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13350" windowHeight="6480" tabRatio="924"/>
  </bookViews>
  <sheets>
    <sheet name="RESUMEN" sheetId="7" r:id="rId1"/>
    <sheet name="MERCADO PAÍS" sheetId="50" r:id="rId2"/>
    <sheet name="MERCADO PAIS EXPORTADOR " sheetId="51" r:id="rId3"/>
  </sheets>
  <definedNames>
    <definedName name="_xlnm._FilterDatabase" localSheetId="1" hidden="1">'MERCADO PAÍS'!$A$59:$G$97</definedName>
    <definedName name="_xlnm._FilterDatabase" localSheetId="2" hidden="1">'MERCADO PAIS EXPORTADOR '!$A$11:$G$339</definedName>
  </definedNames>
  <calcPr calcId="171027"/>
  <fileRecoveryPr autoRecover="0"/>
</workbook>
</file>

<file path=xl/calcChain.xml><?xml version="1.0" encoding="utf-8"?>
<calcChain xmlns="http://schemas.openxmlformats.org/spreadsheetml/2006/main">
  <c r="K16" i="50" l="1"/>
  <c r="K15" i="50"/>
  <c r="K14" i="50"/>
  <c r="K13" i="50"/>
  <c r="K12" i="50"/>
  <c r="L16" i="50"/>
  <c r="L15" i="50"/>
  <c r="L14" i="50"/>
  <c r="L13" i="50"/>
  <c r="L12" i="50"/>
  <c r="H12" i="50"/>
  <c r="F12" i="50"/>
  <c r="G12" i="50"/>
  <c r="F13" i="50"/>
  <c r="G13" i="50"/>
  <c r="F15" i="50"/>
  <c r="G15" i="50"/>
  <c r="F16" i="50"/>
  <c r="G16" i="50"/>
  <c r="F17" i="50"/>
  <c r="G17" i="50"/>
  <c r="F18" i="50"/>
  <c r="G18" i="50"/>
  <c r="F19" i="50"/>
  <c r="G19" i="50"/>
  <c r="F20" i="50"/>
  <c r="G20" i="50"/>
  <c r="F22" i="50"/>
  <c r="G22" i="50"/>
  <c r="F23" i="50"/>
  <c r="G23" i="50"/>
  <c r="F24" i="50"/>
  <c r="G24" i="50"/>
  <c r="F26" i="50"/>
  <c r="G26" i="50"/>
  <c r="F27" i="50"/>
  <c r="G27" i="50"/>
  <c r="F28" i="50"/>
  <c r="G28" i="50"/>
  <c r="F29" i="50"/>
  <c r="G29" i="50"/>
  <c r="F30" i="50"/>
  <c r="G30" i="50"/>
  <c r="F31" i="50"/>
  <c r="G31" i="50"/>
  <c r="F34" i="50"/>
  <c r="G34" i="50"/>
  <c r="F35" i="50"/>
  <c r="G35" i="50"/>
  <c r="F36" i="50"/>
  <c r="G36" i="50"/>
  <c r="F37" i="50"/>
  <c r="G37" i="50"/>
  <c r="F38" i="50"/>
  <c r="G38" i="50"/>
  <c r="F39" i="50"/>
  <c r="G39" i="50"/>
  <c r="F40" i="50"/>
  <c r="G40" i="50"/>
  <c r="F41" i="50"/>
  <c r="G41" i="50"/>
  <c r="F42" i="50"/>
  <c r="G42" i="50"/>
  <c r="F43" i="50"/>
  <c r="G43" i="50"/>
  <c r="F44" i="50"/>
  <c r="G44" i="50"/>
  <c r="F45" i="50"/>
  <c r="G45" i="50"/>
  <c r="F46" i="50"/>
  <c r="G46" i="50"/>
  <c r="F47" i="50"/>
  <c r="G47" i="50"/>
  <c r="F48" i="50"/>
  <c r="G48" i="50"/>
  <c r="F49" i="50"/>
  <c r="G49" i="50"/>
  <c r="F51" i="50"/>
  <c r="G51" i="50"/>
  <c r="F54" i="50"/>
  <c r="G54" i="50"/>
  <c r="B55" i="50"/>
  <c r="C55" i="50"/>
  <c r="D55" i="50"/>
  <c r="F55" i="50" s="1"/>
  <c r="E55" i="50"/>
  <c r="H38" i="50" s="1"/>
  <c r="B98" i="50"/>
  <c r="C98" i="50"/>
  <c r="F61" i="50" s="1"/>
  <c r="D98" i="50"/>
  <c r="E98" i="50"/>
  <c r="G62" i="50" s="1"/>
  <c r="G98" i="50"/>
  <c r="F98" i="50" l="1"/>
  <c r="F96" i="50"/>
  <c r="F94" i="50"/>
  <c r="F92" i="50"/>
  <c r="F90" i="50"/>
  <c r="F88" i="50"/>
  <c r="F86" i="50"/>
  <c r="F84" i="50"/>
  <c r="F82" i="50"/>
  <c r="F80" i="50"/>
  <c r="F78" i="50"/>
  <c r="F76" i="50"/>
  <c r="F74" i="50"/>
  <c r="F72" i="50"/>
  <c r="F70" i="50"/>
  <c r="F68" i="50"/>
  <c r="F66" i="50"/>
  <c r="F64" i="50"/>
  <c r="F62" i="50"/>
  <c r="G60" i="50"/>
  <c r="H36" i="50"/>
  <c r="H17" i="50"/>
  <c r="G97" i="50"/>
  <c r="G95" i="50"/>
  <c r="G93" i="50"/>
  <c r="G91" i="50"/>
  <c r="G89" i="50"/>
  <c r="G87" i="50"/>
  <c r="G85" i="50"/>
  <c r="G83" i="50"/>
  <c r="G81" i="50"/>
  <c r="G79" i="50"/>
  <c r="G77" i="50"/>
  <c r="G75" i="50"/>
  <c r="G73" i="50"/>
  <c r="G71" i="50"/>
  <c r="G69" i="50"/>
  <c r="G67" i="50"/>
  <c r="G65" i="50"/>
  <c r="G63" i="50"/>
  <c r="G61" i="50"/>
  <c r="F60" i="50"/>
  <c r="H26" i="50"/>
  <c r="F97" i="50"/>
  <c r="F95" i="50"/>
  <c r="F93" i="50"/>
  <c r="F91" i="50"/>
  <c r="F89" i="50"/>
  <c r="F87" i="50"/>
  <c r="F85" i="50"/>
  <c r="F83" i="50"/>
  <c r="F81" i="50"/>
  <c r="F79" i="50"/>
  <c r="F77" i="50"/>
  <c r="F75" i="50"/>
  <c r="F73" i="50"/>
  <c r="F71" i="50"/>
  <c r="F69" i="50"/>
  <c r="F67" i="50"/>
  <c r="F65" i="50"/>
  <c r="F63" i="50"/>
  <c r="H55" i="50"/>
  <c r="G96" i="50"/>
  <c r="G94" i="50"/>
  <c r="G92" i="50"/>
  <c r="G90" i="50"/>
  <c r="G88" i="50"/>
  <c r="G86" i="50"/>
  <c r="G84" i="50"/>
  <c r="G82" i="50"/>
  <c r="G80" i="50"/>
  <c r="G78" i="50"/>
  <c r="G76" i="50"/>
  <c r="G74" i="50"/>
  <c r="G72" i="50"/>
  <c r="G70" i="50"/>
  <c r="G68" i="50"/>
  <c r="G66" i="50"/>
  <c r="G64" i="50"/>
  <c r="G55" i="50"/>
  <c r="AE108" i="7"/>
  <c r="AD108" i="7"/>
  <c r="AU35" i="7"/>
  <c r="AU63" i="7"/>
  <c r="AD95" i="7"/>
  <c r="AD94" i="7"/>
  <c r="AD107" i="7"/>
  <c r="AE107" i="7"/>
  <c r="AD93" i="7"/>
  <c r="AD92" i="7"/>
  <c r="AD91" i="7"/>
  <c r="AD106" i="7"/>
  <c r="AD102" i="7"/>
  <c r="AU62" i="7"/>
  <c r="AD90" i="7"/>
  <c r="AD88" i="7"/>
  <c r="AE104" i="7"/>
  <c r="AE103" i="7"/>
  <c r="AE105" i="7"/>
  <c r="AE106" i="7"/>
  <c r="AE102" i="7"/>
  <c r="AD103" i="7"/>
  <c r="AD104" i="7"/>
  <c r="AD105" i="7"/>
  <c r="AD89" i="7"/>
  <c r="AD87" i="7"/>
  <c r="AD86" i="7"/>
  <c r="AD85" i="7"/>
  <c r="AD84" i="7"/>
  <c r="AD83" i="7"/>
  <c r="AU34" i="7"/>
  <c r="AD82" i="7"/>
  <c r="AD81" i="7"/>
  <c r="AD80" i="7"/>
  <c r="AD79" i="7"/>
  <c r="AD78" i="7"/>
  <c r="AD77" i="7"/>
  <c r="AC76" i="7"/>
  <c r="AB76" i="7"/>
  <c r="AU60" i="7"/>
  <c r="AU32" i="7"/>
  <c r="AU61" i="7"/>
  <c r="AU33" i="7"/>
  <c r="AV33" i="7"/>
  <c r="AU28" i="7"/>
  <c r="AD69" i="7"/>
  <c r="AD62" i="7"/>
  <c r="AU59" i="7"/>
  <c r="AU58" i="7"/>
  <c r="AU57" i="7"/>
  <c r="AU29" i="7"/>
  <c r="AU56" i="7"/>
  <c r="AU55" i="7"/>
  <c r="AU54" i="7"/>
  <c r="AU26" i="7"/>
  <c r="AU53" i="7"/>
  <c r="AU25" i="7"/>
  <c r="AU52" i="7"/>
  <c r="AU24" i="7"/>
  <c r="AU51" i="7"/>
  <c r="AU50" i="7"/>
  <c r="AV22" i="7" s="1"/>
  <c r="AU22" i="7"/>
  <c r="AU49" i="7"/>
  <c r="AU21" i="7"/>
  <c r="AW22" i="7"/>
  <c r="AU48" i="7"/>
  <c r="AU20" i="7"/>
  <c r="AU47" i="7"/>
  <c r="AU46" i="7"/>
  <c r="AU18" i="7"/>
  <c r="AU45" i="7"/>
  <c r="AV17" i="7" s="1"/>
  <c r="AU17" i="7"/>
  <c r="AU44" i="7"/>
  <c r="AU43" i="7"/>
  <c r="AV15" i="7" s="1"/>
  <c r="AU15" i="7"/>
  <c r="AU42" i="7"/>
  <c r="AU14" i="7"/>
  <c r="AW14" i="7" s="1"/>
  <c r="AU41" i="7"/>
  <c r="AU13" i="7"/>
  <c r="AU40" i="7"/>
  <c r="AU39" i="7"/>
  <c r="AU11" i="7"/>
  <c r="AU31" i="7"/>
  <c r="AV31" i="7" s="1"/>
  <c r="AU30" i="7"/>
  <c r="AW31" i="7" s="1"/>
  <c r="AU27" i="7"/>
  <c r="AW27" i="7" s="1"/>
  <c r="AU23" i="7"/>
  <c r="AW23" i="7" s="1"/>
  <c r="AU19" i="7"/>
  <c r="AU16" i="7"/>
  <c r="AV16" i="7" s="1"/>
  <c r="AU12" i="7"/>
  <c r="AW13" i="7" s="1"/>
  <c r="AV24" i="7"/>
  <c r="AW24" i="7"/>
  <c r="AV34" i="7"/>
  <c r="AV20" i="7"/>
  <c r="AV26" i="7"/>
  <c r="AW32" i="7"/>
  <c r="AV14" i="7"/>
  <c r="AW17" i="7"/>
  <c r="AD76" i="7"/>
  <c r="AV23" i="7"/>
  <c r="AW18" i="7"/>
  <c r="AV25" i="7"/>
  <c r="AW29" i="7"/>
  <c r="AV32" i="7"/>
  <c r="AV18" i="7"/>
  <c r="AW19" i="7"/>
  <c r="AV21" i="7"/>
  <c r="AV27" i="7"/>
  <c r="AV19" i="7"/>
  <c r="AV13" i="7"/>
  <c r="AV28" i="7"/>
  <c r="AW15" i="7"/>
  <c r="AW26" i="7"/>
  <c r="AW21" i="7"/>
  <c r="AV11" i="7"/>
  <c r="AW33" i="7"/>
  <c r="AW28" i="7"/>
  <c r="AV30" i="7"/>
  <c r="AW25" i="7"/>
  <c r="AW34" i="7"/>
  <c r="AW20" i="7"/>
  <c r="AW12" i="7"/>
  <c r="AV29" i="7"/>
  <c r="AW16" i="7"/>
  <c r="AV12" i="7"/>
  <c r="H60" i="50" l="1"/>
  <c r="AW30" i="7"/>
</calcChain>
</file>

<file path=xl/sharedStrings.xml><?xml version="1.0" encoding="utf-8"?>
<sst xmlns="http://schemas.openxmlformats.org/spreadsheetml/2006/main" count="500" uniqueCount="163">
  <si>
    <t>Fuente: Estadistica Cía.Ltda.</t>
  </si>
  <si>
    <t>Libras</t>
  </si>
  <si>
    <t>AMÉRICA</t>
  </si>
  <si>
    <t>EEUU</t>
  </si>
  <si>
    <t>EUROPA</t>
  </si>
  <si>
    <t>TOTAL</t>
  </si>
  <si>
    <t>Part.</t>
  </si>
  <si>
    <t>Dólares</t>
  </si>
  <si>
    <t>Estadísticas CNA</t>
  </si>
  <si>
    <t>Exportaciones Mensuales</t>
  </si>
  <si>
    <t>Fuente: Estadística Cía.Ltda.</t>
  </si>
  <si>
    <t>Elaborado por: Cámara Nacional de Acuacultura</t>
  </si>
  <si>
    <t>Exportaciones Ecuatorianas de Camarón (Libras)</t>
  </si>
  <si>
    <t xml:space="preserve">Mes </t>
  </si>
  <si>
    <t xml:space="preserve">Libras </t>
  </si>
  <si>
    <t>AÑO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</si>
  <si>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</si>
  <si>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</si>
  <si>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</si>
  <si>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</si>
  <si>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</si>
  <si>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</si>
  <si>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</si>
  <si>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</si>
  <si>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</si>
  <si>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</si>
  <si>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</si>
  <si>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</si>
  <si>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Precio Prom/libra</t>
  </si>
  <si>
    <t>% Crecimiento Anual</t>
  </si>
  <si>
    <t>Exportaciones Ecuatorianas de Camarón (Dólares)</t>
  </si>
  <si>
    <t xml:space="preserve">Dólares </t>
  </si>
  <si>
    <t>% Variación</t>
  </si>
  <si>
    <t xml:space="preserve">
</t>
  </si>
  <si>
    <t>% Var.Lib.</t>
  </si>
  <si>
    <t>Exportaciones por Mercado y País</t>
  </si>
  <si>
    <t>País</t>
  </si>
  <si>
    <t xml:space="preserve">% Variación </t>
  </si>
  <si>
    <t>Part. Libras</t>
  </si>
  <si>
    <t>Exportaciones por Mercado, País y Exportador</t>
  </si>
  <si>
    <t xml:space="preserve">VARIACIÓN HISTÓRICA MENSUAL </t>
  </si>
  <si>
    <t xml:space="preserve">ÁFRICA </t>
  </si>
  <si>
    <t>Part. Libras 2017</t>
  </si>
  <si>
    <t>Precio Prom.</t>
  </si>
  <si>
    <t>PESQ.STA.PRISCILA</t>
  </si>
  <si>
    <t>EXPORT.EXPALSA</t>
  </si>
  <si>
    <t>OMARSA S.A</t>
  </si>
  <si>
    <t>SONGA</t>
  </si>
  <si>
    <t>PROMARISCO</t>
  </si>
  <si>
    <t>EMPACRECI S.A.</t>
  </si>
  <si>
    <t>PROEXPO S.A.</t>
  </si>
  <si>
    <t>EDPACIF S.A.</t>
  </si>
  <si>
    <t>PROMAORO S.A.</t>
  </si>
  <si>
    <t>SAMISA</t>
  </si>
  <si>
    <t>CRUSTAMAR S.A.</t>
  </si>
  <si>
    <t>COFIMAR S.A.</t>
  </si>
  <si>
    <t>EXORBAN S.A.</t>
  </si>
  <si>
    <t>EMPAGRAN</t>
  </si>
  <si>
    <t>PROPEMAR S.A.</t>
  </si>
  <si>
    <t>EMPACADORA DUFER</t>
  </si>
  <si>
    <t>OCEAN PRODUCT CIA.LTDA</t>
  </si>
  <si>
    <t>E S T A R  C.A.</t>
  </si>
  <si>
    <t>PCC CONGELADOS FRESCOS S.A.</t>
  </si>
  <si>
    <t>PACIFIC OCEAN S.A.</t>
  </si>
  <si>
    <t>PRORIOSA</t>
  </si>
  <si>
    <t>FRIGOPESCA C.A.</t>
  </si>
  <si>
    <t>PRODEX CIA. LTDA.</t>
  </si>
  <si>
    <t>NEGOCIOS REAL</t>
  </si>
  <si>
    <t>FARLETZA S.A.</t>
  </si>
  <si>
    <t>WINREP S.A.</t>
  </si>
  <si>
    <t>EMPACADORA BILBO S.A.</t>
  </si>
  <si>
    <t>EXPRESS CARGO LINE</t>
  </si>
  <si>
    <t>PRONTO SEA MAR S.A.</t>
  </si>
  <si>
    <t>DAVMERCORP. S.A.</t>
  </si>
  <si>
    <t>MAR ECUADOR</t>
  </si>
  <si>
    <t>KUEHNE NAGEL</t>
  </si>
  <si>
    <t>PANALPINA ECUADOR S.A.</t>
  </si>
  <si>
    <t>CULTIVO Y EXPORTACION ACUICOLA S.A.</t>
  </si>
  <si>
    <t>ZAMBRITISA S.A.</t>
  </si>
  <si>
    <t>PESQ.CRISTIANSEN</t>
  </si>
  <si>
    <t>DEPRODEMAR CIA. LTDA.</t>
  </si>
  <si>
    <t>PROCAORO CIA. LTDA.</t>
  </si>
  <si>
    <t>KRYSTAL LOGISTIC</t>
  </si>
  <si>
    <t>SOUTH PACIFIC SEAFOOD</t>
  </si>
  <si>
    <t>PESMARPAC</t>
  </si>
  <si>
    <t>LANGOECUAEXPORT S.A.</t>
  </si>
  <si>
    <t>FRIGOLANDIA SA.</t>
  </si>
  <si>
    <t>LOGISTICS UNLIMITED</t>
  </si>
  <si>
    <t>PACFISH S.A.</t>
  </si>
  <si>
    <t>BREMAX S.A.</t>
  </si>
  <si>
    <t>MARGRANJA S.A.</t>
  </si>
  <si>
    <t>TRANSOCEAN LOGISTICS CORP. S.A.</t>
  </si>
  <si>
    <t>CRIAD DE MARISCOS</t>
  </si>
  <si>
    <t>GAMBAS DEL PACIFICO S.A.</t>
  </si>
  <si>
    <t>TRANSCITY S.A.</t>
  </si>
  <si>
    <t>INSPESOCEANOS S.A.</t>
  </si>
  <si>
    <t>EXPORTADORA CEVAROEX S.A.</t>
  </si>
  <si>
    <t>PISACUA S.A.</t>
  </si>
  <si>
    <t>NATLUK S.A.</t>
  </si>
  <si>
    <t>ALQUIMIA MARINA</t>
  </si>
  <si>
    <t>DAGER PESCABIEN S.A.</t>
  </si>
  <si>
    <t>PACIFIC SHRIMP DEL ECUADOR</t>
  </si>
  <si>
    <t>PESCARDEG</t>
  </si>
  <si>
    <t>SODICOR S.A.</t>
  </si>
  <si>
    <t>OCEANTREASURE S.A.</t>
  </si>
  <si>
    <t>EXCAMECOR CIA. LTDA.</t>
  </si>
  <si>
    <t>MARAMAR S.A.</t>
  </si>
  <si>
    <t>DHL GLOBAL FORWARDING ECUADOR S.A.</t>
  </si>
  <si>
    <t>LANGOSMAR  S.A.</t>
  </si>
  <si>
    <t>POLONIA</t>
  </si>
  <si>
    <t>CHIPRE</t>
  </si>
  <si>
    <t>IRLANDA</t>
  </si>
  <si>
    <t>ALBANIA</t>
  </si>
  <si>
    <t>GRECIA</t>
  </si>
  <si>
    <t>PORTUGAL</t>
  </si>
  <si>
    <t>ALEMANIA</t>
  </si>
  <si>
    <t>INGLATERRA</t>
  </si>
  <si>
    <t>PAISES BAJOS</t>
  </si>
  <si>
    <t>BELGICA</t>
  </si>
  <si>
    <t>RUSIA</t>
  </si>
  <si>
    <t>FRANCIA</t>
  </si>
  <si>
    <t>ITALIA</t>
  </si>
  <si>
    <t>ESPAÑA</t>
  </si>
  <si>
    <t>TAIWAN</t>
  </si>
  <si>
    <t>HONG KONG</t>
  </si>
  <si>
    <t>JAPON</t>
  </si>
  <si>
    <t>ARABIA SAUDITA</t>
  </si>
  <si>
    <t>KOREA DEL SUR</t>
  </si>
  <si>
    <t>CHINA</t>
  </si>
  <si>
    <t>VIET NAM</t>
  </si>
  <si>
    <t>ASIA</t>
  </si>
  <si>
    <t>TRINIDAD Y TOBAGO</t>
  </si>
  <si>
    <t>URUGUAY</t>
  </si>
  <si>
    <t>ARGENTINA</t>
  </si>
  <si>
    <t>PANAMA</t>
  </si>
  <si>
    <t>GUATEMALA</t>
  </si>
  <si>
    <t>CANADA</t>
  </si>
  <si>
    <t>COLOMBIA</t>
  </si>
  <si>
    <t>CHILE</t>
  </si>
  <si>
    <t>EGIPTO</t>
  </si>
  <si>
    <t>SUDAFRICA</t>
  </si>
  <si>
    <t>MARRUECOS</t>
  </si>
  <si>
    <t>ÁFRICA</t>
  </si>
  <si>
    <t>LIBANO</t>
  </si>
  <si>
    <t>REUNION (COLONIA FRANCIA)</t>
  </si>
  <si>
    <t xml:space="preserve">AMÉRICA </t>
  </si>
  <si>
    <t>MONTENEGRO</t>
  </si>
  <si>
    <t>DINAMARCA</t>
  </si>
  <si>
    <t>ECUASEAP S.A.</t>
  </si>
  <si>
    <t>PAÍS</t>
  </si>
  <si>
    <t>OCEANFACIL S.A.</t>
  </si>
  <si>
    <t>CAMAR EXPO S.A.</t>
  </si>
  <si>
    <t>Comparativo Enero - 2018 - CAMARÓN</t>
  </si>
  <si>
    <t>TOLEPU S.A.</t>
  </si>
  <si>
    <t>CEMAUREA S.A.</t>
  </si>
  <si>
    <t>% participación 2017vs2018</t>
  </si>
  <si>
    <t>TOTAL MERCADO PAIS</t>
  </si>
  <si>
    <t>Part. Libras 2018</t>
  </si>
  <si>
    <t>Comparativo ENERO - 2018 - CAMARÓN</t>
  </si>
  <si>
    <t>ENERO</t>
  </si>
  <si>
    <t>Análisis de las Exportaciones de CAMARÓN ENERO - 2018</t>
  </si>
  <si>
    <t>Resúmen Histórico Mensual (2011 - 2018)</t>
  </si>
  <si>
    <t>MALASIA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</si>
</sst>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\ * #,##0.00_);_(&quot;$&quot;\ * \(#,##0.00\);_(&quot;$&quot;\ * &quot;-&quot;??_);_(@_)"/>
    <numFmt numFmtId="164" formatCode="dd\/mm\/yyyy"/>
    <numFmt numFmtId="165" formatCode="_-* #,##0.00\ _€_-;\-* #,##0.00\ _€_-;_-* &quot;-&quot;??\ _€_-;_-@_-"/>
  </numFmts>
  <fonts count="25" x14ac:knownFonts="1">
    <font>
      <sz val="10"/>
      <color indexed="8"/>
      <name val="MS Sans Serif"/>
    </font>
    <font>
      <sz val="10"/>
      <color indexed="8"/>
      <name val="MS Sans Serif"/>
      <family val="2"/>
    </font>
    <font>
      <sz val="9"/>
      <color indexed="8"/>
      <name val="Arial"/>
      <family val="2"/>
    </font>
    <font>
      <sz val="10"/>
      <color indexed="8"/>
      <name val="MS Sans Serif"/>
      <family val="2"/>
    </font>
    <font>
      <sz val="11"/>
      <color indexed="8"/>
      <name val="Segoe UI"/>
      <family val="2"/>
    </font>
    <font>
      <b/>
      <sz val="11"/>
      <color indexed="8"/>
      <name val="Segoe UI"/>
      <family val="2"/>
    </font>
    <font>
      <sz val="10"/>
      <color indexed="8"/>
      <name val="Arial"/>
      <family val="2"/>
    </font>
    <font>
      <sz val="10"/>
      <color indexed="8"/>
      <name val="Segoe UI"/>
      <family val="2"/>
    </font>
    <font>
      <b/>
      <sz val="10"/>
      <color indexed="8"/>
      <name val="Segoe UI"/>
      <family val="2"/>
    </font>
    <font>
      <b/>
      <sz val="10"/>
      <color indexed="10"/>
      <name val="Segoe UI"/>
      <family val="2"/>
    </font>
    <font>
      <sz val="10"/>
      <color indexed="10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b/>
      <sz val="10"/>
      <color indexed="18"/>
      <name val="Segoe UI"/>
      <family val="2"/>
    </font>
    <font>
      <sz val="11"/>
      <color theme="1"/>
      <name val="Calibri"/>
      <family val="2"/>
      <scheme val="minor"/>
    </font>
    <font>
      <sz val="11"/>
      <color rgb="FF002060"/>
      <name val="Segoe UI"/>
      <family val="2"/>
    </font>
    <font>
      <b/>
      <sz val="11"/>
      <color rgb="FF002060"/>
      <name val="Segoe UI"/>
      <family val="2"/>
    </font>
    <font>
      <b/>
      <sz val="18"/>
      <color rgb="FF002060"/>
      <name val="Segoe UI"/>
      <family val="2"/>
    </font>
    <font>
      <sz val="10"/>
      <color rgb="FF002060"/>
      <name val="Segoe UI"/>
      <family val="2"/>
    </font>
    <font>
      <b/>
      <sz val="10"/>
      <color rgb="FF002060"/>
      <name val="Segoe UI"/>
      <family val="2"/>
    </font>
    <font>
      <b/>
      <sz val="10"/>
      <color theme="3"/>
      <name val="Segoe UI"/>
      <family val="2"/>
    </font>
    <font>
      <b/>
      <sz val="11"/>
      <color rgb="FF000000"/>
      <name val="Segoe UI"/>
      <family val="2"/>
    </font>
    <font>
      <sz val="10"/>
      <color rgb="FFFF0000"/>
      <name val="Segoe UI"/>
      <family val="2"/>
    </font>
    <font>
      <i/>
      <sz val="11"/>
      <color rgb="FF002060"/>
      <name val="Segoe UI"/>
      <family val="2"/>
    </font>
    <font>
      <i/>
      <sz val="10"/>
      <color rgb="FF00206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theme="3" tint="-0.249977111117893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165" fontId="6" fillId="0" borderId="0" applyFont="0" applyFill="0" applyBorder="0" applyAlignment="0" applyProtection="0">
      <alignment vertical="top"/>
    </xf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6" fillId="0" borderId="0">
      <alignment vertical="top"/>
    </xf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ill="0" applyBorder="0" applyProtection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4">
    <xf numFmtId="0" fontId="0" fillId="0" borderId="0" xfId="0"/>
    <xf numFmtId="0" fontId="4" fillId="0" borderId="0" xfId="6" applyFont="1"/>
    <xf numFmtId="0" fontId="4" fillId="0" borderId="0" xfId="6" applyFont="1" applyAlignment="1">
      <alignment vertical="center"/>
    </xf>
    <xf numFmtId="4" fontId="4" fillId="0" borderId="0" xfId="6" applyNumberFormat="1" applyFont="1" applyAlignment="1">
      <alignment vertical="center"/>
    </xf>
    <xf numFmtId="0" fontId="4" fillId="0" borderId="0" xfId="4" applyFont="1"/>
    <xf numFmtId="0" fontId="5" fillId="0" borderId="0" xfId="6" applyFont="1" applyAlignment="1">
      <alignment horizontal="right" vertical="center"/>
    </xf>
    <xf numFmtId="0" fontId="15" fillId="0" borderId="0" xfId="6" applyFont="1"/>
    <xf numFmtId="0" fontId="16" fillId="0" borderId="0" xfId="6" applyFont="1" applyAlignment="1">
      <alignment vertical="center"/>
    </xf>
    <xf numFmtId="0" fontId="17" fillId="0" borderId="0" xfId="6" applyFont="1" applyAlignment="1">
      <alignment vertical="center"/>
    </xf>
    <xf numFmtId="0" fontId="7" fillId="0" borderId="0" xfId="3" applyFont="1" applyFill="1"/>
    <xf numFmtId="0" fontId="18" fillId="0" borderId="0" xfId="3" applyFont="1"/>
    <xf numFmtId="0" fontId="18" fillId="0" borderId="0" xfId="3" applyFont="1" applyFill="1"/>
    <xf numFmtId="0" fontId="20" fillId="0" borderId="0" xfId="3" applyFont="1" applyAlignment="1">
      <alignment horizontal="left" vertical="center"/>
    </xf>
    <xf numFmtId="0" fontId="7" fillId="0" borderId="0" xfId="3" applyFont="1"/>
    <xf numFmtId="9" fontId="7" fillId="0" borderId="0" xfId="3" applyNumberFormat="1" applyFont="1" applyFill="1"/>
    <xf numFmtId="0" fontId="7" fillId="0" borderId="0" xfId="0" applyFont="1"/>
    <xf numFmtId="9" fontId="7" fillId="0" borderId="0" xfId="13" applyFont="1"/>
    <xf numFmtId="9" fontId="8" fillId="0" borderId="0" xfId="3" applyNumberFormat="1" applyFont="1" applyFill="1"/>
    <xf numFmtId="9" fontId="19" fillId="0" borderId="0" xfId="3" applyNumberFormat="1" applyFont="1" applyFill="1"/>
    <xf numFmtId="0" fontId="8" fillId="0" borderId="0" xfId="0" applyFont="1" applyFill="1" applyAlignment="1">
      <alignment horizontal="right" vertical="center"/>
    </xf>
    <xf numFmtId="9" fontId="9" fillId="0" borderId="0" xfId="0" applyNumberFormat="1" applyFont="1" applyFill="1" applyAlignment="1">
      <alignment vertical="center"/>
    </xf>
    <xf numFmtId="0" fontId="7" fillId="0" borderId="0" xfId="0" applyFont="1" applyFill="1"/>
    <xf numFmtId="9" fontId="10" fillId="0" borderId="0" xfId="0" applyNumberFormat="1" applyFont="1" applyFill="1" applyAlignment="1">
      <alignment vertical="center"/>
    </xf>
    <xf numFmtId="3" fontId="7" fillId="0" borderId="0" xfId="3" applyNumberFormat="1" applyFont="1" applyFill="1"/>
    <xf numFmtId="9" fontId="7" fillId="0" borderId="0" xfId="0" applyNumberFormat="1" applyFont="1" applyFill="1" applyAlignment="1">
      <alignment vertical="center"/>
    </xf>
    <xf numFmtId="9" fontId="8" fillId="0" borderId="0" xfId="0" applyNumberFormat="1" applyFont="1" applyFill="1" applyAlignment="1">
      <alignment vertical="center"/>
    </xf>
    <xf numFmtId="0" fontId="8" fillId="0" borderId="0" xfId="3" applyFont="1" applyFill="1"/>
    <xf numFmtId="3" fontId="4" fillId="0" borderId="0" xfId="6" applyNumberFormat="1" applyFont="1"/>
    <xf numFmtId="4" fontId="4" fillId="0" borderId="0" xfId="6" applyNumberFormat="1" applyFont="1" applyFill="1" applyAlignment="1">
      <alignment vertical="center"/>
    </xf>
    <xf numFmtId="0" fontId="5" fillId="0" borderId="0" xfId="6" applyFont="1" applyAlignment="1">
      <alignment horizontal="left" vertical="center"/>
    </xf>
    <xf numFmtId="4" fontId="5" fillId="0" borderId="0" xfId="6" applyNumberFormat="1" applyFont="1" applyAlignment="1">
      <alignment vertical="center"/>
    </xf>
    <xf numFmtId="0" fontId="5" fillId="0" borderId="0" xfId="6" applyFont="1" applyAlignment="1">
      <alignment horizontal="center" vertical="center"/>
    </xf>
    <xf numFmtId="0" fontId="5" fillId="0" borderId="0" xfId="6" applyFont="1" applyAlignment="1">
      <alignment vertical="center"/>
    </xf>
    <xf numFmtId="3" fontId="4" fillId="0" borderId="0" xfId="6" applyNumberFormat="1" applyFont="1" applyAlignment="1">
      <alignment horizontal="left" vertical="center"/>
    </xf>
    <xf numFmtId="3" fontId="5" fillId="0" borderId="0" xfId="6" applyNumberFormat="1" applyFont="1" applyAlignment="1">
      <alignment horizontal="right" vertical="center"/>
    </xf>
    <xf numFmtId="0" fontId="4" fillId="0" borderId="0" xfId="6" applyFont="1" applyBorder="1"/>
    <xf numFmtId="3" fontId="5" fillId="0" borderId="0" xfId="4" applyNumberFormat="1" applyFont="1" applyAlignment="1">
      <alignment horizontal="left" vertical="center"/>
    </xf>
    <xf numFmtId="0" fontId="5" fillId="0" borderId="0" xfId="4" applyFont="1" applyAlignment="1">
      <alignment horizontal="left" vertical="center"/>
    </xf>
    <xf numFmtId="0" fontId="4" fillId="0" borderId="0" xfId="6" applyFont="1" applyAlignment="1">
      <alignment wrapText="1"/>
    </xf>
    <xf numFmtId="0" fontId="21" fillId="0" borderId="0" xfId="4" applyFont="1" applyAlignment="1">
      <alignment horizontal="center" vertical="center" readingOrder="1"/>
    </xf>
    <xf numFmtId="0" fontId="7" fillId="0" borderId="0" xfId="6" applyFont="1"/>
    <xf numFmtId="0" fontId="19" fillId="2" borderId="5" xfId="6" applyFont="1" applyFill="1" applyBorder="1" applyAlignment="1">
      <alignment horizontal="center"/>
    </xf>
    <xf numFmtId="0" fontId="19" fillId="2" borderId="6" xfId="6" applyFont="1" applyFill="1" applyBorder="1" applyAlignment="1">
      <alignment horizontal="center"/>
    </xf>
    <xf numFmtId="4" fontId="7" fillId="0" borderId="0" xfId="6" applyNumberFormat="1" applyFont="1" applyAlignment="1">
      <alignment vertical="center"/>
    </xf>
    <xf numFmtId="4" fontId="7" fillId="0" borderId="0" xfId="6" applyNumberFormat="1" applyFont="1" applyFill="1" applyAlignment="1">
      <alignment vertical="center"/>
    </xf>
    <xf numFmtId="10" fontId="7" fillId="0" borderId="0" xfId="14" applyNumberFormat="1" applyFont="1" applyFill="1">
      <alignment vertical="center"/>
    </xf>
    <xf numFmtId="4" fontId="7" fillId="0" borderId="0" xfId="4" applyNumberFormat="1" applyFont="1" applyAlignment="1">
      <alignment vertical="center"/>
    </xf>
    <xf numFmtId="4" fontId="7" fillId="0" borderId="0" xfId="4" applyNumberFormat="1" applyFont="1" applyBorder="1" applyAlignment="1">
      <alignment vertical="center"/>
    </xf>
    <xf numFmtId="0" fontId="7" fillId="0" borderId="0" xfId="4" applyFont="1"/>
    <xf numFmtId="0" fontId="19" fillId="2" borderId="28" xfId="6" applyFont="1" applyFill="1" applyBorder="1" applyAlignment="1">
      <alignment horizontal="center" vertical="center"/>
    </xf>
    <xf numFmtId="1" fontId="7" fillId="0" borderId="5" xfId="6" applyNumberFormat="1" applyFont="1" applyBorder="1" applyAlignment="1">
      <alignment horizontal="center" vertical="center"/>
    </xf>
    <xf numFmtId="3" fontId="7" fillId="0" borderId="7" xfId="6" applyNumberFormat="1" applyFont="1" applyBorder="1" applyAlignment="1">
      <alignment horizontal="center"/>
    </xf>
    <xf numFmtId="9" fontId="12" fillId="0" borderId="6" xfId="14" applyNumberFormat="1" applyFont="1" applyBorder="1" applyAlignment="1">
      <alignment vertical="center"/>
    </xf>
    <xf numFmtId="1" fontId="7" fillId="0" borderId="8" xfId="6" applyNumberFormat="1" applyFont="1" applyBorder="1" applyAlignment="1">
      <alignment horizontal="center" vertical="center"/>
    </xf>
    <xf numFmtId="9" fontId="18" fillId="0" borderId="7" xfId="14" applyNumberFormat="1" applyFont="1" applyBorder="1" applyAlignment="1">
      <alignment vertical="center"/>
    </xf>
    <xf numFmtId="1" fontId="7" fillId="0" borderId="9" xfId="6" applyNumberFormat="1" applyFont="1" applyBorder="1" applyAlignment="1">
      <alignment horizontal="center" vertical="center"/>
    </xf>
    <xf numFmtId="3" fontId="7" fillId="0" borderId="10" xfId="6" applyNumberFormat="1" applyFont="1" applyBorder="1" applyAlignment="1">
      <alignment horizontal="center"/>
    </xf>
    <xf numFmtId="9" fontId="18" fillId="0" borderId="10" xfId="14" applyNumberFormat="1" applyFont="1" applyBorder="1" applyAlignment="1">
      <alignment vertical="center"/>
    </xf>
    <xf numFmtId="1" fontId="7" fillId="0" borderId="0" xfId="6" applyNumberFormat="1" applyFont="1" applyBorder="1" applyAlignment="1">
      <alignment horizontal="center" vertical="center"/>
    </xf>
    <xf numFmtId="0" fontId="7" fillId="0" borderId="0" xfId="6" applyFont="1" applyBorder="1"/>
    <xf numFmtId="3" fontId="7" fillId="0" borderId="0" xfId="6" applyNumberFormat="1" applyFont="1"/>
    <xf numFmtId="0" fontId="19" fillId="2" borderId="5" xfId="6" applyFont="1" applyFill="1" applyBorder="1" applyAlignment="1">
      <alignment horizontal="center" vertical="center"/>
    </xf>
    <xf numFmtId="0" fontId="12" fillId="0" borderId="5" xfId="6" applyNumberFormat="1" applyFont="1" applyBorder="1" applyAlignment="1">
      <alignment horizontal="center"/>
    </xf>
    <xf numFmtId="3" fontId="11" fillId="0" borderId="6" xfId="6" applyNumberFormat="1" applyFont="1" applyBorder="1" applyAlignment="1">
      <alignment horizontal="center"/>
    </xf>
    <xf numFmtId="0" fontId="12" fillId="0" borderId="8" xfId="6" applyNumberFormat="1" applyFont="1" applyBorder="1" applyAlignment="1">
      <alignment horizontal="center"/>
    </xf>
    <xf numFmtId="3" fontId="11" fillId="0" borderId="7" xfId="6" applyNumberFormat="1" applyFont="1" applyBorder="1" applyAlignment="1">
      <alignment horizontal="center"/>
    </xf>
    <xf numFmtId="3" fontId="7" fillId="0" borderId="7" xfId="6" applyNumberFormat="1" applyFont="1" applyBorder="1" applyAlignment="1">
      <alignment horizontal="center" wrapText="1"/>
    </xf>
    <xf numFmtId="3" fontId="7" fillId="0" borderId="7" xfId="6" applyNumberFormat="1" applyFont="1" applyFill="1" applyBorder="1" applyAlignment="1">
      <alignment horizontal="center"/>
    </xf>
    <xf numFmtId="3" fontId="7" fillId="0" borderId="7" xfId="6" applyNumberFormat="1" applyFont="1" applyBorder="1" applyAlignment="1">
      <alignment horizontal="center" vertical="center"/>
    </xf>
    <xf numFmtId="2" fontId="7" fillId="0" borderId="0" xfId="4" applyNumberFormat="1" applyFont="1"/>
    <xf numFmtId="0" fontId="12" fillId="0" borderId="9" xfId="6" applyNumberFormat="1" applyFont="1" applyBorder="1" applyAlignment="1">
      <alignment horizontal="center"/>
    </xf>
    <xf numFmtId="3" fontId="7" fillId="0" borderId="10" xfId="6" applyNumberFormat="1" applyFont="1" applyBorder="1" applyAlignment="1">
      <alignment horizontal="center" vertical="center"/>
    </xf>
    <xf numFmtId="9" fontId="7" fillId="0" borderId="0" xfId="4" applyNumberFormat="1" applyFont="1"/>
    <xf numFmtId="3" fontId="11" fillId="0" borderId="11" xfId="6" applyNumberFormat="1" applyFont="1" applyBorder="1" applyAlignment="1">
      <alignment horizontal="center"/>
    </xf>
    <xf numFmtId="3" fontId="11" fillId="0" borderId="0" xfId="6" applyNumberFormat="1" applyFont="1" applyBorder="1" applyAlignment="1">
      <alignment horizontal="center"/>
    </xf>
    <xf numFmtId="3" fontId="7" fillId="0" borderId="0" xfId="4" applyNumberFormat="1" applyFont="1"/>
    <xf numFmtId="3" fontId="7" fillId="0" borderId="0" xfId="6" applyNumberFormat="1" applyFont="1" applyBorder="1" applyAlignment="1">
      <alignment horizontal="center"/>
    </xf>
    <xf numFmtId="3" fontId="7" fillId="0" borderId="0" xfId="6" applyNumberFormat="1" applyFont="1" applyBorder="1" applyAlignment="1">
      <alignment horizontal="center" wrapText="1"/>
    </xf>
    <xf numFmtId="0" fontId="8" fillId="0" borderId="0" xfId="6" applyFont="1" applyAlignment="1">
      <alignment horizontal="right" vertical="center"/>
    </xf>
    <xf numFmtId="3" fontId="7" fillId="0" borderId="0" xfId="6" applyNumberFormat="1" applyFont="1" applyAlignment="1">
      <alignment horizontal="left" vertical="center"/>
    </xf>
    <xf numFmtId="3" fontId="8" fillId="0" borderId="0" xfId="0" applyNumberFormat="1" applyFont="1" applyAlignment="1">
      <alignment vertical="center"/>
    </xf>
    <xf numFmtId="2" fontId="7" fillId="0" borderId="0" xfId="6" applyNumberFormat="1" applyFont="1"/>
    <xf numFmtId="3" fontId="8" fillId="0" borderId="0" xfId="4" applyNumberFormat="1" applyFont="1" applyAlignment="1">
      <alignment horizontal="right" vertical="center"/>
    </xf>
    <xf numFmtId="3" fontId="7" fillId="0" borderId="0" xfId="4" applyNumberFormat="1" applyFont="1" applyAlignment="1">
      <alignment vertical="center"/>
    </xf>
    <xf numFmtId="0" fontId="8" fillId="0" borderId="0" xfId="4" applyFont="1" applyAlignment="1">
      <alignment horizontal="center" vertical="center"/>
    </xf>
    <xf numFmtId="0" fontId="8" fillId="0" borderId="0" xfId="4" applyFont="1" applyAlignment="1">
      <alignment horizontal="right" vertical="center"/>
    </xf>
    <xf numFmtId="0" fontId="8" fillId="0" borderId="0" xfId="6" applyFont="1" applyAlignment="1">
      <alignment horizontal="center" vertical="center"/>
    </xf>
    <xf numFmtId="4" fontId="8" fillId="0" borderId="0" xfId="6" applyNumberFormat="1" applyFont="1" applyBorder="1" applyAlignment="1">
      <alignment horizontal="right"/>
    </xf>
    <xf numFmtId="3" fontId="8" fillId="0" borderId="0" xfId="6" applyNumberFormat="1" applyFont="1" applyBorder="1" applyAlignment="1">
      <alignment horizontal="right"/>
    </xf>
    <xf numFmtId="4" fontId="7" fillId="0" borderId="0" xfId="6" applyNumberFormat="1" applyFont="1"/>
    <xf numFmtId="3" fontId="8" fillId="0" borderId="0" xfId="4" applyNumberFormat="1" applyFont="1" applyAlignment="1">
      <alignment vertical="center"/>
    </xf>
    <xf numFmtId="0" fontId="7" fillId="0" borderId="0" xfId="6" applyFont="1" applyFill="1"/>
    <xf numFmtId="17" fontId="7" fillId="0" borderId="0" xfId="6" applyNumberFormat="1" applyFont="1" applyBorder="1" applyAlignment="1">
      <alignment horizontal="left"/>
    </xf>
    <xf numFmtId="3" fontId="7" fillId="0" borderId="0" xfId="4" applyNumberFormat="1" applyFont="1" applyBorder="1"/>
    <xf numFmtId="2" fontId="7" fillId="0" borderId="0" xfId="4" applyNumberFormat="1" applyFont="1" applyBorder="1"/>
    <xf numFmtId="3" fontId="7" fillId="0" borderId="17" xfId="6" applyNumberFormat="1" applyFont="1" applyBorder="1" applyAlignment="1">
      <alignment vertical="center"/>
    </xf>
    <xf numFmtId="3" fontId="7" fillId="0" borderId="13" xfId="6" applyNumberFormat="1" applyFont="1" applyBorder="1" applyAlignment="1">
      <alignment vertical="center"/>
    </xf>
    <xf numFmtId="3" fontId="7" fillId="0" borderId="14" xfId="6" applyNumberFormat="1" applyFont="1" applyBorder="1" applyAlignment="1">
      <alignment vertical="center"/>
    </xf>
    <xf numFmtId="3" fontId="7" fillId="0" borderId="12" xfId="6" applyNumberFormat="1" applyFont="1" applyBorder="1" applyAlignment="1">
      <alignment vertical="center"/>
    </xf>
    <xf numFmtId="0" fontId="7" fillId="0" borderId="13" xfId="6" applyFont="1" applyBorder="1"/>
    <xf numFmtId="10" fontId="7" fillId="0" borderId="0" xfId="3" applyNumberFormat="1" applyFont="1"/>
    <xf numFmtId="0" fontId="19" fillId="2" borderId="6" xfId="3" applyFont="1" applyFill="1" applyBorder="1" applyAlignment="1">
      <alignment horizontal="center" vertical="center"/>
    </xf>
    <xf numFmtId="0" fontId="7" fillId="0" borderId="16" xfId="6" applyFont="1" applyBorder="1"/>
    <xf numFmtId="9" fontId="7" fillId="0" borderId="5" xfId="6" applyNumberFormat="1" applyFont="1" applyBorder="1" applyAlignment="1">
      <alignment horizontal="center"/>
    </xf>
    <xf numFmtId="9" fontId="7" fillId="0" borderId="8" xfId="6" applyNumberFormat="1" applyFont="1" applyBorder="1" applyAlignment="1">
      <alignment horizontal="center"/>
    </xf>
    <xf numFmtId="9" fontId="22" fillId="0" borderId="8" xfId="6" applyNumberFormat="1" applyFont="1" applyBorder="1" applyAlignment="1">
      <alignment horizontal="center"/>
    </xf>
    <xf numFmtId="9" fontId="7" fillId="0" borderId="9" xfId="6" applyNumberFormat="1" applyFont="1" applyBorder="1" applyAlignment="1">
      <alignment horizontal="center"/>
    </xf>
    <xf numFmtId="0" fontId="19" fillId="2" borderId="6" xfId="6" applyFont="1" applyFill="1" applyBorder="1" applyAlignment="1">
      <alignment horizontal="center"/>
    </xf>
    <xf numFmtId="0" fontId="23" fillId="0" borderId="0" xfId="6" applyFont="1" applyAlignment="1">
      <alignment vertical="center"/>
    </xf>
    <xf numFmtId="44" fontId="7" fillId="0" borderId="0" xfId="2" applyFont="1"/>
    <xf numFmtId="0" fontId="24" fillId="0" borderId="0" xfId="3" applyFont="1"/>
    <xf numFmtId="0" fontId="24" fillId="0" borderId="0" xfId="3" applyFont="1" applyFill="1"/>
    <xf numFmtId="0" fontId="8" fillId="2" borderId="20" xfId="3" applyFont="1" applyFill="1" applyBorder="1" applyAlignment="1">
      <alignment horizontal="center"/>
    </xf>
    <xf numFmtId="17" fontId="7" fillId="0" borderId="1" xfId="6" applyNumberFormat="1" applyFont="1" applyBorder="1" applyAlignment="1">
      <alignment horizontal="left" vertical="center"/>
    </xf>
    <xf numFmtId="17" fontId="7" fillId="0" borderId="2" xfId="6" applyNumberFormat="1" applyFont="1" applyFill="1" applyBorder="1" applyAlignment="1">
      <alignment horizontal="left" vertical="center"/>
    </xf>
    <xf numFmtId="17" fontId="7" fillId="0" borderId="2" xfId="6" applyNumberFormat="1" applyFont="1" applyBorder="1" applyAlignment="1">
      <alignment horizontal="left" vertical="center"/>
    </xf>
    <xf numFmtId="17" fontId="7" fillId="0" borderId="2" xfId="6" applyNumberFormat="1" applyFont="1" applyBorder="1" applyAlignment="1">
      <alignment horizontal="left"/>
    </xf>
    <xf numFmtId="17" fontId="7" fillId="0" borderId="3" xfId="6" applyNumberFormat="1" applyFont="1" applyBorder="1" applyAlignment="1">
      <alignment horizontal="left"/>
    </xf>
    <xf numFmtId="3" fontId="7" fillId="0" borderId="13" xfId="6" applyNumberFormat="1" applyFont="1" applyFill="1" applyBorder="1" applyAlignment="1">
      <alignment vertical="center"/>
    </xf>
    <xf numFmtId="3" fontId="7" fillId="0" borderId="13" xfId="4" applyNumberFormat="1" applyFont="1" applyBorder="1"/>
    <xf numFmtId="3" fontId="7" fillId="0" borderId="14" xfId="4" applyNumberFormat="1" applyFont="1" applyBorder="1"/>
    <xf numFmtId="3" fontId="7" fillId="0" borderId="13" xfId="6" applyNumberFormat="1" applyFont="1" applyBorder="1" applyAlignment="1">
      <alignment horizontal="right" vertical="center"/>
    </xf>
    <xf numFmtId="4" fontId="7" fillId="0" borderId="17" xfId="6" applyNumberFormat="1" applyFont="1" applyBorder="1" applyAlignment="1">
      <alignment vertical="center"/>
    </xf>
    <xf numFmtId="4" fontId="7" fillId="0" borderId="13" xfId="6" applyNumberFormat="1" applyFont="1" applyFill="1" applyBorder="1" applyAlignment="1">
      <alignment vertical="center"/>
    </xf>
    <xf numFmtId="4" fontId="7" fillId="0" borderId="13" xfId="6" applyNumberFormat="1" applyFont="1" applyBorder="1" applyAlignment="1">
      <alignment vertical="center"/>
    </xf>
    <xf numFmtId="2" fontId="7" fillId="0" borderId="13" xfId="6" applyNumberFormat="1" applyFont="1" applyBorder="1"/>
    <xf numFmtId="2" fontId="7" fillId="0" borderId="13" xfId="4" applyNumberFormat="1" applyFont="1" applyBorder="1"/>
    <xf numFmtId="2" fontId="7" fillId="0" borderId="14" xfId="4" applyNumberFormat="1" applyFont="1" applyBorder="1"/>
    <xf numFmtId="3" fontId="12" fillId="0" borderId="6" xfId="6" applyNumberFormat="1" applyFont="1" applyBorder="1" applyAlignment="1">
      <alignment horizontal="right"/>
    </xf>
    <xf numFmtId="3" fontId="12" fillId="0" borderId="7" xfId="6" applyNumberFormat="1" applyFont="1" applyBorder="1" applyAlignment="1">
      <alignment horizontal="right"/>
    </xf>
    <xf numFmtId="3" fontId="8" fillId="0" borderId="7" xfId="6" applyNumberFormat="1" applyFont="1" applyBorder="1" applyAlignment="1">
      <alignment horizontal="right"/>
    </xf>
    <xf numFmtId="0" fontId="7" fillId="0" borderId="22" xfId="4" applyFont="1" applyBorder="1"/>
    <xf numFmtId="3" fontId="12" fillId="0" borderId="10" xfId="6" applyNumberFormat="1" applyFont="1" applyBorder="1" applyAlignment="1">
      <alignment horizontal="right"/>
    </xf>
    <xf numFmtId="0" fontId="7" fillId="0" borderId="10" xfId="6" applyFont="1" applyBorder="1"/>
    <xf numFmtId="0" fontId="7" fillId="0" borderId="10" xfId="4" applyFont="1" applyBorder="1"/>
    <xf numFmtId="3" fontId="7" fillId="0" borderId="7" xfId="4" applyNumberFormat="1" applyFont="1" applyBorder="1" applyAlignment="1">
      <alignment horizontal="center"/>
    </xf>
    <xf numFmtId="3" fontId="7" fillId="0" borderId="10" xfId="6" applyNumberFormat="1" applyFont="1" applyBorder="1" applyAlignment="1">
      <alignment horizontal="left" vertical="center"/>
    </xf>
    <xf numFmtId="2" fontId="7" fillId="0" borderId="6" xfId="6" applyNumberFormat="1" applyFont="1" applyBorder="1" applyAlignment="1">
      <alignment horizontal="center"/>
    </xf>
    <xf numFmtId="2" fontId="7" fillId="0" borderId="7" xfId="6" applyNumberFormat="1" applyFont="1" applyBorder="1" applyAlignment="1">
      <alignment horizontal="center"/>
    </xf>
    <xf numFmtId="2" fontId="7" fillId="0" borderId="10" xfId="6" applyNumberFormat="1" applyFont="1" applyBorder="1" applyAlignment="1">
      <alignment horizontal="center"/>
    </xf>
    <xf numFmtId="3" fontId="7" fillId="0" borderId="6" xfId="6" applyNumberFormat="1" applyFont="1" applyBorder="1" applyAlignment="1">
      <alignment horizontal="center"/>
    </xf>
    <xf numFmtId="9" fontId="22" fillId="0" borderId="7" xfId="14" applyNumberFormat="1" applyFont="1" applyBorder="1" applyAlignment="1">
      <alignment vertical="center"/>
    </xf>
    <xf numFmtId="0" fontId="19" fillId="2" borderId="5" xfId="3" applyFont="1" applyFill="1" applyBorder="1" applyAlignment="1">
      <alignment horizontal="center" vertical="center"/>
    </xf>
    <xf numFmtId="3" fontId="8" fillId="2" borderId="20" xfId="3" applyNumberFormat="1" applyFont="1" applyFill="1" applyBorder="1" applyAlignment="1">
      <alignment horizontal="center"/>
    </xf>
    <xf numFmtId="0" fontId="8" fillId="3" borderId="20" xfId="6" applyFont="1" applyFill="1" applyBorder="1" applyAlignment="1">
      <alignment horizontal="center" vertical="center"/>
    </xf>
    <xf numFmtId="0" fontId="7" fillId="0" borderId="15" xfId="6" applyFont="1" applyBorder="1" applyAlignment="1">
      <alignment vertical="center"/>
    </xf>
    <xf numFmtId="9" fontId="7" fillId="0" borderId="12" xfId="6" applyNumberFormat="1" applyFont="1" applyBorder="1" applyAlignment="1">
      <alignment vertical="center"/>
    </xf>
    <xf numFmtId="0" fontId="7" fillId="0" borderId="2" xfId="6" applyFont="1" applyBorder="1" applyAlignment="1">
      <alignment vertical="center"/>
    </xf>
    <xf numFmtId="9" fontId="7" fillId="0" borderId="13" xfId="6" applyNumberFormat="1" applyFont="1" applyBorder="1" applyAlignment="1">
      <alignment vertical="center"/>
    </xf>
    <xf numFmtId="9" fontId="22" fillId="0" borderId="13" xfId="6" applyNumberFormat="1" applyFont="1" applyBorder="1" applyAlignment="1">
      <alignment vertical="center"/>
    </xf>
    <xf numFmtId="9" fontId="10" fillId="0" borderId="13" xfId="6" applyNumberFormat="1" applyFont="1" applyBorder="1" applyAlignment="1">
      <alignment vertical="center"/>
    </xf>
    <xf numFmtId="0" fontId="7" fillId="0" borderId="18" xfId="6" applyFont="1" applyBorder="1" applyAlignment="1">
      <alignment vertical="center"/>
    </xf>
    <xf numFmtId="3" fontId="7" fillId="0" borderId="16" xfId="6" applyNumberFormat="1" applyFont="1" applyBorder="1" applyAlignment="1">
      <alignment vertical="center"/>
    </xf>
    <xf numFmtId="9" fontId="22" fillId="0" borderId="16" xfId="6" applyNumberFormat="1" applyFont="1" applyBorder="1" applyAlignment="1">
      <alignment vertical="center"/>
    </xf>
    <xf numFmtId="9" fontId="10" fillId="0" borderId="16" xfId="6" applyNumberFormat="1" applyFont="1" applyBorder="1" applyAlignment="1">
      <alignment vertical="center"/>
    </xf>
    <xf numFmtId="9" fontId="7" fillId="0" borderId="16" xfId="6" applyNumberFormat="1" applyFont="1" applyBorder="1" applyAlignment="1">
      <alignment vertical="center"/>
    </xf>
    <xf numFmtId="9" fontId="22" fillId="0" borderId="12" xfId="6" applyNumberFormat="1" applyFont="1" applyBorder="1" applyAlignment="1">
      <alignment vertical="center"/>
    </xf>
    <xf numFmtId="9" fontId="10" fillId="0" borderId="12" xfId="6" applyNumberFormat="1" applyFont="1" applyBorder="1" applyAlignment="1">
      <alignment vertical="center"/>
    </xf>
    <xf numFmtId="0" fontId="7" fillId="0" borderId="8" xfId="6" applyFont="1" applyBorder="1" applyAlignment="1">
      <alignment vertical="center"/>
    </xf>
    <xf numFmtId="3" fontId="7" fillId="0" borderId="7" xfId="6" applyNumberFormat="1" applyFont="1" applyBorder="1" applyAlignment="1">
      <alignment vertical="center"/>
    </xf>
    <xf numFmtId="9" fontId="7" fillId="3" borderId="21" xfId="6" applyNumberFormat="1" applyFont="1" applyFill="1" applyBorder="1" applyAlignment="1">
      <alignment vertical="center"/>
    </xf>
    <xf numFmtId="9" fontId="7" fillId="0" borderId="7" xfId="6" applyNumberFormat="1" applyFont="1" applyBorder="1" applyAlignment="1">
      <alignment vertical="center"/>
    </xf>
    <xf numFmtId="0" fontId="7" fillId="0" borderId="3" xfId="6" applyFont="1" applyBorder="1" applyAlignment="1">
      <alignment vertical="center"/>
    </xf>
    <xf numFmtId="9" fontId="22" fillId="0" borderId="14" xfId="6" applyNumberFormat="1" applyFont="1" applyBorder="1" applyAlignment="1">
      <alignment vertical="center"/>
    </xf>
    <xf numFmtId="9" fontId="10" fillId="0" borderId="14" xfId="6" applyNumberFormat="1" applyFont="1" applyBorder="1" applyAlignment="1">
      <alignment vertical="center"/>
    </xf>
    <xf numFmtId="0" fontId="7" fillId="0" borderId="1" xfId="6" applyFont="1" applyBorder="1" applyAlignment="1">
      <alignment vertical="center"/>
    </xf>
    <xf numFmtId="9" fontId="8" fillId="2" borderId="20" xfId="3" applyNumberFormat="1" applyFont="1" applyFill="1" applyBorder="1" applyAlignment="1">
      <alignment horizontal="center"/>
    </xf>
    <xf numFmtId="0" fontId="8" fillId="0" borderId="13" xfId="6" applyFont="1" applyBorder="1"/>
    <xf numFmtId="0" fontId="8" fillId="0" borderId="14" xfId="6" applyFont="1" applyBorder="1"/>
    <xf numFmtId="3" fontId="8" fillId="3" borderId="21" xfId="6" applyNumberFormat="1" applyFont="1" applyFill="1" applyBorder="1" applyAlignment="1">
      <alignment horizontal="center" vertical="center"/>
    </xf>
    <xf numFmtId="9" fontId="9" fillId="3" borderId="21" xfId="6" applyNumberFormat="1" applyFont="1" applyFill="1" applyBorder="1" applyAlignment="1">
      <alignment horizontal="center" vertical="center"/>
    </xf>
    <xf numFmtId="9" fontId="8" fillId="3" borderId="21" xfId="6" applyNumberFormat="1" applyFont="1" applyFill="1" applyBorder="1" applyAlignment="1">
      <alignment horizontal="center" vertical="center"/>
    </xf>
    <xf numFmtId="10" fontId="8" fillId="2" borderId="1" xfId="3" applyNumberFormat="1" applyFont="1" applyFill="1" applyBorder="1"/>
    <xf numFmtId="10" fontId="8" fillId="2" borderId="2" xfId="3" applyNumberFormat="1" applyFont="1" applyFill="1" applyBorder="1"/>
    <xf numFmtId="10" fontId="8" fillId="2" borderId="3" xfId="3" applyNumberFormat="1" applyFont="1" applyFill="1" applyBorder="1"/>
    <xf numFmtId="0" fontId="19" fillId="0" borderId="0" xfId="3" applyFont="1" applyAlignment="1">
      <alignment vertical="center"/>
    </xf>
    <xf numFmtId="0" fontId="24" fillId="0" borderId="0" xfId="3" applyFont="1" applyAlignment="1">
      <alignment horizontal="left" vertical="center"/>
    </xf>
    <xf numFmtId="9" fontId="7" fillId="0" borderId="14" xfId="12" applyFont="1" applyFill="1" applyBorder="1"/>
    <xf numFmtId="9" fontId="7" fillId="0" borderId="13" xfId="12" applyFont="1" applyFill="1" applyBorder="1"/>
    <xf numFmtId="9" fontId="7" fillId="0" borderId="12" xfId="12" applyFont="1" applyFill="1" applyBorder="1"/>
    <xf numFmtId="9" fontId="7" fillId="0" borderId="17" xfId="12" applyFont="1" applyFill="1" applyBorder="1"/>
    <xf numFmtId="9" fontId="24" fillId="0" borderId="0" xfId="3" applyNumberFormat="1" applyFont="1" applyFill="1"/>
    <xf numFmtId="9" fontId="8" fillId="2" borderId="20" xfId="12" applyFont="1" applyFill="1" applyBorder="1" applyAlignment="1">
      <alignment horizontal="center"/>
    </xf>
    <xf numFmtId="9" fontId="8" fillId="3" borderId="21" xfId="12" applyFont="1" applyFill="1" applyBorder="1" applyAlignment="1">
      <alignment horizontal="center"/>
    </xf>
    <xf numFmtId="9" fontId="8" fillId="0" borderId="12" xfId="12" applyFont="1" applyBorder="1"/>
    <xf numFmtId="9" fontId="8" fillId="0" borderId="13" xfId="12" applyFont="1" applyBorder="1"/>
    <xf numFmtId="9" fontId="8" fillId="0" borderId="16" xfId="12" applyFont="1" applyBorder="1"/>
    <xf numFmtId="9" fontId="8" fillId="0" borderId="7" xfId="12" applyFont="1" applyBorder="1"/>
    <xf numFmtId="10" fontId="8" fillId="3" borderId="21" xfId="12" applyNumberFormat="1" applyFont="1" applyFill="1" applyBorder="1" applyAlignment="1">
      <alignment horizontal="center"/>
    </xf>
    <xf numFmtId="9" fontId="7" fillId="0" borderId="29" xfId="3" applyNumberFormat="1" applyFont="1" applyFill="1" applyBorder="1"/>
    <xf numFmtId="10" fontId="7" fillId="3" borderId="31" xfId="12" applyNumberFormat="1" applyFont="1" applyFill="1" applyBorder="1"/>
    <xf numFmtId="9" fontId="7" fillId="3" borderId="23" xfId="12" applyFont="1" applyFill="1" applyBorder="1"/>
    <xf numFmtId="9" fontId="7" fillId="3" borderId="24" xfId="12" applyFont="1" applyFill="1" applyBorder="1"/>
    <xf numFmtId="1" fontId="19" fillId="2" borderId="4" xfId="3" applyNumberFormat="1" applyFont="1" applyFill="1" applyBorder="1" applyAlignment="1">
      <alignment horizontal="center"/>
    </xf>
    <xf numFmtId="1" fontId="19" fillId="2" borderId="24" xfId="3" applyNumberFormat="1" applyFont="1" applyFill="1" applyBorder="1" applyAlignment="1">
      <alignment horizontal="center"/>
    </xf>
    <xf numFmtId="9" fontId="8" fillId="3" borderId="21" xfId="0" applyNumberFormat="1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13" fillId="0" borderId="15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3" fontId="8" fillId="3" borderId="21" xfId="0" applyNumberFormat="1" applyFont="1" applyFill="1" applyBorder="1" applyAlignment="1">
      <alignment horizontal="center" vertical="center"/>
    </xf>
    <xf numFmtId="3" fontId="13" fillId="0" borderId="12" xfId="0" applyNumberFormat="1" applyFont="1" applyBorder="1" applyAlignment="1">
      <alignment vertical="center"/>
    </xf>
    <xf numFmtId="3" fontId="7" fillId="0" borderId="13" xfId="0" applyNumberFormat="1" applyFont="1" applyBorder="1" applyAlignment="1">
      <alignment vertical="center"/>
    </xf>
    <xf numFmtId="3" fontId="13" fillId="0" borderId="13" xfId="0" applyNumberFormat="1" applyFont="1" applyBorder="1" applyAlignment="1">
      <alignment vertical="center"/>
    </xf>
    <xf numFmtId="3" fontId="7" fillId="0" borderId="16" xfId="0" applyNumberFormat="1" applyFont="1" applyBorder="1" applyAlignment="1">
      <alignment vertical="center"/>
    </xf>
    <xf numFmtId="3" fontId="7" fillId="0" borderId="12" xfId="0" applyNumberFormat="1" applyFont="1" applyBorder="1" applyAlignment="1">
      <alignment vertical="center"/>
    </xf>
    <xf numFmtId="3" fontId="7" fillId="0" borderId="14" xfId="0" applyNumberFormat="1" applyFont="1" applyBorder="1" applyAlignment="1">
      <alignment vertical="center"/>
    </xf>
    <xf numFmtId="9" fontId="9" fillId="3" borderId="21" xfId="0" applyNumberFormat="1" applyFont="1" applyFill="1" applyBorder="1" applyAlignment="1">
      <alignment horizontal="center" vertical="center"/>
    </xf>
    <xf numFmtId="0" fontId="7" fillId="0" borderId="12" xfId="0" applyFont="1" applyBorder="1"/>
    <xf numFmtId="0" fontId="7" fillId="0" borderId="13" xfId="0" applyFont="1" applyBorder="1"/>
    <xf numFmtId="9" fontId="13" fillId="0" borderId="13" xfId="0" applyNumberFormat="1" applyFont="1" applyBorder="1" applyAlignment="1">
      <alignment vertical="center"/>
    </xf>
    <xf numFmtId="9" fontId="10" fillId="0" borderId="13" xfId="0" applyNumberFormat="1" applyFont="1" applyBorder="1" applyAlignment="1">
      <alignment vertical="center"/>
    </xf>
    <xf numFmtId="9" fontId="9" fillId="0" borderId="13" xfId="0" applyNumberFormat="1" applyFont="1" applyBorder="1" applyAlignment="1">
      <alignment vertical="center"/>
    </xf>
    <xf numFmtId="9" fontId="10" fillId="0" borderId="16" xfId="0" applyNumberFormat="1" applyFont="1" applyBorder="1" applyAlignment="1">
      <alignment vertical="center"/>
    </xf>
    <xf numFmtId="9" fontId="9" fillId="0" borderId="12" xfId="0" applyNumberFormat="1" applyFont="1" applyBorder="1" applyAlignment="1">
      <alignment vertical="center"/>
    </xf>
    <xf numFmtId="9" fontId="7" fillId="0" borderId="13" xfId="0" applyNumberFormat="1" applyFont="1" applyBorder="1" applyAlignment="1">
      <alignment vertical="center"/>
    </xf>
    <xf numFmtId="9" fontId="7" fillId="0" borderId="12" xfId="0" applyNumberFormat="1" applyFont="1" applyBorder="1" applyAlignment="1">
      <alignment vertical="center"/>
    </xf>
    <xf numFmtId="9" fontId="13" fillId="0" borderId="12" xfId="0" applyNumberFormat="1" applyFont="1" applyBorder="1" applyAlignment="1">
      <alignment vertical="center"/>
    </xf>
    <xf numFmtId="9" fontId="10" fillId="0" borderId="14" xfId="0" applyNumberFormat="1" applyFont="1" applyBorder="1" applyAlignment="1">
      <alignment vertical="center"/>
    </xf>
    <xf numFmtId="10" fontId="13" fillId="0" borderId="12" xfId="0" applyNumberFormat="1" applyFont="1" applyBorder="1" applyAlignment="1">
      <alignment vertical="center"/>
    </xf>
    <xf numFmtId="10" fontId="7" fillId="0" borderId="13" xfId="0" applyNumberFormat="1" applyFont="1" applyBorder="1" applyAlignment="1">
      <alignment vertical="center"/>
    </xf>
    <xf numFmtId="10" fontId="13" fillId="0" borderId="13" xfId="0" applyNumberFormat="1" applyFont="1" applyBorder="1" applyAlignment="1">
      <alignment vertical="center"/>
    </xf>
    <xf numFmtId="0" fontId="7" fillId="0" borderId="16" xfId="0" applyFont="1" applyBorder="1"/>
    <xf numFmtId="10" fontId="7" fillId="0" borderId="16" xfId="0" applyNumberFormat="1" applyFont="1" applyBorder="1" applyAlignment="1">
      <alignment vertical="center"/>
    </xf>
    <xf numFmtId="10" fontId="7" fillId="0" borderId="12" xfId="0" applyNumberFormat="1" applyFont="1" applyBorder="1" applyAlignment="1">
      <alignment vertical="center"/>
    </xf>
    <xf numFmtId="0" fontId="7" fillId="0" borderId="14" xfId="0" applyFont="1" applyBorder="1"/>
    <xf numFmtId="10" fontId="7" fillId="0" borderId="32" xfId="3" applyNumberFormat="1" applyFont="1" applyFill="1" applyBorder="1"/>
    <xf numFmtId="9" fontId="7" fillId="0" borderId="33" xfId="3" applyNumberFormat="1" applyFont="1" applyFill="1" applyBorder="1"/>
    <xf numFmtId="0" fontId="19" fillId="2" borderId="5" xfId="6" applyFont="1" applyFill="1" applyBorder="1" applyAlignment="1">
      <alignment horizontal="center" vertical="center"/>
    </xf>
    <xf numFmtId="0" fontId="19" fillId="2" borderId="8" xfId="6" applyFont="1" applyFill="1" applyBorder="1" applyAlignment="1">
      <alignment horizontal="center" vertical="center"/>
    </xf>
    <xf numFmtId="0" fontId="19" fillId="2" borderId="25" xfId="6" applyFont="1" applyFill="1" applyBorder="1" applyAlignment="1">
      <alignment horizontal="center" vertical="center"/>
    </xf>
    <xf numFmtId="0" fontId="19" fillId="2" borderId="6" xfId="6" applyFont="1" applyFill="1" applyBorder="1" applyAlignment="1">
      <alignment horizontal="center" vertical="center"/>
    </xf>
    <xf numFmtId="0" fontId="4" fillId="0" borderId="0" xfId="6" applyFont="1" applyAlignment="1">
      <alignment horizontal="center"/>
    </xf>
    <xf numFmtId="0" fontId="19" fillId="2" borderId="26" xfId="6" applyFont="1" applyFill="1" applyBorder="1" applyAlignment="1">
      <alignment horizontal="center"/>
    </xf>
    <xf numFmtId="0" fontId="19" fillId="2" borderId="27" xfId="6" applyFont="1" applyFill="1" applyBorder="1" applyAlignment="1">
      <alignment horizontal="center"/>
    </xf>
    <xf numFmtId="0" fontId="19" fillId="2" borderId="21" xfId="6" applyFont="1" applyFill="1" applyBorder="1" applyAlignment="1">
      <alignment horizontal="center"/>
    </xf>
    <xf numFmtId="0" fontId="12" fillId="0" borderId="19" xfId="6" applyFont="1" applyBorder="1" applyAlignment="1">
      <alignment horizontal="center"/>
    </xf>
    <xf numFmtId="0" fontId="12" fillId="0" borderId="22" xfId="6" applyFont="1" applyBorder="1" applyAlignment="1">
      <alignment horizontal="center"/>
    </xf>
    <xf numFmtId="0" fontId="12" fillId="0" borderId="10" xfId="6" applyFont="1" applyBorder="1" applyAlignment="1">
      <alignment horizontal="center"/>
    </xf>
    <xf numFmtId="0" fontId="19" fillId="2" borderId="25" xfId="6" applyFont="1" applyFill="1" applyBorder="1" applyAlignment="1">
      <alignment horizontal="center"/>
    </xf>
    <xf numFmtId="0" fontId="19" fillId="2" borderId="11" xfId="6" applyFont="1" applyFill="1" applyBorder="1" applyAlignment="1">
      <alignment horizontal="center"/>
    </xf>
    <xf numFmtId="0" fontId="19" fillId="2" borderId="6" xfId="6" applyFont="1" applyFill="1" applyBorder="1" applyAlignment="1">
      <alignment horizontal="center"/>
    </xf>
    <xf numFmtId="0" fontId="19" fillId="2" borderId="26" xfId="6" applyFont="1" applyFill="1" applyBorder="1" applyAlignment="1">
      <alignment horizontal="center" vertical="center"/>
    </xf>
    <xf numFmtId="0" fontId="19" fillId="2" borderId="27" xfId="6" applyFont="1" applyFill="1" applyBorder="1" applyAlignment="1">
      <alignment horizontal="center" vertical="center"/>
    </xf>
    <xf numFmtId="0" fontId="19" fillId="2" borderId="21" xfId="6" applyFont="1" applyFill="1" applyBorder="1" applyAlignment="1">
      <alignment horizontal="center" vertical="center"/>
    </xf>
    <xf numFmtId="9" fontId="19" fillId="2" borderId="5" xfId="3" applyNumberFormat="1" applyFont="1" applyFill="1" applyBorder="1" applyAlignment="1">
      <alignment horizontal="center" vertical="center"/>
    </xf>
    <xf numFmtId="9" fontId="19" fillId="2" borderId="8" xfId="3" applyNumberFormat="1" applyFont="1" applyFill="1" applyBorder="1" applyAlignment="1">
      <alignment horizontal="center" vertical="center"/>
    </xf>
    <xf numFmtId="9" fontId="8" fillId="0" borderId="5" xfId="3" applyNumberFormat="1" applyFont="1" applyFill="1" applyBorder="1" applyAlignment="1">
      <alignment horizontal="center" vertical="center"/>
    </xf>
    <xf numFmtId="0" fontId="8" fillId="0" borderId="8" xfId="3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 vertical="center"/>
    </xf>
    <xf numFmtId="0" fontId="19" fillId="2" borderId="5" xfId="3" applyFont="1" applyFill="1" applyBorder="1" applyAlignment="1">
      <alignment horizontal="center" vertical="center"/>
    </xf>
    <xf numFmtId="0" fontId="19" fillId="2" borderId="8" xfId="3" applyFont="1" applyFill="1" applyBorder="1" applyAlignment="1">
      <alignment horizontal="center" vertical="center"/>
    </xf>
    <xf numFmtId="17" fontId="19" fillId="2" borderId="26" xfId="3" applyNumberFormat="1" applyFont="1" applyFill="1" applyBorder="1" applyAlignment="1">
      <alignment horizontal="center" vertical="center"/>
    </xf>
    <xf numFmtId="17" fontId="19" fillId="2" borderId="21" xfId="3" applyNumberFormat="1" applyFont="1" applyFill="1" applyBorder="1" applyAlignment="1">
      <alignment horizontal="center" vertical="center"/>
    </xf>
    <xf numFmtId="0" fontId="7" fillId="0" borderId="0" xfId="3" applyFont="1" applyFill="1" applyAlignment="1">
      <alignment horizontal="center"/>
    </xf>
    <xf numFmtId="10" fontId="19" fillId="2" borderId="30" xfId="3" applyNumberFormat="1" applyFont="1" applyFill="1" applyBorder="1" applyAlignment="1">
      <alignment horizontal="center"/>
    </xf>
    <xf numFmtId="10" fontId="19" fillId="2" borderId="31" xfId="3" applyNumberFormat="1" applyFont="1" applyFill="1" applyBorder="1" applyAlignment="1">
      <alignment horizontal="center"/>
    </xf>
    <xf numFmtId="17" fontId="19" fillId="2" borderId="27" xfId="3" applyNumberFormat="1" applyFont="1" applyFill="1" applyBorder="1" applyAlignment="1">
      <alignment horizontal="center" vertical="center"/>
    </xf>
    <xf numFmtId="0" fontId="7" fillId="0" borderId="0" xfId="3" applyFont="1" applyAlignment="1">
      <alignment horizontal="center"/>
    </xf>
    <xf numFmtId="0" fontId="19" fillId="2" borderId="5" xfId="5" applyFont="1" applyFill="1" applyBorder="1" applyAlignment="1">
      <alignment horizontal="center" vertical="center"/>
    </xf>
    <xf numFmtId="0" fontId="19" fillId="2" borderId="8" xfId="5" applyFont="1" applyFill="1" applyBorder="1" applyAlignment="1">
      <alignment horizontal="center" vertical="center"/>
    </xf>
  </cellXfs>
  <cellStyles count="17">
    <cellStyle name="Comma 2" xfId="1"/>
    <cellStyle name="Currency 2" xfId="16"/>
    <cellStyle name="Moneda" xfId="2" builtinId="4"/>
    <cellStyle name="Normal" xfId="0" builtinId="0"/>
    <cellStyle name="Normal 2" xfId="3"/>
    <cellStyle name="Normal 2 2" xfId="4"/>
    <cellStyle name="Normal 2 3" xfId="5"/>
    <cellStyle name="Normal 3" xfId="6"/>
    <cellStyle name="Normal 4" xfId="7"/>
    <cellStyle name="Normal 5" xfId="8"/>
    <cellStyle name="Normal 5 2" xfId="9"/>
    <cellStyle name="Normal 6" xfId="10"/>
    <cellStyle name="Normal 7" xfId="11"/>
    <cellStyle name="Percent 2" xfId="12"/>
    <cellStyle name="Porcentaje" xfId="13" builtinId="5"/>
    <cellStyle name="Porcentaje 2" xfId="14"/>
    <cellStyle name="Porcentaje 3" xfId="1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 sz="1600" b="1"/>
            </a:pPr>
            <a:r>
              <a:rPr lang="es-EC" sz="1600" b="1"/>
              <a:t>Exportaciones de Camarón Ecuatoriano de 1994 a 2017 (ene - dic) </a:t>
            </a:r>
          </a:p>
          <a:p>
            <a:pPr>
              <a:defRPr sz="1600" b="1"/>
            </a:pPr>
            <a:r>
              <a:rPr lang="es-EC" sz="1600" b="1"/>
              <a:t>libras vs dólares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4751102006329062E-2"/>
          <c:y val="0.20053200878730668"/>
          <c:w val="0.85712307170243607"/>
          <c:h val="0.74074562579547587"/>
        </c:manualLayout>
      </c:layout>
      <c:barChart>
        <c:barDir val="col"/>
        <c:grouping val="clustered"/>
        <c:varyColors val="0"/>
        <c:ser>
          <c:idx val="0"/>
          <c:order val="1"/>
          <c:tx>
            <c:v>Dólares</c:v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AA-4E1B-8A75-8E2DDB08EC0D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AA-4E1B-8A75-8E2DDB08EC0D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AA-4E1B-8A75-8E2DDB08EC0D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AA-4E1B-8A75-8E2DDB08EC0D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3AA-4E1B-8A75-8E2DDB08EC0D}"/>
                </c:ext>
              </c:extLst>
            </c:dLbl>
            <c:dLbl>
              <c:idx val="1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AA-4E1B-8A75-8E2DDB08EC0D}"/>
                </c:ext>
              </c:extLst>
            </c:dLbl>
            <c:dLbl>
              <c:idx val="11"/>
              <c:numFmt formatCode="#,##0" sourceLinked="0"/>
              <c:spPr>
                <a:noFill/>
              </c:spPr>
              <c:txPr>
                <a:bodyPr rot="-5400000" vert="horz"/>
                <a:lstStyle/>
                <a:p>
                  <a:pPr algn="ctr">
                    <a:defRPr sz="900" b="0">
                      <a:solidFill>
                        <a:sysClr val="windowText" lastClr="000000"/>
                      </a:solidFill>
                      <a:latin typeface="Segoe UI" panose="020B0502040204020203" pitchFamily="34" charset="0"/>
                      <a:cs typeface="Segoe UI" panose="020B0502040204020203" pitchFamily="34" charset="0"/>
                    </a:defRPr>
                  </a:pPr>
                  <a:endParaRPr lang="es-EC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900" b="0">
                    <a:solidFill>
                      <a:sysClr val="windowText" lastClr="000000"/>
                    </a:solidFill>
                    <a:latin typeface="Segoe UI" panose="020B0502040204020203" pitchFamily="34" charset="0"/>
                    <a:cs typeface="Segoe UI" panose="020B0502040204020203" pitchFamily="34" charset="0"/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RESUMEN!$AH$11:$AH$34</c:f>
              <c:numCache>
                <c:formatCode>General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</c:numCache>
            </c:numRef>
          </c:cat>
          <c:val>
            <c:numRef>
              <c:f>RESUMEN!$AU$11:$AU$34</c:f>
              <c:numCache>
                <c:formatCode>#,##0</c:formatCode>
                <c:ptCount val="24"/>
                <c:pt idx="0">
                  <c:v>156200837</c:v>
                </c:pt>
                <c:pt idx="1">
                  <c:v>190862764</c:v>
                </c:pt>
                <c:pt idx="2">
                  <c:v>188541533</c:v>
                </c:pt>
                <c:pt idx="3">
                  <c:v>240004270</c:v>
                </c:pt>
                <c:pt idx="4">
                  <c:v>252985907</c:v>
                </c:pt>
                <c:pt idx="5">
                  <c:v>209040500</c:v>
                </c:pt>
                <c:pt idx="6">
                  <c:v>82955793</c:v>
                </c:pt>
                <c:pt idx="7">
                  <c:v>99801296</c:v>
                </c:pt>
                <c:pt idx="8">
                  <c:v>103033746</c:v>
                </c:pt>
                <c:pt idx="9">
                  <c:v>126750834</c:v>
                </c:pt>
                <c:pt idx="10">
                  <c:v>158460630</c:v>
                </c:pt>
                <c:pt idx="11">
                  <c:v>212575213</c:v>
                </c:pt>
                <c:pt idx="12">
                  <c:v>264361763</c:v>
                </c:pt>
                <c:pt idx="13">
                  <c:v>273137769</c:v>
                </c:pt>
                <c:pt idx="14">
                  <c:v>294733588</c:v>
                </c:pt>
                <c:pt idx="15">
                  <c:v>299333918</c:v>
                </c:pt>
                <c:pt idx="16">
                  <c:v>322326680</c:v>
                </c:pt>
                <c:pt idx="17">
                  <c:v>392464787</c:v>
                </c:pt>
                <c:pt idx="18">
                  <c:v>449796390</c:v>
                </c:pt>
                <c:pt idx="19">
                  <c:v>474236376</c:v>
                </c:pt>
                <c:pt idx="20">
                  <c:v>611048021</c:v>
                </c:pt>
                <c:pt idx="21">
                  <c:v>720308833</c:v>
                </c:pt>
                <c:pt idx="22">
                  <c:v>799854741</c:v>
                </c:pt>
                <c:pt idx="23">
                  <c:v>938583529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3AA-4E1B-8A75-8E2DDB08E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128640"/>
        <c:axId val="110805568"/>
      </c:barChart>
      <c:lineChart>
        <c:grouping val="standard"/>
        <c:varyColors val="0"/>
        <c:ser>
          <c:idx val="1"/>
          <c:order val="0"/>
          <c:tx>
            <c:v>Libras</c:v>
          </c:tx>
          <c:spPr>
            <a:ln w="34925">
              <a:solidFill>
                <a:srgbClr val="002060"/>
              </a:solidFill>
              <a:prstDash val="solid"/>
            </a:ln>
          </c:spPr>
          <c:marker>
            <c:spPr>
              <a:solidFill>
                <a:srgbClr val="002060"/>
              </a:solidFill>
              <a:ln w="25400">
                <a:solidFill>
                  <a:srgbClr val="002060">
                    <a:alpha val="80000"/>
                  </a:srgbClr>
                </a:solidFill>
                <a:prstDash val="solid"/>
              </a:ln>
            </c:spPr>
          </c:marker>
          <c:dLbls>
            <c:dLbl>
              <c:idx val="1"/>
              <c:numFmt formatCode="[$$-300A]\ #,##0" sourceLinked="0"/>
              <c:spPr/>
              <c:txPr>
                <a:bodyPr/>
                <a:lstStyle/>
                <a:p>
                  <a:pPr>
                    <a:defRPr b="0">
                      <a:latin typeface="Segoe UI" panose="020B0502040204020203" pitchFamily="34" charset="0"/>
                      <a:cs typeface="Segoe UI" panose="020B0502040204020203" pitchFamily="34" charset="0"/>
                    </a:defRPr>
                  </a:pPr>
                  <a:endParaRPr lang="es-EC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8883739846809156E-2"/>
                  <c:y val="-2.5478366794416382E-2"/>
                </c:manualLayout>
              </c:layout>
              <c:numFmt formatCode="[$$-300A]\ #,##0" sourceLinked="0"/>
              <c:spPr/>
              <c:txPr>
                <a:bodyPr/>
                <a:lstStyle/>
                <a:p>
                  <a:pPr>
                    <a:defRPr b="0">
                      <a:latin typeface="Segoe UI" panose="020B0502040204020203" pitchFamily="34" charset="0"/>
                      <a:cs typeface="Segoe UI" panose="020B0502040204020203" pitchFamily="34" charset="0"/>
                    </a:defRPr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3AA-4E1B-8A75-8E2DDB08EC0D}"/>
                </c:ext>
              </c:extLst>
            </c:dLbl>
            <c:dLbl>
              <c:idx val="4"/>
              <c:numFmt formatCode="[$$-300A]\ #,##0" sourceLinked="0"/>
              <c:spPr/>
              <c:txPr>
                <a:bodyPr/>
                <a:lstStyle/>
                <a:p>
                  <a:pPr>
                    <a:defRPr b="0">
                      <a:latin typeface="Segoe UI" panose="020B0502040204020203" pitchFamily="34" charset="0"/>
                      <a:cs typeface="Segoe UI" panose="020B0502040204020203" pitchFamily="34" charset="0"/>
                    </a:defRPr>
                  </a:pPr>
                  <a:endParaRPr lang="es-EC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8170121273576525E-2"/>
                  <c:y val="-6.1865958339183041E-2"/>
                </c:manualLayout>
              </c:layout>
              <c:numFmt formatCode="[$$-300A]\ #,##0" sourceLinked="0"/>
              <c:spPr/>
              <c:txPr>
                <a:bodyPr/>
                <a:lstStyle/>
                <a:p>
                  <a:pPr>
                    <a:defRPr b="0">
                      <a:latin typeface="Segoe UI" panose="020B0502040204020203" pitchFamily="34" charset="0"/>
                      <a:cs typeface="Segoe UI" panose="020B0502040204020203" pitchFamily="34" charset="0"/>
                    </a:defRPr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3AA-4E1B-8A75-8E2DDB08EC0D}"/>
                </c:ext>
              </c:extLst>
            </c:dLbl>
            <c:dLbl>
              <c:idx val="7"/>
              <c:numFmt formatCode="[$$-300A]\ #,##0" sourceLinked="0"/>
              <c:spPr/>
              <c:txPr>
                <a:bodyPr/>
                <a:lstStyle/>
                <a:p>
                  <a:pPr>
                    <a:defRPr b="0">
                      <a:latin typeface="Segoe UI" panose="020B0502040204020203" pitchFamily="34" charset="0"/>
                      <a:cs typeface="Segoe UI" panose="020B0502040204020203" pitchFamily="34" charset="0"/>
                    </a:defRPr>
                  </a:pPr>
                  <a:endParaRPr lang="es-EC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6563584715866426E-2"/>
                  <c:y val="-2.4895460194314128E-2"/>
                </c:manualLayout>
              </c:layout>
              <c:numFmt formatCode="[$$-300A]\ #,##0" sourceLinked="0"/>
              <c:spPr/>
              <c:txPr>
                <a:bodyPr/>
                <a:lstStyle/>
                <a:p>
                  <a:pPr>
                    <a:defRPr sz="700" b="0">
                      <a:latin typeface="Segoe UI" panose="020B0502040204020203" pitchFamily="34" charset="0"/>
                      <a:cs typeface="Segoe UI" panose="020B0502040204020203" pitchFamily="34" charset="0"/>
                    </a:defRPr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3AA-4E1B-8A75-8E2DDB08EC0D}"/>
                </c:ext>
              </c:extLst>
            </c:dLbl>
            <c:dLbl>
              <c:idx val="9"/>
              <c:layout>
                <c:manualLayout>
                  <c:x val="-2.7775002383956075E-2"/>
                  <c:y val="-2.495964639247427E-2"/>
                </c:manualLayout>
              </c:layout>
              <c:numFmt formatCode="[$$-300A]\ #,##0" sourceLinked="0"/>
              <c:spPr/>
              <c:txPr>
                <a:bodyPr/>
                <a:lstStyle/>
                <a:p>
                  <a:pPr>
                    <a:defRPr b="0">
                      <a:latin typeface="Segoe UI" panose="020B0502040204020203" pitchFamily="34" charset="0"/>
                      <a:cs typeface="Segoe UI" panose="020B0502040204020203" pitchFamily="34" charset="0"/>
                    </a:defRPr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3AA-4E1B-8A75-8E2DDB08EC0D}"/>
                </c:ext>
              </c:extLst>
            </c:dLbl>
            <c:dLbl>
              <c:idx val="10"/>
              <c:layout>
                <c:manualLayout>
                  <c:x val="-3.0185851127369188E-2"/>
                  <c:y val="-4.5532754401291314E-2"/>
                </c:manualLayout>
              </c:layout>
              <c:numFmt formatCode="[$$-300A]\ #,##0" sourceLinked="0"/>
              <c:spPr/>
              <c:txPr>
                <a:bodyPr/>
                <a:lstStyle/>
                <a:p>
                  <a:pPr>
                    <a:defRPr b="0">
                      <a:latin typeface="Segoe UI" panose="020B0502040204020203" pitchFamily="34" charset="0"/>
                      <a:cs typeface="Segoe UI" panose="020B0502040204020203" pitchFamily="34" charset="0"/>
                    </a:defRPr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3AA-4E1B-8A75-8E2DDB08EC0D}"/>
                </c:ext>
              </c:extLst>
            </c:dLbl>
            <c:dLbl>
              <c:idx val="11"/>
              <c:layout>
                <c:manualLayout>
                  <c:x val="-3.0185851127369247E-2"/>
                  <c:y val="-5.7288816120615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3AA-4E1B-8A75-8E2DDB08EC0D}"/>
                </c:ext>
              </c:extLst>
            </c:dLbl>
            <c:dLbl>
              <c:idx val="12"/>
              <c:layout>
                <c:manualLayout>
                  <c:x val="-2.8170121273576525E-2"/>
                  <c:y val="-6.1865958339183041E-2"/>
                </c:manualLayout>
              </c:layout>
              <c:numFmt formatCode="[$$-300A]\ #,##0" sourceLinked="0"/>
              <c:spPr/>
              <c:txPr>
                <a:bodyPr/>
                <a:lstStyle/>
                <a:p>
                  <a:pPr>
                    <a:defRPr b="0">
                      <a:latin typeface="Segoe UI" panose="020B0502040204020203" pitchFamily="34" charset="0"/>
                      <a:cs typeface="Segoe UI" panose="020B0502040204020203" pitchFamily="34" charset="0"/>
                    </a:defRPr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3AA-4E1B-8A75-8E2DDB08EC0D}"/>
                </c:ext>
              </c:extLst>
            </c:dLbl>
            <c:dLbl>
              <c:idx val="14"/>
              <c:layout>
                <c:manualLayout>
                  <c:x val="-2.8170121273576525E-2"/>
                  <c:y val="-5.6267867332295954E-2"/>
                </c:manualLayout>
              </c:layout>
              <c:numFmt formatCode="[$$-300A]\ #,##0" sourceLinked="0"/>
              <c:spPr/>
              <c:txPr>
                <a:bodyPr/>
                <a:lstStyle/>
                <a:p>
                  <a:pPr>
                    <a:defRPr b="0">
                      <a:latin typeface="Segoe UI" panose="020B0502040204020203" pitchFamily="34" charset="0"/>
                      <a:cs typeface="Segoe UI" panose="020B0502040204020203" pitchFamily="34" charset="0"/>
                    </a:defRPr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3AA-4E1B-8A75-8E2DDB08EC0D}"/>
                </c:ext>
              </c:extLst>
            </c:dLbl>
            <c:dLbl>
              <c:idx val="20"/>
              <c:layout>
                <c:manualLayout>
                  <c:x val="-3.3010197103697542E-2"/>
                  <c:y val="4.1698725288230057E-2"/>
                </c:manualLayout>
              </c:layout>
              <c:numFmt formatCode="[$$-300A]\ #,##0" sourceLinked="0"/>
              <c:spPr/>
              <c:txPr>
                <a:bodyPr/>
                <a:lstStyle/>
                <a:p>
                  <a:pPr>
                    <a:defRPr b="0">
                      <a:latin typeface="Segoe UI" panose="020B0502040204020203" pitchFamily="34" charset="0"/>
                      <a:cs typeface="Segoe UI" panose="020B0502040204020203" pitchFamily="34" charset="0"/>
                    </a:defRPr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3AA-4E1B-8A75-8E2DDB08EC0D}"/>
                </c:ext>
              </c:extLst>
            </c:dLbl>
            <c:dLbl>
              <c:idx val="21"/>
              <c:numFmt formatCode="[$$-300A]\ #,##0" sourceLinked="0"/>
              <c:spPr>
                <a:noFill/>
              </c:spPr>
              <c:txPr>
                <a:bodyPr/>
                <a:lstStyle/>
                <a:p>
                  <a:pPr>
                    <a:defRPr b="0">
                      <a:latin typeface="Segoe UI" panose="020B0502040204020203" pitchFamily="34" charset="0"/>
                      <a:cs typeface="Segoe UI" panose="020B0502040204020203" pitchFamily="34" charset="0"/>
                    </a:defRPr>
                  </a:pPr>
                  <a:endParaRPr lang="es-EC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3.3713655680398066E-2"/>
                  <c:y val="-7.244472971111221E-2"/>
                </c:manualLayout>
              </c:layout>
              <c:numFmt formatCode="[$$-300A]\ #,##0" sourceLinked="0"/>
              <c:spPr>
                <a:noFill/>
              </c:spPr>
              <c:txPr>
                <a:bodyPr/>
                <a:lstStyle/>
                <a:p>
                  <a:pPr>
                    <a:defRPr b="0">
                      <a:latin typeface="Segoe UI" panose="020B0502040204020203" pitchFamily="34" charset="0"/>
                      <a:cs typeface="Segoe UI" panose="020B0502040204020203" pitchFamily="34" charset="0"/>
                    </a:defRPr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3AA-4E1B-8A75-8E2DDB08EC0D}"/>
                </c:ext>
              </c:extLst>
            </c:dLbl>
            <c:dLbl>
              <c:idx val="23"/>
              <c:layout>
                <c:manualLayout>
                  <c:x val="-4.8168974317976204E-2"/>
                  <c:y val="-4.6672003077057947E-2"/>
                </c:manualLayout>
              </c:layout>
              <c:numFmt formatCode="[$$-300A]\ #,##0" sourceLinked="0"/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>
                      <a:latin typeface="Segoe UI" panose="020B0502040204020203" pitchFamily="34" charset="0"/>
                      <a:cs typeface="Segoe UI" panose="020B0502040204020203" pitchFamily="34" charset="0"/>
                    </a:defRPr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3AA-4E1B-8A75-8E2DDB08EC0D}"/>
                </c:ext>
              </c:extLst>
            </c:dLbl>
            <c:numFmt formatCode="[$$-300A]\ 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0">
                    <a:latin typeface="Segoe UI" panose="020B0502040204020203" pitchFamily="34" charset="0"/>
                    <a:cs typeface="Segoe UI" panose="020B0502040204020203" pitchFamily="34" charset="0"/>
                  </a:defRPr>
                </a:pPr>
                <a:endParaRPr lang="es-EC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RESUMEN!$AH$11:$AH$34</c:f>
              <c:numCache>
                <c:formatCode>General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</c:numCache>
            </c:numRef>
          </c:cat>
          <c:val>
            <c:numRef>
              <c:f>RESUMEN!$AU$39:$AU$62</c:f>
              <c:numCache>
                <c:formatCode>#,##0</c:formatCode>
                <c:ptCount val="24"/>
                <c:pt idx="0">
                  <c:v>514300354.88</c:v>
                </c:pt>
                <c:pt idx="1">
                  <c:v>665174329.74000001</c:v>
                </c:pt>
                <c:pt idx="2">
                  <c:v>615307841.98999989</c:v>
                </c:pt>
                <c:pt idx="3">
                  <c:v>871664843.89999986</c:v>
                </c:pt>
                <c:pt idx="4">
                  <c:v>875050894.00999999</c:v>
                </c:pt>
                <c:pt idx="5">
                  <c:v>616942114.93999994</c:v>
                </c:pt>
                <c:pt idx="6">
                  <c:v>297408403.40000004</c:v>
                </c:pt>
                <c:pt idx="7">
                  <c:v>280694073.07999998</c:v>
                </c:pt>
                <c:pt idx="8">
                  <c:v>263859174.42000002</c:v>
                </c:pt>
                <c:pt idx="9">
                  <c:v>303820895.88</c:v>
                </c:pt>
                <c:pt idx="10">
                  <c:v>350147733.06</c:v>
                </c:pt>
                <c:pt idx="11">
                  <c:v>480251487.00000006</c:v>
                </c:pt>
                <c:pt idx="12">
                  <c:v>597670743.39999998</c:v>
                </c:pt>
                <c:pt idx="13">
                  <c:v>582028512.14999998</c:v>
                </c:pt>
                <c:pt idx="14">
                  <c:v>673469146.78000009</c:v>
                </c:pt>
                <c:pt idx="15">
                  <c:v>607254114.25</c:v>
                </c:pt>
                <c:pt idx="16">
                  <c:v>735480173.53000009</c:v>
                </c:pt>
                <c:pt idx="17">
                  <c:v>993365390.69999993</c:v>
                </c:pt>
                <c:pt idx="18">
                  <c:v>1133323708.5599997</c:v>
                </c:pt>
                <c:pt idx="19">
                  <c:v>1620611908.1199999</c:v>
                </c:pt>
                <c:pt idx="20">
                  <c:v>2289617267.9400001</c:v>
                </c:pt>
                <c:pt idx="21">
                  <c:v>2304901984.2900004</c:v>
                </c:pt>
                <c:pt idx="22">
                  <c:v>2455284864.4899998</c:v>
                </c:pt>
                <c:pt idx="23">
                  <c:v>2860631432.77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7-D3AA-4E1B-8A75-8E2DDB08E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73440"/>
        <c:axId val="110806144"/>
      </c:lineChart>
      <c:catAx>
        <c:axId val="11012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10805568"/>
        <c:crossesAt val="0"/>
        <c:auto val="1"/>
        <c:lblAlgn val="ctr"/>
        <c:lblOffset val="100"/>
        <c:noMultiLvlLbl val="0"/>
      </c:catAx>
      <c:valAx>
        <c:axId val="11080556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b="1"/>
                </a:pPr>
                <a:r>
                  <a:rPr lang="es-EC" b="1"/>
                  <a:t>LIBRAS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10128640"/>
        <c:crosses val="max"/>
        <c:crossBetween val="between"/>
        <c:majorUnit val="50000000"/>
      </c:valAx>
      <c:catAx>
        <c:axId val="110973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0806144"/>
        <c:crosses val="autoZero"/>
        <c:auto val="1"/>
        <c:lblAlgn val="ctr"/>
        <c:lblOffset val="100"/>
        <c:noMultiLvlLbl val="0"/>
      </c:catAx>
      <c:valAx>
        <c:axId val="1108061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s-EC" b="1"/>
                  <a:t>DÓLARES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>
                <a:latin typeface="Segoe UI" panose="020B0502040204020203" pitchFamily="34" charset="0"/>
                <a:cs typeface="Segoe UI" panose="020B0502040204020203" pitchFamily="34" charset="0"/>
              </a:defRPr>
            </a:pPr>
            <a:endParaRPr lang="es-EC"/>
          </a:p>
        </c:txPr>
        <c:crossAx val="110973440"/>
        <c:crosses val="autoZero"/>
        <c:crossBetween val="between"/>
      </c:valAx>
      <c:spPr>
        <a:solidFill>
          <a:srgbClr val="DCE6F2">
            <a:alpha val="40000"/>
          </a:srgbClr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46170782608237659"/>
          <c:y val="0.12891519620020894"/>
          <c:w val="9.597070970096562E-2"/>
          <c:h val="4.380613463113896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Segoe UI" panose="020B0502040204020203" pitchFamily="34" charset="0"/>
          <a:ea typeface="Calibri"/>
          <a:cs typeface="Segoe UI" panose="020B0502040204020203" pitchFamily="34" charset="0"/>
        </a:defRPr>
      </a:pPr>
      <a:endParaRPr lang="es-EC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/>
            </a:pPr>
            <a:r>
              <a:rPr lang="es-EC" sz="1600" b="1"/>
              <a:t>Exportaciones de Camarón Ecuatoriano</a:t>
            </a:r>
            <a:r>
              <a:rPr lang="es-EC" sz="1600" b="1" baseline="0"/>
              <a:t> - </a:t>
            </a:r>
            <a:r>
              <a:rPr lang="es-EC" sz="1600" b="1"/>
              <a:t>enero 2011 a enero 2018</a:t>
            </a:r>
          </a:p>
          <a:p>
            <a:pPr>
              <a:defRPr sz="1600" b="1"/>
            </a:pPr>
            <a:r>
              <a:rPr lang="es-EC" sz="1600" b="1"/>
              <a:t>libras vs dólares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9768962927443881E-2"/>
          <c:y val="0.21240505133197918"/>
          <c:w val="0.89257364160760022"/>
          <c:h val="0.67749739862210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RESUMEN!$AB$10</c:f>
              <c:strCache>
                <c:ptCount val="1"/>
                <c:pt idx="0">
                  <c:v>Libras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/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RESUMEN!$AA$11:$AA$95</c:f>
              <c:numCache>
                <c:formatCode>mmm\-yy</c:formatCode>
                <c:ptCount val="85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</c:numCache>
            </c:numRef>
          </c:cat>
          <c:val>
            <c:numRef>
              <c:f>RESUMEN!$AB$11:$AB$95</c:f>
              <c:numCache>
                <c:formatCode>#,##0</c:formatCode>
                <c:ptCount val="85"/>
                <c:pt idx="0">
                  <c:v>25647030</c:v>
                </c:pt>
                <c:pt idx="1">
                  <c:v>27575709</c:v>
                </c:pt>
                <c:pt idx="2">
                  <c:v>32814884</c:v>
                </c:pt>
                <c:pt idx="3">
                  <c:v>35212468</c:v>
                </c:pt>
                <c:pt idx="4">
                  <c:v>33847090</c:v>
                </c:pt>
                <c:pt idx="5">
                  <c:v>33351442</c:v>
                </c:pt>
                <c:pt idx="6">
                  <c:v>37687054</c:v>
                </c:pt>
                <c:pt idx="7">
                  <c:v>31408881</c:v>
                </c:pt>
                <c:pt idx="8">
                  <c:v>30677730</c:v>
                </c:pt>
                <c:pt idx="9">
                  <c:v>34459178</c:v>
                </c:pt>
                <c:pt idx="10">
                  <c:v>34247583</c:v>
                </c:pt>
                <c:pt idx="11">
                  <c:v>35535738</c:v>
                </c:pt>
                <c:pt idx="12">
                  <c:v>30572174</c:v>
                </c:pt>
                <c:pt idx="13">
                  <c:v>31333924</c:v>
                </c:pt>
                <c:pt idx="14">
                  <c:v>42403418</c:v>
                </c:pt>
                <c:pt idx="15">
                  <c:v>35999237</c:v>
                </c:pt>
                <c:pt idx="16">
                  <c:v>43197736</c:v>
                </c:pt>
                <c:pt idx="17">
                  <c:v>45734556</c:v>
                </c:pt>
                <c:pt idx="18">
                  <c:v>41975078</c:v>
                </c:pt>
                <c:pt idx="19">
                  <c:v>38000937</c:v>
                </c:pt>
                <c:pt idx="20">
                  <c:v>32908295</c:v>
                </c:pt>
                <c:pt idx="21">
                  <c:v>33536795</c:v>
                </c:pt>
                <c:pt idx="22">
                  <c:v>35786916</c:v>
                </c:pt>
                <c:pt idx="23">
                  <c:v>38347324</c:v>
                </c:pt>
                <c:pt idx="24">
                  <c:v>31156882</c:v>
                </c:pt>
                <c:pt idx="25">
                  <c:v>34173595</c:v>
                </c:pt>
                <c:pt idx="26">
                  <c:v>38353990</c:v>
                </c:pt>
                <c:pt idx="27">
                  <c:v>37577127</c:v>
                </c:pt>
                <c:pt idx="28">
                  <c:v>49696297</c:v>
                </c:pt>
                <c:pt idx="29">
                  <c:v>42195298</c:v>
                </c:pt>
                <c:pt idx="30">
                  <c:v>37150541</c:v>
                </c:pt>
                <c:pt idx="31">
                  <c:v>41026997</c:v>
                </c:pt>
                <c:pt idx="32">
                  <c:v>34808087</c:v>
                </c:pt>
                <c:pt idx="33">
                  <c:v>41555483</c:v>
                </c:pt>
                <c:pt idx="34">
                  <c:v>43779999</c:v>
                </c:pt>
                <c:pt idx="35">
                  <c:v>42762080</c:v>
                </c:pt>
                <c:pt idx="36">
                  <c:v>41408543</c:v>
                </c:pt>
                <c:pt idx="37">
                  <c:v>45968102</c:v>
                </c:pt>
                <c:pt idx="38">
                  <c:v>52570546</c:v>
                </c:pt>
                <c:pt idx="39">
                  <c:v>51401705</c:v>
                </c:pt>
                <c:pt idx="40">
                  <c:v>54596331</c:v>
                </c:pt>
                <c:pt idx="41">
                  <c:v>55881232</c:v>
                </c:pt>
                <c:pt idx="42">
                  <c:v>51459761</c:v>
                </c:pt>
                <c:pt idx="43">
                  <c:v>51878553</c:v>
                </c:pt>
                <c:pt idx="44">
                  <c:v>51412328</c:v>
                </c:pt>
                <c:pt idx="45">
                  <c:v>53982154</c:v>
                </c:pt>
                <c:pt idx="46">
                  <c:v>52893515</c:v>
                </c:pt>
                <c:pt idx="47">
                  <c:v>47595251</c:v>
                </c:pt>
                <c:pt idx="48">
                  <c:v>50506401</c:v>
                </c:pt>
                <c:pt idx="49">
                  <c:v>52139993</c:v>
                </c:pt>
                <c:pt idx="50">
                  <c:v>58673360</c:v>
                </c:pt>
                <c:pt idx="51">
                  <c:v>52130003</c:v>
                </c:pt>
                <c:pt idx="52">
                  <c:v>66160947</c:v>
                </c:pt>
                <c:pt idx="53">
                  <c:v>63425708</c:v>
                </c:pt>
                <c:pt idx="54">
                  <c:v>63440573</c:v>
                </c:pt>
                <c:pt idx="55">
                  <c:v>65351435</c:v>
                </c:pt>
                <c:pt idx="56">
                  <c:v>59556437</c:v>
                </c:pt>
                <c:pt idx="57">
                  <c:v>63036864</c:v>
                </c:pt>
                <c:pt idx="58">
                  <c:v>60431865</c:v>
                </c:pt>
                <c:pt idx="59">
                  <c:v>65455247</c:v>
                </c:pt>
                <c:pt idx="60">
                  <c:v>55632857</c:v>
                </c:pt>
                <c:pt idx="61">
                  <c:v>57312773</c:v>
                </c:pt>
                <c:pt idx="62">
                  <c:v>64260029</c:v>
                </c:pt>
                <c:pt idx="63">
                  <c:v>68456967</c:v>
                </c:pt>
                <c:pt idx="64">
                  <c:v>76717653</c:v>
                </c:pt>
                <c:pt idx="65">
                  <c:v>71180386</c:v>
                </c:pt>
                <c:pt idx="66">
                  <c:v>72767083</c:v>
                </c:pt>
                <c:pt idx="67">
                  <c:v>64871080</c:v>
                </c:pt>
                <c:pt idx="68">
                  <c:v>66165736</c:v>
                </c:pt>
                <c:pt idx="69">
                  <c:v>72998159</c:v>
                </c:pt>
                <c:pt idx="70">
                  <c:v>64437647</c:v>
                </c:pt>
                <c:pt idx="71">
                  <c:v>65054371</c:v>
                </c:pt>
                <c:pt idx="72">
                  <c:v>64303584</c:v>
                </c:pt>
                <c:pt idx="73">
                  <c:v>66620606</c:v>
                </c:pt>
                <c:pt idx="74">
                  <c:v>71869640</c:v>
                </c:pt>
                <c:pt idx="75">
                  <c:v>79851780</c:v>
                </c:pt>
                <c:pt idx="76">
                  <c:v>85869921</c:v>
                </c:pt>
                <c:pt idx="77">
                  <c:v>86082995</c:v>
                </c:pt>
                <c:pt idx="78">
                  <c:v>91361157</c:v>
                </c:pt>
                <c:pt idx="79">
                  <c:v>73629117</c:v>
                </c:pt>
                <c:pt idx="80">
                  <c:v>67692637</c:v>
                </c:pt>
                <c:pt idx="81">
                  <c:v>88432893</c:v>
                </c:pt>
                <c:pt idx="82">
                  <c:v>70957849</c:v>
                </c:pt>
                <c:pt idx="83">
                  <c:v>91911350</c:v>
                </c:pt>
                <c:pt idx="84">
                  <c:v>76740046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A2-4787-839F-4EDC3920C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5"/>
        <c:overlap val="-83"/>
        <c:axId val="110975488"/>
        <c:axId val="110807296"/>
      </c:barChart>
      <c:lineChart>
        <c:grouping val="stacked"/>
        <c:varyColors val="0"/>
        <c:ser>
          <c:idx val="1"/>
          <c:order val="1"/>
          <c:tx>
            <c:strRef>
              <c:f>RESUMEN!$AC$10</c:f>
              <c:strCache>
                <c:ptCount val="1"/>
                <c:pt idx="0">
                  <c:v>Dólares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numRef>
              <c:f>RESUMEN!$AA$11:$AA$95</c:f>
              <c:numCache>
                <c:formatCode>mmm\-yy</c:formatCode>
                <c:ptCount val="85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</c:numCache>
            </c:numRef>
          </c:cat>
          <c:val>
            <c:numRef>
              <c:f>RESUMEN!$AC$11:$AC$95</c:f>
              <c:numCache>
                <c:formatCode>#,##0</c:formatCode>
                <c:ptCount val="85"/>
                <c:pt idx="0">
                  <c:v>66384011.910000004</c:v>
                </c:pt>
                <c:pt idx="1">
                  <c:v>71315654.909999996</c:v>
                </c:pt>
                <c:pt idx="2">
                  <c:v>86564266.200000003</c:v>
                </c:pt>
                <c:pt idx="3">
                  <c:v>90490538.379999995</c:v>
                </c:pt>
                <c:pt idx="4">
                  <c:v>83669076.439999998</c:v>
                </c:pt>
                <c:pt idx="5">
                  <c:v>82406583.859999999</c:v>
                </c:pt>
                <c:pt idx="6">
                  <c:v>93164316.989999995</c:v>
                </c:pt>
                <c:pt idx="7">
                  <c:v>79098433.719999999</c:v>
                </c:pt>
                <c:pt idx="8">
                  <c:v>77408784.579999998</c:v>
                </c:pt>
                <c:pt idx="9">
                  <c:v>84581301.790000007</c:v>
                </c:pt>
                <c:pt idx="10">
                  <c:v>86236344.480000004</c:v>
                </c:pt>
                <c:pt idx="11">
                  <c:v>92046077.430000007</c:v>
                </c:pt>
                <c:pt idx="12">
                  <c:v>78244139.560000002</c:v>
                </c:pt>
                <c:pt idx="13">
                  <c:v>78863263.409999996</c:v>
                </c:pt>
                <c:pt idx="14">
                  <c:v>104608708.82000001</c:v>
                </c:pt>
                <c:pt idx="15">
                  <c:v>88673668.790000007</c:v>
                </c:pt>
                <c:pt idx="16">
                  <c:v>110019886.99000001</c:v>
                </c:pt>
                <c:pt idx="17">
                  <c:v>116181271.07000001</c:v>
                </c:pt>
                <c:pt idx="18">
                  <c:v>106021654.93000001</c:v>
                </c:pt>
                <c:pt idx="19">
                  <c:v>92397063.269999996</c:v>
                </c:pt>
                <c:pt idx="20">
                  <c:v>80399903.540000007</c:v>
                </c:pt>
                <c:pt idx="21">
                  <c:v>85060936.650000006</c:v>
                </c:pt>
                <c:pt idx="22">
                  <c:v>93755702.189999998</c:v>
                </c:pt>
                <c:pt idx="23">
                  <c:v>99097509.340000004</c:v>
                </c:pt>
                <c:pt idx="24">
                  <c:v>81914461.140000001</c:v>
                </c:pt>
                <c:pt idx="25">
                  <c:v>97244443.480000004</c:v>
                </c:pt>
                <c:pt idx="26">
                  <c:v>119835510.96000001</c:v>
                </c:pt>
                <c:pt idx="27">
                  <c:v>124617195.06</c:v>
                </c:pt>
                <c:pt idx="28">
                  <c:v>162055903.61000001</c:v>
                </c:pt>
                <c:pt idx="29">
                  <c:v>135162580.69</c:v>
                </c:pt>
                <c:pt idx="30">
                  <c:v>124448063.19</c:v>
                </c:pt>
                <c:pt idx="31">
                  <c:v>153791820.34</c:v>
                </c:pt>
                <c:pt idx="32">
                  <c:v>132005317.49000001</c:v>
                </c:pt>
                <c:pt idx="33">
                  <c:v>161975716.72</c:v>
                </c:pt>
                <c:pt idx="34">
                  <c:v>167819922.09</c:v>
                </c:pt>
                <c:pt idx="35">
                  <c:v>159740973.34999999</c:v>
                </c:pt>
                <c:pt idx="36">
                  <c:v>157270263.31999999</c:v>
                </c:pt>
                <c:pt idx="37">
                  <c:v>186176628.27000001</c:v>
                </c:pt>
                <c:pt idx="38">
                  <c:v>209237700.49000001</c:v>
                </c:pt>
                <c:pt idx="39">
                  <c:v>202259494.34999999</c:v>
                </c:pt>
                <c:pt idx="40">
                  <c:v>204396213.88999999</c:v>
                </c:pt>
                <c:pt idx="41">
                  <c:v>202300302.75999999</c:v>
                </c:pt>
                <c:pt idx="42">
                  <c:v>186050165.88</c:v>
                </c:pt>
                <c:pt idx="43">
                  <c:v>192569703.63999999</c:v>
                </c:pt>
                <c:pt idx="44">
                  <c:v>193567118.86000001</c:v>
                </c:pt>
                <c:pt idx="45">
                  <c:v>203766203.21000001</c:v>
                </c:pt>
                <c:pt idx="46">
                  <c:v>190634425.56</c:v>
                </c:pt>
                <c:pt idx="47">
                  <c:v>161389047.71000001</c:v>
                </c:pt>
                <c:pt idx="48">
                  <c:v>172181928.16</c:v>
                </c:pt>
                <c:pt idx="49">
                  <c:v>179612761.63</c:v>
                </c:pt>
                <c:pt idx="50">
                  <c:v>200433236.15000001</c:v>
                </c:pt>
                <c:pt idx="51">
                  <c:v>176547639.62</c:v>
                </c:pt>
                <c:pt idx="52">
                  <c:v>216058473.84999999</c:v>
                </c:pt>
                <c:pt idx="53">
                  <c:v>205984269.31</c:v>
                </c:pt>
                <c:pt idx="54">
                  <c:v>194243215.44</c:v>
                </c:pt>
                <c:pt idx="55">
                  <c:v>200190621.66</c:v>
                </c:pt>
                <c:pt idx="56">
                  <c:v>184618191.78</c:v>
                </c:pt>
                <c:pt idx="57">
                  <c:v>192641963.93000001</c:v>
                </c:pt>
                <c:pt idx="58">
                  <c:v>184986307.66</c:v>
                </c:pt>
                <c:pt idx="59">
                  <c:v>197403375.09999999</c:v>
                </c:pt>
                <c:pt idx="60">
                  <c:v>167851545.31</c:v>
                </c:pt>
                <c:pt idx="61">
                  <c:v>172469337.84999999</c:v>
                </c:pt>
                <c:pt idx="62">
                  <c:v>191596585.38</c:v>
                </c:pt>
                <c:pt idx="63">
                  <c:v>206677641.86000001</c:v>
                </c:pt>
                <c:pt idx="64">
                  <c:v>234647491.84999999</c:v>
                </c:pt>
                <c:pt idx="65">
                  <c:v>217977716.47999999</c:v>
                </c:pt>
                <c:pt idx="66">
                  <c:v>223165859.22</c:v>
                </c:pt>
                <c:pt idx="67">
                  <c:v>197831552.56999999</c:v>
                </c:pt>
                <c:pt idx="68">
                  <c:v>205265451.81</c:v>
                </c:pt>
                <c:pt idx="69">
                  <c:v>231275044.08000001</c:v>
                </c:pt>
                <c:pt idx="70">
                  <c:v>204222661.30999985</c:v>
                </c:pt>
                <c:pt idx="71">
                  <c:v>202303976.77000001</c:v>
                </c:pt>
                <c:pt idx="72">
                  <c:v>199045945.5</c:v>
                </c:pt>
                <c:pt idx="73">
                  <c:v>206099394.28</c:v>
                </c:pt>
                <c:pt idx="74">
                  <c:v>222036343.91</c:v>
                </c:pt>
                <c:pt idx="75">
                  <c:v>245601181.59</c:v>
                </c:pt>
                <c:pt idx="76">
                  <c:v>262213940.41999999</c:v>
                </c:pt>
                <c:pt idx="77">
                  <c:v>259491252.75999996</c:v>
                </c:pt>
                <c:pt idx="78">
                  <c:v>274293480.52999997</c:v>
                </c:pt>
                <c:pt idx="79">
                  <c:v>221409741.70000002</c:v>
                </c:pt>
                <c:pt idx="80">
                  <c:v>207106338.45000005</c:v>
                </c:pt>
                <c:pt idx="81">
                  <c:v>268999147.16999996</c:v>
                </c:pt>
                <c:pt idx="82">
                  <c:v>218612937.19999999</c:v>
                </c:pt>
                <c:pt idx="83">
                  <c:v>275721729.26000005</c:v>
                </c:pt>
                <c:pt idx="84">
                  <c:v>228251420.47999999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5A2-4787-839F-4EDC3920C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76512"/>
        <c:axId val="87856768"/>
      </c:lineChart>
      <c:dateAx>
        <c:axId val="11097548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C"/>
          </a:p>
        </c:txPr>
        <c:crossAx val="110807296"/>
        <c:crosses val="autoZero"/>
        <c:auto val="1"/>
        <c:lblOffset val="100"/>
        <c:baseTimeUnit val="months"/>
      </c:dateAx>
      <c:valAx>
        <c:axId val="110807296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b="1"/>
                </a:pPr>
                <a:r>
                  <a:rPr lang="es-EC" b="1"/>
                  <a:t>LIBRAS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10975488"/>
        <c:crosses val="max"/>
        <c:crossBetween val="between"/>
      </c:valAx>
      <c:dateAx>
        <c:axId val="11097651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87856768"/>
        <c:crosses val="autoZero"/>
        <c:auto val="1"/>
        <c:lblOffset val="100"/>
        <c:baseTimeUnit val="months"/>
      </c:dateAx>
      <c:valAx>
        <c:axId val="87856768"/>
        <c:scaling>
          <c:orientation val="minMax"/>
          <c:max val="3000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s-EC" b="1"/>
                  <a:t>DÓLARES</a:t>
                </a:r>
              </a:p>
            </c:rich>
          </c:tx>
          <c:layout/>
          <c:overlay val="0"/>
        </c:title>
        <c:numFmt formatCode="\$\ 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10976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5269233292665723"/>
          <c:y val="0.13158305354189345"/>
          <c:w val="9.8271289354185373E-2"/>
          <c:h val="4.1354673970309369E-2"/>
        </c:manualLayout>
      </c:layout>
      <c:overlay val="0"/>
    </c:legend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Segoe UI" panose="020B0502040204020203" pitchFamily="34" charset="0"/>
          <a:ea typeface="Arial"/>
          <a:cs typeface="Segoe UI" panose="020B0502040204020203" pitchFamily="34" charset="0"/>
        </a:defRPr>
      </a:pPr>
      <a:endParaRPr lang="es-EC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/>
            </a:pPr>
            <a:r>
              <a:rPr lang="es-EC" sz="1600" b="1"/>
              <a:t>Evolución del Precio Promedio Anual / Libra 1994 - 2017</a:t>
            </a:r>
          </a:p>
        </c:rich>
      </c:tx>
      <c:layout>
        <c:manualLayout>
          <c:xMode val="edge"/>
          <c:yMode val="edge"/>
          <c:x val="0.25372050256803302"/>
          <c:y val="0.1087885278707977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2803104564980385E-2"/>
          <c:y val="0.40514426993501101"/>
          <c:w val="0.97439379087003919"/>
          <c:h val="0.41243824993772421"/>
        </c:manualLayout>
      </c:layout>
      <c:lineChart>
        <c:grouping val="stacked"/>
        <c:varyColors val="0"/>
        <c:ser>
          <c:idx val="0"/>
          <c:order val="0"/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</c:spPr>
          </c:marker>
          <c:dPt>
            <c:idx val="16"/>
            <c:marker>
              <c:spPr>
                <a:solidFill>
                  <a:srgbClr val="002060"/>
                </a:solidFill>
                <a:ln>
                  <a:solidFill>
                    <a:srgbClr val="002060"/>
                  </a:solidFill>
                </a:ln>
              </c:spPr>
            </c:marker>
            <c:bubble3D val="0"/>
            <c:spPr>
              <a:ln>
                <a:solidFill>
                  <a:srgbClr val="00206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D27-4402-BB47-AC7D1BEB8C36}"/>
              </c:ext>
            </c:extLst>
          </c:dPt>
          <c:dLbls>
            <c:numFmt formatCode="\$#,##0.00" sourceLinked="0"/>
            <c:spPr>
              <a:noFill/>
              <a:ln w="25400">
                <a:noFill/>
              </a:ln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RESUMEN!$AH$11:$AH$34</c:f>
              <c:numCache>
                <c:formatCode>General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</c:numCache>
            </c:numRef>
          </c:cat>
          <c:val>
            <c:numRef>
              <c:f>RESUMEN!$AV$11:$AV$34</c:f>
              <c:numCache>
                <c:formatCode>0.00</c:formatCode>
                <c:ptCount val="24"/>
                <c:pt idx="0">
                  <c:v>3.292558252296689</c:v>
                </c:pt>
                <c:pt idx="1">
                  <c:v>3.485092198182774</c:v>
                </c:pt>
                <c:pt idx="2">
                  <c:v>3.2635135198036176</c:v>
                </c:pt>
                <c:pt idx="3">
                  <c:v>3.6318722325231958</c:v>
                </c:pt>
                <c:pt idx="4">
                  <c:v>3.4588918583911474</c:v>
                </c:pt>
                <c:pt idx="5">
                  <c:v>2.9513042445841831</c:v>
                </c:pt>
                <c:pt idx="6">
                  <c:v>3.5851432750453007</c:v>
                </c:pt>
                <c:pt idx="7">
                  <c:v>2.8125293390979609</c:v>
                </c:pt>
                <c:pt idx="8">
                  <c:v>2.5609005269011575</c:v>
                </c:pt>
                <c:pt idx="9">
                  <c:v>2.3969932685413338</c:v>
                </c:pt>
                <c:pt idx="10">
                  <c:v>2.2096828282204859</c:v>
                </c:pt>
                <c:pt idx="11">
                  <c:v>2.2592073658183285</c:v>
                </c:pt>
                <c:pt idx="12">
                  <c:v>2.2608063156243969</c:v>
                </c:pt>
                <c:pt idx="13">
                  <c:v>2.1308972182093204</c:v>
                </c:pt>
                <c:pt idx="14">
                  <c:v>2.2850098332871385</c:v>
                </c:pt>
                <c:pt idx="15">
                  <c:v>2.0286846151861746</c:v>
                </c:pt>
                <c:pt idx="16">
                  <c:v>2.2817849689948102</c:v>
                </c:pt>
                <c:pt idx="17">
                  <c:v>2.5310943136918929</c:v>
                </c:pt>
                <c:pt idx="18">
                  <c:v>2.5196371819702681</c:v>
                </c:pt>
                <c:pt idx="19">
                  <c:v>3.41730830896869</c:v>
                </c:pt>
                <c:pt idx="20">
                  <c:v>3.7470332760311811</c:v>
                </c:pt>
                <c:pt idx="21">
                  <c:v>3.1998802162266422</c:v>
                </c:pt>
                <c:pt idx="22">
                  <c:v>3.0696634509165204</c:v>
                </c:pt>
                <c:pt idx="23">
                  <c:v>3.0478176362393845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0D27-4402-BB47-AC7D1BEB8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77888"/>
        <c:axId val="110809024"/>
      </c:lineChart>
      <c:catAx>
        <c:axId val="13027788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10809024"/>
        <c:crosses val="autoZero"/>
        <c:auto val="1"/>
        <c:lblAlgn val="ctr"/>
        <c:lblOffset val="100"/>
        <c:noMultiLvlLbl val="0"/>
      </c:catAx>
      <c:valAx>
        <c:axId val="110809024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30277888"/>
        <c:crosses val="autoZero"/>
        <c:crossBetween val="between"/>
      </c:valAx>
      <c:spPr>
        <a:ln>
          <a:solidFill>
            <a:srgbClr val="002060"/>
          </a:solidFill>
        </a:ln>
      </c:spPr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Segoe UI" panose="020B0502040204020203" pitchFamily="34" charset="0"/>
          <a:ea typeface="Arial"/>
          <a:cs typeface="Segoe UI" panose="020B0502040204020203" pitchFamily="34" charset="0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tx>
        <c:rich>
          <a:bodyPr/>
          <a:lstStyle/>
          <a:p>
            <a:pPr algn="ctr">
              <a:defRPr sz="1600" b="1"/>
            </a:pPr>
            <a:r>
              <a:rPr lang="es-EC" sz="1600" b="1"/>
              <a:t>Evolución del Precio Promedio/Libra durante los últimos 25 meses</a:t>
            </a:r>
          </a:p>
          <a:p>
            <a:pPr algn="ctr">
              <a:defRPr sz="1600" b="1"/>
            </a:pPr>
            <a:r>
              <a:rPr lang="es-EC" sz="1600" b="1"/>
              <a:t>(enero 2016 a enero 2018)</a:t>
            </a:r>
          </a:p>
        </c:rich>
      </c:tx>
      <c:layout>
        <c:manualLayout>
          <c:xMode val="edge"/>
          <c:yMode val="edge"/>
          <c:x val="0.20794838547665442"/>
          <c:y val="5.63535872009172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2057486155089515E-2"/>
          <c:y val="0.34631650965814215"/>
          <c:w val="0.96019900497512434"/>
          <c:h val="0.49214030638505346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chemeClr val="accent3">
                  <a:lumMod val="20000"/>
                  <a:lumOff val="80000"/>
                </a:schemeClr>
              </a:solidFill>
            </a:ln>
          </c:spPr>
          <c:marker>
            <c:spPr>
              <a:solidFill>
                <a:schemeClr val="accent3">
                  <a:lumMod val="60000"/>
                  <a:lumOff val="40000"/>
                </a:schemeClr>
              </a:solidFill>
            </c:spPr>
          </c:marker>
          <c:dPt>
            <c:idx val="11"/>
            <c:marker>
              <c:symbol val="square"/>
              <c:size val="5"/>
            </c:marker>
            <c:bubble3D val="0"/>
            <c:spPr>
              <a:ln w="47625">
                <a:solidFill>
                  <a:schemeClr val="accent3">
                    <a:lumMod val="20000"/>
                    <a:lumOff val="80000"/>
                    <a:alpha val="86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00B-41D1-B5E3-87C475A0552E}"/>
              </c:ext>
            </c:extLst>
          </c:dPt>
          <c:dLbls>
            <c:numFmt formatCode="\$#,##0.00" sourceLinked="0"/>
            <c:spPr>
              <a:noFill/>
              <a:ln w="25400">
                <a:noFill/>
              </a:ln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RESUMEN!$AA$71:$AA$95</c:f>
              <c:numCache>
                <c:formatCode>mmm\-yy</c:formatCode>
                <c:ptCount val="25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</c:numCache>
            </c:numRef>
          </c:cat>
          <c:val>
            <c:numRef>
              <c:f>RESUMEN!$AD$71:$AD$95</c:f>
              <c:numCache>
                <c:formatCode>#,##0.00</c:formatCode>
                <c:ptCount val="25"/>
                <c:pt idx="0">
                  <c:v>3.0171297028660597</c:v>
                </c:pt>
                <c:pt idx="1">
                  <c:v>3.0092652793121699</c:v>
                </c:pt>
                <c:pt idx="2">
                  <c:v>2.9815826161547485</c:v>
                </c:pt>
                <c:pt idx="3">
                  <c:v>3.0190885006634902</c:v>
                </c:pt>
                <c:pt idx="4">
                  <c:v>3.0585853799515998</c:v>
                </c:pt>
                <c:pt idx="5">
                  <c:v>3.062328384676082</c:v>
                </c:pt>
                <c:pt idx="6">
                  <c:v>3.066851796436584</c:v>
                </c:pt>
                <c:pt idx="7">
                  <c:v>3.049610898569902</c:v>
                </c:pt>
                <c:pt idx="8">
                  <c:v>3.1022922772294108</c:v>
                </c:pt>
                <c:pt idx="9">
                  <c:v>3.1682311889536834</c:v>
                </c:pt>
                <c:pt idx="10">
                  <c:v>3.1693066214847954</c:v>
                </c:pt>
                <c:pt idx="11">
                  <c:v>3.1097676245305639</c:v>
                </c:pt>
                <c:pt idx="12">
                  <c:v>3.095409821947094</c:v>
                </c:pt>
                <c:pt idx="13">
                  <c:v>3.0936283329515195</c:v>
                </c:pt>
                <c:pt idx="14">
                  <c:v>3.0894316975846823</c:v>
                </c:pt>
                <c:pt idx="15">
                  <c:v>3.0757132976872903</c:v>
                </c:pt>
                <c:pt idx="16">
                  <c:v>3.0536180465334302</c:v>
                </c:pt>
                <c:pt idx="17" formatCode="0.00">
                  <c:v>3.0144310471539701</c:v>
                </c:pt>
                <c:pt idx="18" formatCode="0.00">
                  <c:v>3.0022986741509849</c:v>
                </c:pt>
                <c:pt idx="19" formatCode="0.00">
                  <c:v>3.0070948929076526</c:v>
                </c:pt>
                <c:pt idx="20" formatCode="0.00">
                  <c:v>3.0595105705514181</c:v>
                </c:pt>
                <c:pt idx="21" formatCode="0.00">
                  <c:v>3.0418449294653285</c:v>
                </c:pt>
                <c:pt idx="22" formatCode="0.00">
                  <c:v>3.080884500881643</c:v>
                </c:pt>
                <c:pt idx="23" formatCode="0.00">
                  <c:v>2.9998659497439659</c:v>
                </c:pt>
                <c:pt idx="24" formatCode="0.00">
                  <c:v>2.9743456301811442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A00B-41D1-B5E3-87C475A05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78912"/>
        <c:axId val="110810176"/>
      </c:lineChart>
      <c:dateAx>
        <c:axId val="130278912"/>
        <c:scaling>
          <c:orientation val="minMax"/>
        </c:scaling>
        <c:delete val="0"/>
        <c:axPos val="b"/>
        <c:minorGridlines/>
        <c:numFmt formatCode="mmm\-yy" sourceLinked="0"/>
        <c:majorTickMark val="none"/>
        <c:minorTickMark val="none"/>
        <c:tickLblPos val="nextTo"/>
        <c:spPr>
          <a:noFill/>
          <a:ln>
            <a:solidFill>
              <a:schemeClr val="accent3">
                <a:lumMod val="40000"/>
                <a:lumOff val="60000"/>
              </a:schemeClr>
            </a:solidFill>
          </a:ln>
        </c:spPr>
        <c:txPr>
          <a:bodyPr rot="0" vert="horz"/>
          <a:lstStyle/>
          <a:p>
            <a:pPr>
              <a:defRPr sz="800"/>
            </a:pPr>
            <a:endParaRPr lang="es-EC"/>
          </a:p>
        </c:txPr>
        <c:crossAx val="110810176"/>
        <c:crosses val="autoZero"/>
        <c:auto val="1"/>
        <c:lblOffset val="100"/>
        <c:baseTimeUnit val="months"/>
      </c:dateAx>
      <c:valAx>
        <c:axId val="11081017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1302789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Segoe UI" panose="020B0502040204020203" pitchFamily="34" charset="0"/>
          <a:ea typeface="Calibri"/>
          <a:cs typeface="Segoe UI" panose="020B0502040204020203" pitchFamily="34" charset="0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 b="1"/>
            </a:pPr>
            <a:r>
              <a:rPr lang="es-EC" sz="1600" b="1"/>
              <a:t>Exportaciones de Camarón Ecuatoriano: % por mercado </a:t>
            </a:r>
          </a:p>
          <a:p>
            <a:pPr>
              <a:defRPr sz="1600" b="1"/>
            </a:pPr>
            <a:r>
              <a:rPr lang="es-EC" sz="1600" b="1"/>
              <a:t>(Libras / ene 2018)</a:t>
            </a:r>
          </a:p>
        </c:rich>
      </c:tx>
      <c:layout/>
      <c:overlay val="0"/>
      <c:spPr>
        <a:noFill/>
      </c:spPr>
    </c:title>
    <c:autoTitleDeleted val="0"/>
    <c:view3D>
      <c:rotX val="7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5610507439615469"/>
          <c:y val="0.23474235169079918"/>
          <c:w val="0.31112513576443585"/>
          <c:h val="0.7353338742671680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D189-4AEA-9601-B1F45CAA0D69}"/>
              </c:ext>
            </c:extLst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189-4AEA-9601-B1F45CAA0D69}"/>
              </c:ext>
            </c:extLst>
          </c:dPt>
          <c:dPt>
            <c:idx val="2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D189-4AEA-9601-B1F45CAA0D69}"/>
              </c:ext>
            </c:extLst>
          </c:dPt>
          <c:dPt>
            <c:idx val="3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189-4AEA-9601-B1F45CAA0D69}"/>
              </c:ext>
            </c:extLst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D189-4AEA-9601-B1F45CAA0D69}"/>
              </c:ext>
            </c:extLst>
          </c:dPt>
          <c:dLbls>
            <c:dLbl>
              <c:idx val="1"/>
              <c:layout>
                <c:manualLayout>
                  <c:x val="0.15084200980067802"/>
                  <c:y val="2.11253634789427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89-4AEA-9601-B1F45CAA0D69}"/>
                </c:ext>
              </c:extLst>
            </c:dLbl>
            <c:dLbl>
              <c:idx val="5"/>
              <c:layout>
                <c:manualLayout>
                  <c:x val="-0.127198165973198"/>
                  <c:y val="2.9100532557911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189-4AEA-9601-B1F45CAA0D6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'MERCADO PAÍS'!$J$12:$J$16</c:f>
              <c:strCache>
                <c:ptCount val="5"/>
                <c:pt idx="0">
                  <c:v>ÁFRICA </c:v>
                </c:pt>
                <c:pt idx="1">
                  <c:v>AMÉRICA </c:v>
                </c:pt>
                <c:pt idx="2">
                  <c:v>ASIA</c:v>
                </c:pt>
                <c:pt idx="3">
                  <c:v>EEUU</c:v>
                </c:pt>
                <c:pt idx="4">
                  <c:v>EUROPA</c:v>
                </c:pt>
              </c:strCache>
            </c:strRef>
          </c:cat>
          <c:val>
            <c:numRef>
              <c:f>'MERCADO PAÍS'!$L$12:$L$16</c:f>
              <c:numCache>
                <c:formatCode>0%</c:formatCode>
                <c:ptCount val="5"/>
                <c:pt idx="0" formatCode="0.00%">
                  <c:v>1.4076092683082311E-3</c:v>
                </c:pt>
                <c:pt idx="1">
                  <c:v>1.5692927783754522E-2</c:v>
                </c:pt>
                <c:pt idx="2">
                  <c:v>0.51503475773261853</c:v>
                </c:pt>
                <c:pt idx="3">
                  <c:v>0.19190525374457035</c:v>
                </c:pt>
                <c:pt idx="4">
                  <c:v>0.27595945147074841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189-4AEA-9601-B1F45CAA0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Segoe UI" panose="020B0502040204020203" pitchFamily="34" charset="0"/>
          <a:ea typeface="Calibri"/>
          <a:cs typeface="Segoe UI" panose="020B0502040204020203" pitchFamily="34" charset="0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cid:29C7B3DD-7C1F-414C-AC28-45A5AFD4D6C7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29C7B3DD-7C1F-414C-AC28-45A5AFD4D6C7" TargetMode="Externa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29C7B3DD-7C1F-414C-AC28-45A5AFD4D6C7" TargetMode="External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10</xdr:row>
      <xdr:rowOff>12700</xdr:rowOff>
    </xdr:from>
    <xdr:to>
      <xdr:col>25</xdr:col>
      <xdr:colOff>0</xdr:colOff>
      <xdr:row>34</xdr:row>
      <xdr:rowOff>57150</xdr:rowOff>
    </xdr:to>
    <xdr:graphicFrame macro="">
      <xdr:nvGraphicFramePr>
        <xdr:cNvPr id="9122658" name="5 Gráfico">
          <a:extLst>
            <a:ext uri="{FF2B5EF4-FFF2-40B4-BE49-F238E27FC236}">
              <a16:creationId xmlns="" xmlns:a16="http://schemas.microsoft.com/office/drawing/2014/main" id="{55A78BD9-DFE1-4158-902F-7FC4C3841B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35</xdr:row>
      <xdr:rowOff>0</xdr:rowOff>
    </xdr:from>
    <xdr:to>
      <xdr:col>25</xdr:col>
      <xdr:colOff>0</xdr:colOff>
      <xdr:row>59</xdr:row>
      <xdr:rowOff>19050</xdr:rowOff>
    </xdr:to>
    <xdr:graphicFrame macro="">
      <xdr:nvGraphicFramePr>
        <xdr:cNvPr id="9122659" name="3 Gráfico">
          <a:extLst>
            <a:ext uri="{FF2B5EF4-FFF2-40B4-BE49-F238E27FC236}">
              <a16:creationId xmlns="" xmlns:a16="http://schemas.microsoft.com/office/drawing/2014/main" id="{48BA68A6-286B-4B13-B92B-0C1E2D2824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60</xdr:row>
      <xdr:rowOff>12700</xdr:rowOff>
    </xdr:from>
    <xdr:to>
      <xdr:col>18</xdr:col>
      <xdr:colOff>12700</xdr:colOff>
      <xdr:row>71</xdr:row>
      <xdr:rowOff>171450</xdr:rowOff>
    </xdr:to>
    <xdr:graphicFrame macro="">
      <xdr:nvGraphicFramePr>
        <xdr:cNvPr id="9122660" name="1 Gráfico">
          <a:extLst>
            <a:ext uri="{FF2B5EF4-FFF2-40B4-BE49-F238E27FC236}">
              <a16:creationId xmlns="" xmlns:a16="http://schemas.microsoft.com/office/drawing/2014/main" id="{7597C270-C7BB-433D-837F-02535AD982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175987</xdr:colOff>
      <xdr:row>72</xdr:row>
      <xdr:rowOff>184150</xdr:rowOff>
    </xdr:from>
    <xdr:to>
      <xdr:col>17</xdr:col>
      <xdr:colOff>588283</xdr:colOff>
      <xdr:row>86</xdr:row>
      <xdr:rowOff>88900</xdr:rowOff>
    </xdr:to>
    <xdr:graphicFrame macro="">
      <xdr:nvGraphicFramePr>
        <xdr:cNvPr id="9122661" name="9 Gráfico">
          <a:extLst>
            <a:ext uri="{FF2B5EF4-FFF2-40B4-BE49-F238E27FC236}">
              <a16:creationId xmlns="" xmlns:a16="http://schemas.microsoft.com/office/drawing/2014/main" id="{777FB5B1-55F5-4825-B18E-2AD52ED1ED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87</xdr:row>
      <xdr:rowOff>50800</xdr:rowOff>
    </xdr:from>
    <xdr:to>
      <xdr:col>15</xdr:col>
      <xdr:colOff>590550</xdr:colOff>
      <xdr:row>107</xdr:row>
      <xdr:rowOff>120650</xdr:rowOff>
    </xdr:to>
    <xdr:graphicFrame macro="">
      <xdr:nvGraphicFramePr>
        <xdr:cNvPr id="9122664" name="10 Gráfico">
          <a:extLst>
            <a:ext uri="{FF2B5EF4-FFF2-40B4-BE49-F238E27FC236}">
              <a16:creationId xmlns="" xmlns:a16="http://schemas.microsoft.com/office/drawing/2014/main" id="{EB83586B-EEF0-4AD8-B833-525195DA70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31750</xdr:rowOff>
    </xdr:from>
    <xdr:to>
      <xdr:col>5</xdr:col>
      <xdr:colOff>603250</xdr:colOff>
      <xdr:row>3</xdr:row>
      <xdr:rowOff>146050</xdr:rowOff>
    </xdr:to>
    <xdr:pic>
      <xdr:nvPicPr>
        <xdr:cNvPr id="9122666" name="998DB392-1978-47E1-BA68-D2C1B9DBB53F" descr="cid:29C7B3DD-7C1F-414C-AC28-45A5AFD4D6C7">
          <a:extLst>
            <a:ext uri="{FF2B5EF4-FFF2-40B4-BE49-F238E27FC236}">
              <a16:creationId xmlns="" xmlns:a16="http://schemas.microsoft.com/office/drawing/2014/main" id="{FD8E8F63-367A-4565-A69F-79F69F04F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r:link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14" t="7635" r="4607" b="8128"/>
        <a:stretch>
          <a:fillRect/>
        </a:stretch>
      </xdr:blipFill>
      <xdr:spPr bwMode="auto">
        <a:xfrm>
          <a:off x="0" y="31750"/>
          <a:ext cx="33591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2698750</xdr:colOff>
      <xdr:row>3</xdr:row>
      <xdr:rowOff>0</xdr:rowOff>
    </xdr:to>
    <xdr:pic>
      <xdr:nvPicPr>
        <xdr:cNvPr id="2" name="998DB392-1978-47E1-BA68-D2C1B9DBB53F" descr="cid:29C7B3DD-7C1F-414C-AC28-45A5AFD4D6C7">
          <a:extLst>
            <a:ext uri="{FF2B5EF4-FFF2-40B4-BE49-F238E27FC236}">
              <a16:creationId xmlns="" xmlns:a16="http://schemas.microsoft.com/office/drawing/2014/main" id="{F1C507EA-EF41-493D-9293-A823DE5DD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14" t="7635" r="4607" b="8128"/>
        <a:stretch>
          <a:fillRect/>
        </a:stretch>
      </xdr:blipFill>
      <xdr:spPr bwMode="auto">
        <a:xfrm>
          <a:off x="0" y="0"/>
          <a:ext cx="6413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0</xdr:row>
      <xdr:rowOff>44450</xdr:rowOff>
    </xdr:from>
    <xdr:to>
      <xdr:col>0</xdr:col>
      <xdr:colOff>2755900</xdr:colOff>
      <xdr:row>3</xdr:row>
      <xdr:rowOff>12700</xdr:rowOff>
    </xdr:to>
    <xdr:pic>
      <xdr:nvPicPr>
        <xdr:cNvPr id="2" name="998DB392-1978-47E1-BA68-D2C1B9DBB53F" descr="cid:29C7B3DD-7C1F-414C-AC28-45A5AFD4D6C7">
          <a:extLst>
            <a:ext uri="{FF2B5EF4-FFF2-40B4-BE49-F238E27FC236}">
              <a16:creationId xmlns="" xmlns:a16="http://schemas.microsoft.com/office/drawing/2014/main" id="{61C2E8BD-4099-4774-913C-7E872E6AF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14" t="7635" r="4607" b="8128"/>
        <a:stretch>
          <a:fillRect/>
        </a:stretch>
      </xdr:blipFill>
      <xdr:spPr bwMode="auto">
        <a:xfrm>
          <a:off x="12700" y="44450"/>
          <a:ext cx="628650" cy="5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47"/>
  <sheetViews>
    <sheetView tabSelected="1" zoomScale="50" zoomScaleNormal="50" zoomScaleSheetLayoutView="70" workbookViewId="0">
      <selection activeCell="G2" sqref="G2"/>
    </sheetView>
  </sheetViews>
  <sheetFormatPr baseColWidth="10" defaultColWidth="9.140625" defaultRowHeight="16.5" x14ac:dyDescent="0.3"/>
  <cols>
    <col min="1" max="1" width="2.7109375" style="4" customWidth="1"/>
    <col min="2" max="24" width="9.140625" style="4" customWidth="1"/>
    <col min="25" max="25" width="14.5703125" style="4" bestFit="1" customWidth="1"/>
    <col min="26" max="26" width="12" style="4" bestFit="1" customWidth="1"/>
    <col min="27" max="28" width="13.85546875" style="48" customWidth="1"/>
    <col min="29" max="29" width="15.42578125" style="48" customWidth="1"/>
    <col min="30" max="30" width="14.28515625" style="48" customWidth="1"/>
    <col min="31" max="31" width="10" style="48" customWidth="1"/>
    <col min="32" max="32" width="14.5703125" style="48" bestFit="1" customWidth="1"/>
    <col min="33" max="33" width="16.7109375" style="48" bestFit="1" customWidth="1"/>
    <col min="34" max="34" width="13.7109375" style="48" bestFit="1" customWidth="1"/>
    <col min="35" max="35" width="17.7109375" style="48" bestFit="1" customWidth="1"/>
    <col min="36" max="46" width="14.7109375" style="48" bestFit="1" customWidth="1"/>
    <col min="47" max="47" width="18.28515625" style="48" bestFit="1" customWidth="1"/>
    <col min="48" max="48" width="16.7109375" style="48" customWidth="1"/>
    <col min="49" max="49" width="23.5703125" style="48" bestFit="1" customWidth="1"/>
    <col min="50" max="50" width="13.5703125" style="48" bestFit="1" customWidth="1"/>
    <col min="51" max="51" width="9.140625" style="48"/>
    <col min="52" max="16384" width="9.140625" style="4"/>
  </cols>
  <sheetData>
    <row r="1" spans="1:49" x14ac:dyDescent="0.3">
      <c r="A1" s="235"/>
      <c r="B1" s="235"/>
      <c r="C1" s="235"/>
      <c r="D1" s="235"/>
      <c r="E1" s="235"/>
      <c r="F1" s="23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</row>
    <row r="2" spans="1:49" x14ac:dyDescent="0.3">
      <c r="A2" s="235"/>
      <c r="B2" s="235"/>
      <c r="C2" s="235"/>
      <c r="D2" s="235"/>
      <c r="E2" s="235"/>
      <c r="F2" s="23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</row>
    <row r="3" spans="1:49" x14ac:dyDescent="0.3">
      <c r="A3" s="235"/>
      <c r="B3" s="235"/>
      <c r="C3" s="235"/>
      <c r="D3" s="235"/>
      <c r="E3" s="235"/>
      <c r="F3" s="235"/>
      <c r="G3" s="1"/>
      <c r="H3" s="1"/>
      <c r="I3" s="1"/>
      <c r="J3" s="2"/>
      <c r="K3" s="1"/>
      <c r="L3" s="3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</row>
    <row r="4" spans="1:49" x14ac:dyDescent="0.3">
      <c r="A4" s="235"/>
      <c r="B4" s="235"/>
      <c r="C4" s="235"/>
      <c r="D4" s="235"/>
      <c r="E4" s="235"/>
      <c r="F4" s="235"/>
      <c r="G4" s="1"/>
      <c r="H4" s="1"/>
      <c r="I4" s="1"/>
      <c r="J4" s="2"/>
      <c r="K4" s="1"/>
      <c r="L4" s="3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</row>
    <row r="5" spans="1:49" ht="26.25" x14ac:dyDescent="0.3">
      <c r="A5" s="8" t="s">
        <v>8</v>
      </c>
      <c r="B5" s="6"/>
      <c r="C5" s="6"/>
      <c r="D5" s="6"/>
      <c r="E5" s="6"/>
      <c r="F5" s="6"/>
      <c r="G5" s="6"/>
      <c r="H5" s="6"/>
      <c r="I5" s="1"/>
      <c r="J5" s="2"/>
      <c r="K5" s="1"/>
      <c r="L5" s="3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</row>
    <row r="6" spans="1:49" x14ac:dyDescent="0.3">
      <c r="A6" s="7" t="s">
        <v>9</v>
      </c>
      <c r="B6" s="6"/>
      <c r="C6" s="6"/>
      <c r="D6" s="6"/>
      <c r="E6" s="6"/>
      <c r="F6" s="6"/>
      <c r="G6" s="6"/>
      <c r="H6" s="6"/>
      <c r="I6" s="5"/>
      <c r="J6" s="2"/>
      <c r="K6" s="1"/>
      <c r="L6" s="3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</row>
    <row r="7" spans="1:49" x14ac:dyDescent="0.3">
      <c r="A7" s="7" t="s">
        <v>160</v>
      </c>
      <c r="B7" s="6"/>
      <c r="C7" s="6"/>
      <c r="D7" s="6"/>
      <c r="E7" s="6"/>
      <c r="F7" s="6"/>
      <c r="G7" s="6"/>
      <c r="H7" s="6"/>
      <c r="I7" s="1"/>
      <c r="J7" s="2"/>
      <c r="K7" s="1"/>
      <c r="L7" s="3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</row>
    <row r="8" spans="1:49" ht="17.25" thickBot="1" x14ac:dyDescent="0.35">
      <c r="A8" s="108" t="s">
        <v>10</v>
      </c>
      <c r="B8" s="6"/>
      <c r="C8" s="6"/>
      <c r="D8" s="6"/>
      <c r="E8" s="6"/>
      <c r="F8" s="6"/>
      <c r="G8" s="6"/>
      <c r="H8" s="6"/>
      <c r="I8" s="1"/>
      <c r="J8" s="2"/>
      <c r="K8" s="1"/>
      <c r="L8" s="3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</row>
    <row r="9" spans="1:49" ht="17.25" thickBot="1" x14ac:dyDescent="0.35">
      <c r="A9" s="108" t="s">
        <v>11</v>
      </c>
      <c r="B9" s="6"/>
      <c r="C9" s="6"/>
      <c r="D9" s="6"/>
      <c r="E9" s="6"/>
      <c r="F9" s="6"/>
      <c r="G9" s="6"/>
      <c r="H9" s="6"/>
      <c r="I9" s="1"/>
      <c r="J9" s="2"/>
      <c r="K9" s="1"/>
      <c r="L9" s="3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236" t="s">
        <v>161</v>
      </c>
      <c r="AB9" s="237"/>
      <c r="AC9" s="237"/>
      <c r="AD9" s="238"/>
      <c r="AE9" s="40"/>
      <c r="AF9" s="40"/>
      <c r="AG9" s="40"/>
      <c r="AH9" s="236" t="s">
        <v>12</v>
      </c>
      <c r="AI9" s="237"/>
      <c r="AJ9" s="237"/>
      <c r="AK9" s="237"/>
      <c r="AL9" s="237"/>
      <c r="AM9" s="237"/>
      <c r="AN9" s="237"/>
      <c r="AO9" s="237"/>
      <c r="AP9" s="237"/>
      <c r="AQ9" s="237"/>
      <c r="AR9" s="237"/>
      <c r="AS9" s="237"/>
      <c r="AT9" s="237"/>
      <c r="AU9" s="237"/>
      <c r="AV9" s="238"/>
    </row>
    <row r="10" spans="1:49" ht="17.25" thickBot="1" x14ac:dyDescent="0.35">
      <c r="A10" s="1"/>
      <c r="B10" s="1"/>
      <c r="C10" s="1"/>
      <c r="D10" s="1"/>
      <c r="E10" s="1"/>
      <c r="F10" s="1"/>
      <c r="G10" s="1"/>
      <c r="H10" s="1"/>
      <c r="I10" s="1"/>
      <c r="J10" s="2"/>
      <c r="K10" s="1"/>
      <c r="L10" s="3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41" t="s">
        <v>13</v>
      </c>
      <c r="AB10" s="42" t="s">
        <v>14</v>
      </c>
      <c r="AC10" s="42" t="s">
        <v>7</v>
      </c>
      <c r="AD10" s="41" t="s">
        <v>43</v>
      </c>
      <c r="AE10" s="40"/>
      <c r="AF10" s="40"/>
      <c r="AG10" s="40"/>
      <c r="AH10" s="41" t="s">
        <v>15</v>
      </c>
      <c r="AI10" s="42" t="s">
        <v>16</v>
      </c>
      <c r="AJ10" s="42" t="s">
        <v>17</v>
      </c>
      <c r="AK10" s="42" t="s">
        <v>18</v>
      </c>
      <c r="AL10" s="42" t="s">
        <v>19</v>
      </c>
      <c r="AM10" s="42" t="s">
        <v>20</v>
      </c>
      <c r="AN10" s="42" t="s">
        <v>21</v>
      </c>
      <c r="AO10" s="42" t="s">
        <v>22</v>
      </c>
      <c r="AP10" s="42" t="s">
        <v>23</v>
      </c>
      <c r="AQ10" s="42" t="s">
        <v>24</v>
      </c>
      <c r="AR10" s="42" t="s">
        <v>25</v>
      </c>
      <c r="AS10" s="42" t="s">
        <v>26</v>
      </c>
      <c r="AT10" s="42" t="s">
        <v>27</v>
      </c>
      <c r="AU10" s="42" t="s">
        <v>5</v>
      </c>
      <c r="AV10" s="61" t="s">
        <v>28</v>
      </c>
      <c r="AW10" s="61" t="s">
        <v>29</v>
      </c>
    </row>
    <row r="11" spans="1:49" x14ac:dyDescent="0.3">
      <c r="A11" s="1"/>
      <c r="B11" s="1"/>
      <c r="C11" s="1"/>
      <c r="D11" s="1"/>
      <c r="E11" s="1"/>
      <c r="F11" s="1"/>
      <c r="G11" s="1"/>
      <c r="H11" s="1"/>
      <c r="I11" s="1"/>
      <c r="J11" s="2"/>
      <c r="K11" s="1"/>
      <c r="L11" s="3"/>
      <c r="M11" s="1"/>
      <c r="N11" s="1"/>
      <c r="O11" s="1"/>
      <c r="P11" s="1"/>
      <c r="Q11" s="1"/>
      <c r="R11" s="27"/>
      <c r="S11" s="1"/>
      <c r="T11" s="3"/>
      <c r="U11" s="3"/>
      <c r="V11" s="3"/>
      <c r="W11" s="3"/>
      <c r="X11" s="3"/>
      <c r="Y11" s="1"/>
      <c r="Z11" s="1"/>
      <c r="AA11" s="113">
        <v>40544</v>
      </c>
      <c r="AB11" s="95">
        <v>25647030</v>
      </c>
      <c r="AC11" s="95">
        <v>66384011.910000004</v>
      </c>
      <c r="AD11" s="122">
        <v>2.5883703458061227</v>
      </c>
      <c r="AE11" s="43"/>
      <c r="AF11" s="43"/>
      <c r="AG11" s="43"/>
      <c r="AH11" s="62">
        <v>1994</v>
      </c>
      <c r="AI11" s="63">
        <v>11620473</v>
      </c>
      <c r="AJ11" s="63">
        <v>11996071</v>
      </c>
      <c r="AK11" s="63">
        <v>15510568</v>
      </c>
      <c r="AL11" s="63">
        <v>12310509</v>
      </c>
      <c r="AM11" s="63">
        <v>15596030</v>
      </c>
      <c r="AN11" s="63">
        <v>15280896</v>
      </c>
      <c r="AO11" s="63">
        <v>15727753</v>
      </c>
      <c r="AP11" s="63">
        <v>11699342</v>
      </c>
      <c r="AQ11" s="63">
        <v>9368795</v>
      </c>
      <c r="AR11" s="63">
        <v>12156766</v>
      </c>
      <c r="AS11" s="63">
        <v>13016736</v>
      </c>
      <c r="AT11" s="63">
        <v>11916898</v>
      </c>
      <c r="AU11" s="128">
        <f t="shared" ref="AU11:AU35" si="0">SUM(AI11:AT11)</f>
        <v>156200837</v>
      </c>
      <c r="AV11" s="137">
        <f t="shared" ref="AV11:AV34" si="1">+AU39/AU11</f>
        <v>3.292558252296689</v>
      </c>
      <c r="AW11" s="103"/>
    </row>
    <row r="12" spans="1:49" x14ac:dyDescent="0.3">
      <c r="A12" s="1"/>
      <c r="B12" s="1"/>
      <c r="C12" s="1"/>
      <c r="D12" s="1"/>
      <c r="E12" s="1"/>
      <c r="F12" s="1"/>
      <c r="G12" s="1"/>
      <c r="H12" s="1"/>
      <c r="I12" s="1"/>
      <c r="J12" s="2"/>
      <c r="K12" s="1"/>
      <c r="L12" s="3"/>
      <c r="M12" s="1"/>
      <c r="N12" s="1"/>
      <c r="O12" s="1"/>
      <c r="P12" s="1"/>
      <c r="Q12" s="1"/>
      <c r="R12" s="27"/>
      <c r="S12" s="1"/>
      <c r="T12" s="3"/>
      <c r="U12" s="3"/>
      <c r="V12" s="3"/>
      <c r="W12" s="3"/>
      <c r="X12" s="3"/>
      <c r="Y12" s="1"/>
      <c r="Z12" s="1"/>
      <c r="AA12" s="114">
        <v>40575</v>
      </c>
      <c r="AB12" s="118">
        <v>27575709</v>
      </c>
      <c r="AC12" s="118">
        <v>71315654.909999996</v>
      </c>
      <c r="AD12" s="123">
        <v>2.5861766567815172</v>
      </c>
      <c r="AE12" s="44"/>
      <c r="AF12" s="44"/>
      <c r="AG12" s="44"/>
      <c r="AH12" s="64">
        <v>1995</v>
      </c>
      <c r="AI12" s="65">
        <v>10807484</v>
      </c>
      <c r="AJ12" s="65">
        <v>13603755</v>
      </c>
      <c r="AK12" s="65">
        <v>15998832</v>
      </c>
      <c r="AL12" s="65">
        <v>15826653</v>
      </c>
      <c r="AM12" s="65">
        <v>16147447</v>
      </c>
      <c r="AN12" s="65">
        <v>16269336</v>
      </c>
      <c r="AO12" s="65">
        <v>17012050</v>
      </c>
      <c r="AP12" s="65">
        <v>16598239</v>
      </c>
      <c r="AQ12" s="65">
        <v>18688420</v>
      </c>
      <c r="AR12" s="65">
        <v>18536022</v>
      </c>
      <c r="AS12" s="65">
        <v>19105834</v>
      </c>
      <c r="AT12" s="65">
        <v>12268692</v>
      </c>
      <c r="AU12" s="129">
        <f t="shared" si="0"/>
        <v>190862764</v>
      </c>
      <c r="AV12" s="138">
        <f t="shared" si="1"/>
        <v>3.485092198182774</v>
      </c>
      <c r="AW12" s="104">
        <f>+(AU12-AU11)/AU11</f>
        <v>0.2219061540624139</v>
      </c>
    </row>
    <row r="13" spans="1:49" x14ac:dyDescent="0.3">
      <c r="A13" s="1"/>
      <c r="B13" s="1"/>
      <c r="C13" s="1"/>
      <c r="D13" s="1"/>
      <c r="E13" s="1"/>
      <c r="F13" s="1"/>
      <c r="G13" s="1"/>
      <c r="H13" s="1"/>
      <c r="I13" s="1"/>
      <c r="J13" s="2"/>
      <c r="K13" s="1"/>
      <c r="L13" s="3"/>
      <c r="M13" s="1"/>
      <c r="N13" s="1"/>
      <c r="O13" s="1"/>
      <c r="P13" s="1"/>
      <c r="Q13" s="1"/>
      <c r="R13" s="27"/>
      <c r="S13" s="1"/>
      <c r="T13" s="3"/>
      <c r="U13" s="3"/>
      <c r="V13" s="3"/>
      <c r="W13" s="3"/>
      <c r="X13" s="3"/>
      <c r="Y13" s="1"/>
      <c r="Z13" s="1"/>
      <c r="AA13" s="114">
        <v>40603</v>
      </c>
      <c r="AB13" s="118">
        <v>32814884</v>
      </c>
      <c r="AC13" s="118">
        <v>86564266.200000003</v>
      </c>
      <c r="AD13" s="123">
        <v>2.637957403719605</v>
      </c>
      <c r="AE13" s="44"/>
      <c r="AF13" s="44"/>
      <c r="AG13" s="44"/>
      <c r="AH13" s="64">
        <v>1996</v>
      </c>
      <c r="AI13" s="65">
        <v>15025684</v>
      </c>
      <c r="AJ13" s="65">
        <v>13903316</v>
      </c>
      <c r="AK13" s="65">
        <v>17889704</v>
      </c>
      <c r="AL13" s="65">
        <v>16057509</v>
      </c>
      <c r="AM13" s="65">
        <v>16235812</v>
      </c>
      <c r="AN13" s="65">
        <v>14565961</v>
      </c>
      <c r="AO13" s="65">
        <v>14555295</v>
      </c>
      <c r="AP13" s="65">
        <v>16439059</v>
      </c>
      <c r="AQ13" s="65">
        <v>14696498</v>
      </c>
      <c r="AR13" s="65">
        <v>16201026</v>
      </c>
      <c r="AS13" s="65">
        <v>18853806</v>
      </c>
      <c r="AT13" s="65">
        <v>14117863</v>
      </c>
      <c r="AU13" s="129">
        <f t="shared" si="0"/>
        <v>188541533</v>
      </c>
      <c r="AV13" s="138">
        <f t="shared" si="1"/>
        <v>3.2635135198036176</v>
      </c>
      <c r="AW13" s="105">
        <f t="shared" ref="AW13:AW31" si="2">+(AU13-AU12)/AU12</f>
        <v>-1.2161780283135793E-2</v>
      </c>
    </row>
    <row r="14" spans="1:49" x14ac:dyDescent="0.3">
      <c r="A14" s="1"/>
      <c r="B14" s="1"/>
      <c r="C14" s="1"/>
      <c r="D14" s="1"/>
      <c r="E14" s="1"/>
      <c r="F14" s="1"/>
      <c r="G14" s="1"/>
      <c r="H14" s="1"/>
      <c r="I14" s="1"/>
      <c r="J14" s="2"/>
      <c r="K14" s="1"/>
      <c r="L14" s="3"/>
      <c r="M14" s="1"/>
      <c r="N14" s="1"/>
      <c r="O14" s="1"/>
      <c r="P14" s="1"/>
      <c r="Q14" s="1"/>
      <c r="R14" s="27"/>
      <c r="S14" s="1"/>
      <c r="T14" s="3"/>
      <c r="U14" s="3"/>
      <c r="V14" s="3"/>
      <c r="W14" s="3"/>
      <c r="X14" s="3"/>
      <c r="Y14" s="1"/>
      <c r="Z14" s="1"/>
      <c r="AA14" s="114">
        <v>40634</v>
      </c>
      <c r="AB14" s="118">
        <v>35212468</v>
      </c>
      <c r="AC14" s="118">
        <v>90490538.379999995</v>
      </c>
      <c r="AD14" s="123">
        <v>2.569843680937105</v>
      </c>
      <c r="AE14" s="45"/>
      <c r="AF14" s="45"/>
      <c r="AG14" s="44"/>
      <c r="AH14" s="64">
        <v>1997</v>
      </c>
      <c r="AI14" s="65">
        <v>12706617</v>
      </c>
      <c r="AJ14" s="65">
        <v>15440786</v>
      </c>
      <c r="AK14" s="65">
        <v>18366058</v>
      </c>
      <c r="AL14" s="65">
        <v>20857175</v>
      </c>
      <c r="AM14" s="65">
        <v>17922264</v>
      </c>
      <c r="AN14" s="65">
        <v>21002001</v>
      </c>
      <c r="AO14" s="65">
        <v>21138800</v>
      </c>
      <c r="AP14" s="65">
        <v>23917855</v>
      </c>
      <c r="AQ14" s="65">
        <v>21940317</v>
      </c>
      <c r="AR14" s="65">
        <v>23289769</v>
      </c>
      <c r="AS14" s="65">
        <v>21562153</v>
      </c>
      <c r="AT14" s="65">
        <v>21860475</v>
      </c>
      <c r="AU14" s="129">
        <f t="shared" si="0"/>
        <v>240004270</v>
      </c>
      <c r="AV14" s="138">
        <f t="shared" si="1"/>
        <v>3.6318722325231958</v>
      </c>
      <c r="AW14" s="104">
        <f t="shared" si="2"/>
        <v>0.27295172676887058</v>
      </c>
    </row>
    <row r="15" spans="1:49" x14ac:dyDescent="0.3">
      <c r="A15" s="1"/>
      <c r="B15" s="1"/>
      <c r="C15" s="1"/>
      <c r="D15" s="1"/>
      <c r="E15" s="1"/>
      <c r="F15" s="1"/>
      <c r="G15" s="1"/>
      <c r="H15" s="1"/>
      <c r="I15" s="1"/>
      <c r="J15" s="2"/>
      <c r="K15" s="1"/>
      <c r="L15" s="3"/>
      <c r="M15" s="1"/>
      <c r="N15" s="1"/>
      <c r="O15" s="1"/>
      <c r="P15" s="1"/>
      <c r="Q15" s="1"/>
      <c r="R15" s="27"/>
      <c r="S15" s="1"/>
      <c r="T15" s="3"/>
      <c r="U15" s="3"/>
      <c r="V15" s="3"/>
      <c r="W15" s="3"/>
      <c r="X15" s="3"/>
      <c r="Y15" s="1"/>
      <c r="Z15" s="1"/>
      <c r="AA15" s="114">
        <v>40664</v>
      </c>
      <c r="AB15" s="118">
        <v>33847090</v>
      </c>
      <c r="AC15" s="118">
        <v>83669076.439999998</v>
      </c>
      <c r="AD15" s="123">
        <v>2.4719725223054625</v>
      </c>
      <c r="AE15" s="45"/>
      <c r="AF15" s="45"/>
      <c r="AG15" s="44"/>
      <c r="AH15" s="64">
        <v>1998</v>
      </c>
      <c r="AI15" s="65">
        <v>17723109</v>
      </c>
      <c r="AJ15" s="65">
        <v>20247374</v>
      </c>
      <c r="AK15" s="65">
        <v>24592375</v>
      </c>
      <c r="AL15" s="65">
        <v>24887280</v>
      </c>
      <c r="AM15" s="65">
        <v>24377459</v>
      </c>
      <c r="AN15" s="65">
        <v>21375617</v>
      </c>
      <c r="AO15" s="65">
        <v>19485606</v>
      </c>
      <c r="AP15" s="65">
        <v>20239149</v>
      </c>
      <c r="AQ15" s="65">
        <v>18335194</v>
      </c>
      <c r="AR15" s="65">
        <v>20086224</v>
      </c>
      <c r="AS15" s="65">
        <v>20876802</v>
      </c>
      <c r="AT15" s="65">
        <v>20759718</v>
      </c>
      <c r="AU15" s="129">
        <f t="shared" si="0"/>
        <v>252985907</v>
      </c>
      <c r="AV15" s="138">
        <f t="shared" si="1"/>
        <v>3.4588918583911474</v>
      </c>
      <c r="AW15" s="104">
        <f t="shared" si="2"/>
        <v>5.4089191829795359E-2</v>
      </c>
    </row>
    <row r="16" spans="1:49" x14ac:dyDescent="0.3">
      <c r="A16" s="1"/>
      <c r="B16" s="1"/>
      <c r="C16" s="1"/>
      <c r="D16" s="1"/>
      <c r="E16" s="1"/>
      <c r="F16" s="1"/>
      <c r="G16" s="1"/>
      <c r="H16" s="1"/>
      <c r="I16" s="1"/>
      <c r="J16" s="2"/>
      <c r="K16" s="1"/>
      <c r="L16" s="3"/>
      <c r="M16" s="1"/>
      <c r="N16" s="1"/>
      <c r="O16" s="1"/>
      <c r="P16" s="1"/>
      <c r="Q16" s="1"/>
      <c r="R16" s="27"/>
      <c r="S16" s="1"/>
      <c r="T16" s="3"/>
      <c r="U16" s="3"/>
      <c r="V16" s="3"/>
      <c r="W16" s="3"/>
      <c r="X16" s="3"/>
      <c r="Y16" s="1"/>
      <c r="Z16" s="1"/>
      <c r="AA16" s="114">
        <v>40695</v>
      </c>
      <c r="AB16" s="118">
        <v>33351442</v>
      </c>
      <c r="AC16" s="118">
        <v>82406583.859999999</v>
      </c>
      <c r="AD16" s="123">
        <v>2.4708551990045886</v>
      </c>
      <c r="AE16" s="45"/>
      <c r="AF16" s="45"/>
      <c r="AG16" s="44"/>
      <c r="AH16" s="64">
        <v>1999</v>
      </c>
      <c r="AI16" s="65">
        <v>18227663</v>
      </c>
      <c r="AJ16" s="65">
        <v>20209769</v>
      </c>
      <c r="AK16" s="65">
        <v>24148524</v>
      </c>
      <c r="AL16" s="65">
        <v>23091401</v>
      </c>
      <c r="AM16" s="65">
        <v>21562492</v>
      </c>
      <c r="AN16" s="65">
        <v>26277727</v>
      </c>
      <c r="AO16" s="65">
        <v>20535227</v>
      </c>
      <c r="AP16" s="65">
        <v>14521537</v>
      </c>
      <c r="AQ16" s="65">
        <v>13445247</v>
      </c>
      <c r="AR16" s="51">
        <v>11524244</v>
      </c>
      <c r="AS16" s="51">
        <v>7899297</v>
      </c>
      <c r="AT16" s="51">
        <v>7597372</v>
      </c>
      <c r="AU16" s="129">
        <f t="shared" si="0"/>
        <v>209040500</v>
      </c>
      <c r="AV16" s="138">
        <f t="shared" si="1"/>
        <v>2.9513042445841831</v>
      </c>
      <c r="AW16" s="105">
        <f t="shared" si="2"/>
        <v>-0.17370693696388392</v>
      </c>
    </row>
    <row r="17" spans="1:51" x14ac:dyDescent="0.3">
      <c r="A17" s="1"/>
      <c r="B17" s="1"/>
      <c r="C17" s="1"/>
      <c r="D17" s="1"/>
      <c r="E17" s="1"/>
      <c r="F17" s="1"/>
      <c r="G17" s="1"/>
      <c r="H17" s="1"/>
      <c r="I17" s="1"/>
      <c r="J17" s="2"/>
      <c r="K17" s="1"/>
      <c r="L17" s="3"/>
      <c r="M17" s="1"/>
      <c r="N17" s="1"/>
      <c r="O17" s="1"/>
      <c r="P17" s="1"/>
      <c r="Q17" s="1"/>
      <c r="R17" s="27"/>
      <c r="S17" s="1"/>
      <c r="T17" s="3"/>
      <c r="U17" s="3"/>
      <c r="V17" s="3"/>
      <c r="W17" s="3"/>
      <c r="X17" s="3"/>
      <c r="Y17" s="1"/>
      <c r="Z17" s="1"/>
      <c r="AA17" s="114">
        <v>40725</v>
      </c>
      <c r="AB17" s="118">
        <v>37687054</v>
      </c>
      <c r="AC17" s="118">
        <v>93164316.989999995</v>
      </c>
      <c r="AD17" s="123">
        <v>2.4720509326624467</v>
      </c>
      <c r="AE17" s="44"/>
      <c r="AF17" s="44"/>
      <c r="AG17" s="44"/>
      <c r="AH17" s="64">
        <v>2000</v>
      </c>
      <c r="AI17" s="51">
        <v>5763732</v>
      </c>
      <c r="AJ17" s="51">
        <v>6276308</v>
      </c>
      <c r="AK17" s="51">
        <v>6932639</v>
      </c>
      <c r="AL17" s="51">
        <v>9323859</v>
      </c>
      <c r="AM17" s="51">
        <v>9353806</v>
      </c>
      <c r="AN17" s="51">
        <v>9232003</v>
      </c>
      <c r="AO17" s="51">
        <v>5507472</v>
      </c>
      <c r="AP17" s="51">
        <v>3866093</v>
      </c>
      <c r="AQ17" s="51">
        <v>6338871</v>
      </c>
      <c r="AR17" s="51">
        <v>6309936</v>
      </c>
      <c r="AS17" s="51">
        <v>7649763</v>
      </c>
      <c r="AT17" s="51">
        <v>6401311</v>
      </c>
      <c r="AU17" s="130">
        <f t="shared" si="0"/>
        <v>82955793</v>
      </c>
      <c r="AV17" s="138">
        <f t="shared" si="1"/>
        <v>3.5851432750453007</v>
      </c>
      <c r="AW17" s="105">
        <f>+(AU17-AU16)/AU16</f>
        <v>-0.60315922990999349</v>
      </c>
      <c r="AY17" s="72"/>
    </row>
    <row r="18" spans="1:51" x14ac:dyDescent="0.3">
      <c r="A18" s="1"/>
      <c r="B18" s="1"/>
      <c r="C18" s="1"/>
      <c r="D18" s="1"/>
      <c r="E18" s="1"/>
      <c r="F18" s="1"/>
      <c r="G18" s="1"/>
      <c r="H18" s="1"/>
      <c r="I18" s="1"/>
      <c r="J18" s="2"/>
      <c r="K18" s="1"/>
      <c r="L18" s="3"/>
      <c r="M18" s="1"/>
      <c r="N18" s="1"/>
      <c r="O18" s="1"/>
      <c r="P18" s="1"/>
      <c r="Q18" s="1"/>
      <c r="R18" s="27"/>
      <c r="S18" s="1"/>
      <c r="T18" s="3"/>
      <c r="U18" s="3"/>
      <c r="V18" s="3"/>
      <c r="W18" s="3"/>
      <c r="X18" s="3"/>
      <c r="Y18" s="1"/>
      <c r="Z18" s="1"/>
      <c r="AA18" s="114">
        <v>40756</v>
      </c>
      <c r="AB18" s="118">
        <v>31408881</v>
      </c>
      <c r="AC18" s="118">
        <v>79098433.719999999</v>
      </c>
      <c r="AD18" s="123">
        <v>2.5183461238240228</v>
      </c>
      <c r="AE18" s="44"/>
      <c r="AF18" s="44"/>
      <c r="AG18" s="44"/>
      <c r="AH18" s="64">
        <v>2001</v>
      </c>
      <c r="AI18" s="51">
        <v>6682296</v>
      </c>
      <c r="AJ18" s="51">
        <v>6956042</v>
      </c>
      <c r="AK18" s="51">
        <v>9995621</v>
      </c>
      <c r="AL18" s="51">
        <v>10909429</v>
      </c>
      <c r="AM18" s="51">
        <v>14196399</v>
      </c>
      <c r="AN18" s="51">
        <v>9972128</v>
      </c>
      <c r="AO18" s="51">
        <v>6652930</v>
      </c>
      <c r="AP18" s="51">
        <v>7557791</v>
      </c>
      <c r="AQ18" s="51">
        <v>6805783</v>
      </c>
      <c r="AR18" s="51">
        <v>6600866</v>
      </c>
      <c r="AS18" s="51">
        <v>7527611</v>
      </c>
      <c r="AT18" s="51">
        <v>5944400</v>
      </c>
      <c r="AU18" s="130">
        <f t="shared" si="0"/>
        <v>99801296</v>
      </c>
      <c r="AV18" s="138">
        <f t="shared" si="1"/>
        <v>2.8125293390979609</v>
      </c>
      <c r="AW18" s="104">
        <f t="shared" si="2"/>
        <v>0.2030660233698206</v>
      </c>
    </row>
    <row r="19" spans="1:51" x14ac:dyDescent="0.3">
      <c r="A19" s="1"/>
      <c r="B19" s="1"/>
      <c r="C19" s="1"/>
      <c r="D19" s="1"/>
      <c r="E19" s="1"/>
      <c r="F19" s="1"/>
      <c r="G19" s="1"/>
      <c r="H19" s="1"/>
      <c r="I19" s="1"/>
      <c r="J19" s="2"/>
      <c r="K19" s="1"/>
      <c r="L19" s="3"/>
      <c r="M19" s="1"/>
      <c r="N19" s="1"/>
      <c r="O19" s="1"/>
      <c r="P19" s="1"/>
      <c r="Q19" s="1"/>
      <c r="R19" s="27"/>
      <c r="S19" s="1"/>
      <c r="T19" s="3"/>
      <c r="U19" s="3"/>
      <c r="V19" s="3"/>
      <c r="W19" s="3"/>
      <c r="X19" s="3"/>
      <c r="Y19" s="1"/>
      <c r="Z19" s="1"/>
      <c r="AA19" s="114">
        <v>40787</v>
      </c>
      <c r="AB19" s="118">
        <v>30677730</v>
      </c>
      <c r="AC19" s="118">
        <v>77408784.579999998</v>
      </c>
      <c r="AD19" s="123">
        <v>2.5232891931704202</v>
      </c>
      <c r="AE19" s="44"/>
      <c r="AF19" s="44"/>
      <c r="AG19" s="44"/>
      <c r="AH19" s="64">
        <v>2002</v>
      </c>
      <c r="AI19" s="51">
        <v>5948260</v>
      </c>
      <c r="AJ19" s="51">
        <v>7019636</v>
      </c>
      <c r="AK19" s="51">
        <v>9726519</v>
      </c>
      <c r="AL19" s="51">
        <v>9351959</v>
      </c>
      <c r="AM19" s="51">
        <v>11750022</v>
      </c>
      <c r="AN19" s="51">
        <v>12669057</v>
      </c>
      <c r="AO19" s="51">
        <v>8780632</v>
      </c>
      <c r="AP19" s="66">
        <v>7819202</v>
      </c>
      <c r="AQ19" s="67">
        <v>6117128</v>
      </c>
      <c r="AR19" s="51">
        <v>7699144</v>
      </c>
      <c r="AS19" s="51">
        <v>8374177</v>
      </c>
      <c r="AT19" s="51">
        <v>7778010</v>
      </c>
      <c r="AU19" s="130">
        <f t="shared" si="0"/>
        <v>103033746</v>
      </c>
      <c r="AV19" s="138">
        <f t="shared" si="1"/>
        <v>2.5609005269011575</v>
      </c>
      <c r="AW19" s="104">
        <f t="shared" si="2"/>
        <v>3.2388857956313515E-2</v>
      </c>
    </row>
    <row r="20" spans="1:51" x14ac:dyDescent="0.3">
      <c r="A20" s="1"/>
      <c r="B20" s="1"/>
      <c r="C20" s="1"/>
      <c r="D20" s="1"/>
      <c r="E20" s="1"/>
      <c r="F20" s="1"/>
      <c r="G20" s="1"/>
      <c r="H20" s="1"/>
      <c r="I20" s="1"/>
      <c r="J20" s="2"/>
      <c r="K20" s="1"/>
      <c r="L20" s="3"/>
      <c r="M20" s="1"/>
      <c r="N20" s="1"/>
      <c r="O20" s="1"/>
      <c r="P20" s="1"/>
      <c r="Q20" s="1"/>
      <c r="R20" s="27"/>
      <c r="S20" s="1"/>
      <c r="T20" s="3"/>
      <c r="U20" s="3"/>
      <c r="V20" s="3"/>
      <c r="W20" s="3"/>
      <c r="X20" s="3"/>
      <c r="Y20" s="1"/>
      <c r="Z20" s="1"/>
      <c r="AA20" s="114">
        <v>40817</v>
      </c>
      <c r="AB20" s="118">
        <v>34459178</v>
      </c>
      <c r="AC20" s="118">
        <v>84581301.790000007</v>
      </c>
      <c r="AD20" s="123">
        <v>2.4545362570749658</v>
      </c>
      <c r="AE20" s="44"/>
      <c r="AF20" s="44"/>
      <c r="AG20" s="44"/>
      <c r="AH20" s="64">
        <v>2003</v>
      </c>
      <c r="AI20" s="51">
        <v>8245528</v>
      </c>
      <c r="AJ20" s="51">
        <v>8798063</v>
      </c>
      <c r="AK20" s="51">
        <v>10737492</v>
      </c>
      <c r="AL20" s="51">
        <v>10758266</v>
      </c>
      <c r="AM20" s="51">
        <v>12575655</v>
      </c>
      <c r="AN20" s="51">
        <v>11356594</v>
      </c>
      <c r="AO20" s="51">
        <v>10250003</v>
      </c>
      <c r="AP20" s="66">
        <v>8891165</v>
      </c>
      <c r="AQ20" s="67">
        <v>10303955</v>
      </c>
      <c r="AR20" s="51">
        <v>11225999</v>
      </c>
      <c r="AS20" s="51">
        <v>11622490</v>
      </c>
      <c r="AT20" s="51">
        <v>11985624</v>
      </c>
      <c r="AU20" s="130">
        <f t="shared" si="0"/>
        <v>126750834</v>
      </c>
      <c r="AV20" s="138">
        <f t="shared" si="1"/>
        <v>2.3969932685413338</v>
      </c>
      <c r="AW20" s="104">
        <f t="shared" si="2"/>
        <v>0.23018757369066248</v>
      </c>
    </row>
    <row r="21" spans="1:51" x14ac:dyDescent="0.3">
      <c r="A21" s="1"/>
      <c r="B21" s="1"/>
      <c r="C21" s="1"/>
      <c r="D21" s="1"/>
      <c r="E21" s="1"/>
      <c r="F21" s="1"/>
      <c r="G21" s="1"/>
      <c r="H21" s="1"/>
      <c r="I21" s="1"/>
      <c r="J21" s="2"/>
      <c r="K21" s="1"/>
      <c r="L21" s="3"/>
      <c r="M21" s="1"/>
      <c r="N21" s="1"/>
      <c r="O21" s="1"/>
      <c r="P21" s="1"/>
      <c r="Q21" s="1"/>
      <c r="R21" s="27"/>
      <c r="S21" s="1"/>
      <c r="T21" s="3"/>
      <c r="U21" s="3"/>
      <c r="V21" s="3"/>
      <c r="W21" s="3"/>
      <c r="X21" s="3"/>
      <c r="Y21" s="1"/>
      <c r="Z21" s="1"/>
      <c r="AA21" s="114">
        <v>40848</v>
      </c>
      <c r="AB21" s="118">
        <v>34247583</v>
      </c>
      <c r="AC21" s="118">
        <v>86236344.480000004</v>
      </c>
      <c r="AD21" s="123">
        <v>2.5180271693917788</v>
      </c>
      <c r="AE21" s="44"/>
      <c r="AF21" s="44"/>
      <c r="AG21" s="44"/>
      <c r="AH21" s="64">
        <v>2004</v>
      </c>
      <c r="AI21" s="51">
        <v>9875688</v>
      </c>
      <c r="AJ21" s="51">
        <v>15214543</v>
      </c>
      <c r="AK21" s="51">
        <v>12710211</v>
      </c>
      <c r="AL21" s="51">
        <v>14703122</v>
      </c>
      <c r="AM21" s="51">
        <v>12563434</v>
      </c>
      <c r="AN21" s="51">
        <v>13981632</v>
      </c>
      <c r="AO21" s="51">
        <v>14169279</v>
      </c>
      <c r="AP21" s="66">
        <v>10885997</v>
      </c>
      <c r="AQ21" s="67">
        <v>11367586</v>
      </c>
      <c r="AR21" s="51">
        <v>13062874</v>
      </c>
      <c r="AS21" s="51">
        <v>15384969</v>
      </c>
      <c r="AT21" s="51">
        <v>14541295</v>
      </c>
      <c r="AU21" s="130">
        <f t="shared" si="0"/>
        <v>158460630</v>
      </c>
      <c r="AV21" s="138">
        <f t="shared" si="1"/>
        <v>2.2096828282204859</v>
      </c>
      <c r="AW21" s="104">
        <f t="shared" si="2"/>
        <v>0.25017425920842462</v>
      </c>
    </row>
    <row r="22" spans="1:51" x14ac:dyDescent="0.3">
      <c r="A22" s="1"/>
      <c r="B22" s="1"/>
      <c r="C22" s="1"/>
      <c r="D22" s="1"/>
      <c r="E22" s="1"/>
      <c r="F22" s="1"/>
      <c r="G22" s="1"/>
      <c r="H22" s="1"/>
      <c r="I22" s="1"/>
      <c r="J22" s="2"/>
      <c r="K22" s="1"/>
      <c r="L22" s="1"/>
      <c r="M22" s="1"/>
      <c r="N22" s="1"/>
      <c r="O22" s="1"/>
      <c r="P22" s="1"/>
      <c r="Q22" s="1"/>
      <c r="R22" s="1"/>
      <c r="S22" s="1"/>
      <c r="T22" s="3"/>
      <c r="U22" s="3"/>
      <c r="V22" s="3"/>
      <c r="W22" s="3"/>
      <c r="X22" s="3"/>
      <c r="Y22" s="1"/>
      <c r="Z22" s="1"/>
      <c r="AA22" s="114">
        <v>40878</v>
      </c>
      <c r="AB22" s="118">
        <v>35535738</v>
      </c>
      <c r="AC22" s="118">
        <v>92046077.430000007</v>
      </c>
      <c r="AD22" s="123">
        <v>2.590239646352638</v>
      </c>
      <c r="AE22" s="44"/>
      <c r="AF22" s="44"/>
      <c r="AG22" s="44"/>
      <c r="AH22" s="64">
        <v>2005</v>
      </c>
      <c r="AI22" s="51">
        <v>13081089</v>
      </c>
      <c r="AJ22" s="51">
        <v>15737624</v>
      </c>
      <c r="AK22" s="51">
        <v>17110776</v>
      </c>
      <c r="AL22" s="51">
        <v>16935229</v>
      </c>
      <c r="AM22" s="51">
        <v>20317219</v>
      </c>
      <c r="AN22" s="51">
        <v>20727268</v>
      </c>
      <c r="AO22" s="51">
        <v>17688992</v>
      </c>
      <c r="AP22" s="66">
        <v>15360736</v>
      </c>
      <c r="AQ22" s="67">
        <v>17483436</v>
      </c>
      <c r="AR22" s="51">
        <v>18578836</v>
      </c>
      <c r="AS22" s="51">
        <v>21441805</v>
      </c>
      <c r="AT22" s="51">
        <v>18112203</v>
      </c>
      <c r="AU22" s="130">
        <f t="shared" si="0"/>
        <v>212575213</v>
      </c>
      <c r="AV22" s="138">
        <f t="shared" si="1"/>
        <v>2.2592073658183285</v>
      </c>
      <c r="AW22" s="104">
        <f t="shared" si="2"/>
        <v>0.34150175346393613</v>
      </c>
    </row>
    <row r="23" spans="1:51" x14ac:dyDescent="0.3">
      <c r="A23" s="1"/>
      <c r="B23" s="1"/>
      <c r="C23" s="1"/>
      <c r="D23" s="1"/>
      <c r="E23" s="1"/>
      <c r="F23" s="1"/>
      <c r="G23" s="1"/>
      <c r="H23" s="1"/>
      <c r="I23" s="1"/>
      <c r="J23" s="2"/>
      <c r="K23" s="1"/>
      <c r="L23" s="1"/>
      <c r="M23" s="1"/>
      <c r="N23" s="1"/>
      <c r="O23" s="1"/>
      <c r="P23" s="1"/>
      <c r="Q23" s="1"/>
      <c r="R23" s="1"/>
      <c r="S23" s="1"/>
      <c r="T23" s="3"/>
      <c r="U23" s="3"/>
      <c r="V23" s="3"/>
      <c r="W23" s="3"/>
      <c r="X23" s="3"/>
      <c r="Y23" s="1"/>
      <c r="Z23" s="1"/>
      <c r="AA23" s="114">
        <v>40909</v>
      </c>
      <c r="AB23" s="118">
        <v>30572174</v>
      </c>
      <c r="AC23" s="118">
        <v>78244139.560000002</v>
      </c>
      <c r="AD23" s="123">
        <v>2.5593253381326431</v>
      </c>
      <c r="AE23" s="44"/>
      <c r="AF23" s="44"/>
      <c r="AG23" s="44"/>
      <c r="AH23" s="64">
        <v>2006</v>
      </c>
      <c r="AI23" s="51">
        <v>16605947</v>
      </c>
      <c r="AJ23" s="51">
        <v>17374838</v>
      </c>
      <c r="AK23" s="51">
        <v>24610250</v>
      </c>
      <c r="AL23" s="51">
        <v>22929819</v>
      </c>
      <c r="AM23" s="51">
        <v>23309173</v>
      </c>
      <c r="AN23" s="51">
        <v>23133202</v>
      </c>
      <c r="AO23" s="51">
        <v>21205888</v>
      </c>
      <c r="AP23" s="66">
        <v>21852237</v>
      </c>
      <c r="AQ23" s="67">
        <v>22486928</v>
      </c>
      <c r="AR23" s="51">
        <v>23010470</v>
      </c>
      <c r="AS23" s="51">
        <v>24982641</v>
      </c>
      <c r="AT23" s="51">
        <v>22860370</v>
      </c>
      <c r="AU23" s="130">
        <f t="shared" si="0"/>
        <v>264361763</v>
      </c>
      <c r="AV23" s="138">
        <f t="shared" si="1"/>
        <v>2.2608063156243969</v>
      </c>
      <c r="AW23" s="104">
        <f>+(AU23-AU22)/AU22</f>
        <v>0.24361518574604463</v>
      </c>
    </row>
    <row r="24" spans="1:51" x14ac:dyDescent="0.3">
      <c r="A24" s="1"/>
      <c r="B24" s="1"/>
      <c r="C24" s="1"/>
      <c r="D24" s="1"/>
      <c r="E24" s="1"/>
      <c r="F24" s="1"/>
      <c r="G24" s="1"/>
      <c r="H24" s="1"/>
      <c r="I24" s="1"/>
      <c r="J24" s="2"/>
      <c r="K24" s="1"/>
      <c r="L24" s="1"/>
      <c r="M24" s="1"/>
      <c r="N24" s="1"/>
      <c r="O24" s="1"/>
      <c r="P24" s="1"/>
      <c r="Q24" s="1"/>
      <c r="R24" s="1"/>
      <c r="S24" s="1"/>
      <c r="T24" s="3"/>
      <c r="U24" s="3"/>
      <c r="V24" s="3"/>
      <c r="W24" s="3"/>
      <c r="X24" s="3"/>
      <c r="Y24" s="1"/>
      <c r="Z24" s="1"/>
      <c r="AA24" s="114">
        <v>40940</v>
      </c>
      <c r="AB24" s="118">
        <v>31333924</v>
      </c>
      <c r="AC24" s="118">
        <v>78863263.409999996</v>
      </c>
      <c r="AD24" s="123">
        <v>2.5168652164344305</v>
      </c>
      <c r="AE24" s="44"/>
      <c r="AF24" s="44"/>
      <c r="AG24" s="44"/>
      <c r="AH24" s="64">
        <v>2007</v>
      </c>
      <c r="AI24" s="51">
        <v>18590212</v>
      </c>
      <c r="AJ24" s="51">
        <v>24353757</v>
      </c>
      <c r="AK24" s="51">
        <v>23684790</v>
      </c>
      <c r="AL24" s="51">
        <v>22583902</v>
      </c>
      <c r="AM24" s="51">
        <v>25270355</v>
      </c>
      <c r="AN24" s="51">
        <v>25052122</v>
      </c>
      <c r="AO24" s="51">
        <v>20443964</v>
      </c>
      <c r="AP24" s="66">
        <v>22734772</v>
      </c>
      <c r="AQ24" s="67">
        <v>20371122</v>
      </c>
      <c r="AR24" s="51">
        <v>20371122</v>
      </c>
      <c r="AS24" s="51">
        <v>24457807</v>
      </c>
      <c r="AT24" s="51">
        <v>25223844</v>
      </c>
      <c r="AU24" s="130">
        <f t="shared" si="0"/>
        <v>273137769</v>
      </c>
      <c r="AV24" s="138">
        <f t="shared" si="1"/>
        <v>2.1308972182093204</v>
      </c>
      <c r="AW24" s="104">
        <f t="shared" si="2"/>
        <v>3.3196956702093106E-2</v>
      </c>
    </row>
    <row r="25" spans="1:51" x14ac:dyDescent="0.3">
      <c r="A25" s="1"/>
      <c r="B25" s="1"/>
      <c r="C25" s="1"/>
      <c r="D25" s="1"/>
      <c r="E25" s="1"/>
      <c r="F25" s="1"/>
      <c r="G25" s="1"/>
      <c r="H25" s="1"/>
      <c r="I25" s="1"/>
      <c r="J25" s="2"/>
      <c r="K25" s="1"/>
      <c r="L25" s="1"/>
      <c r="M25" s="1"/>
      <c r="N25" s="1"/>
      <c r="O25" s="1"/>
      <c r="P25" s="1"/>
      <c r="Q25" s="1"/>
      <c r="R25" s="1"/>
      <c r="S25" s="1"/>
      <c r="T25" s="3"/>
      <c r="U25" s="3"/>
      <c r="V25" s="3"/>
      <c r="W25" s="3"/>
      <c r="X25" s="3"/>
      <c r="Y25" s="1"/>
      <c r="Z25" s="1"/>
      <c r="AA25" s="114">
        <v>40969</v>
      </c>
      <c r="AB25" s="118">
        <v>42403418</v>
      </c>
      <c r="AC25" s="118">
        <v>104608708.82000001</v>
      </c>
      <c r="AD25" s="123">
        <v>2.4669876569855762</v>
      </c>
      <c r="AE25" s="44"/>
      <c r="AG25" s="44"/>
      <c r="AH25" s="64">
        <v>2008</v>
      </c>
      <c r="AI25" s="51">
        <v>18525748</v>
      </c>
      <c r="AJ25" s="51">
        <v>26011617</v>
      </c>
      <c r="AK25" s="51">
        <v>22526127</v>
      </c>
      <c r="AL25" s="51">
        <v>24909348</v>
      </c>
      <c r="AM25" s="51">
        <v>34133365</v>
      </c>
      <c r="AN25" s="51">
        <v>25990061</v>
      </c>
      <c r="AO25" s="51">
        <v>24968523</v>
      </c>
      <c r="AP25" s="66">
        <v>25218189</v>
      </c>
      <c r="AQ25" s="67">
        <v>22921801</v>
      </c>
      <c r="AR25" s="51">
        <v>23790925</v>
      </c>
      <c r="AS25" s="51">
        <v>24763103</v>
      </c>
      <c r="AT25" s="51">
        <v>20974781</v>
      </c>
      <c r="AU25" s="130">
        <f t="shared" si="0"/>
        <v>294733588</v>
      </c>
      <c r="AV25" s="138">
        <f t="shared" si="1"/>
        <v>2.2850098332871385</v>
      </c>
      <c r="AW25" s="104">
        <f t="shared" si="2"/>
        <v>7.9065663745682857E-2</v>
      </c>
    </row>
    <row r="26" spans="1:51" x14ac:dyDescent="0.3">
      <c r="A26" s="1"/>
      <c r="B26" s="1"/>
      <c r="C26" s="1"/>
      <c r="D26" s="1"/>
      <c r="E26" s="1"/>
      <c r="F26" s="1"/>
      <c r="G26" s="1"/>
      <c r="H26" s="1"/>
      <c r="I26" s="1"/>
      <c r="J26" s="2"/>
      <c r="K26" s="1"/>
      <c r="L26" s="1"/>
      <c r="M26" s="1"/>
      <c r="N26" s="1"/>
      <c r="O26" s="1"/>
      <c r="P26" s="1"/>
      <c r="Q26" s="1"/>
      <c r="R26" s="1"/>
      <c r="S26" s="1"/>
      <c r="T26" s="3"/>
      <c r="U26" s="3"/>
      <c r="V26" s="3"/>
      <c r="W26" s="3"/>
      <c r="X26" s="3"/>
      <c r="Y26" s="1"/>
      <c r="Z26" s="1"/>
      <c r="AA26" s="114">
        <v>41000</v>
      </c>
      <c r="AB26" s="118">
        <v>35999237</v>
      </c>
      <c r="AC26" s="118">
        <v>88673668.790000007</v>
      </c>
      <c r="AD26" s="123">
        <v>2.463209672749453</v>
      </c>
      <c r="AE26" s="45"/>
      <c r="AG26" s="44"/>
      <c r="AH26" s="64">
        <v>2009</v>
      </c>
      <c r="AI26" s="51">
        <v>19930960</v>
      </c>
      <c r="AJ26" s="51">
        <v>22359463</v>
      </c>
      <c r="AK26" s="51">
        <v>25446683</v>
      </c>
      <c r="AL26" s="51">
        <v>24825706</v>
      </c>
      <c r="AM26" s="51">
        <v>27753524</v>
      </c>
      <c r="AN26" s="51">
        <v>26176907</v>
      </c>
      <c r="AO26" s="51">
        <v>27007151</v>
      </c>
      <c r="AP26" s="66">
        <v>25871877</v>
      </c>
      <c r="AQ26" s="67">
        <v>21330112</v>
      </c>
      <c r="AR26" s="51">
        <v>27992748</v>
      </c>
      <c r="AS26" s="51">
        <v>25929355</v>
      </c>
      <c r="AT26" s="51">
        <v>24709432</v>
      </c>
      <c r="AU26" s="130">
        <f t="shared" si="0"/>
        <v>299333918</v>
      </c>
      <c r="AV26" s="138">
        <f t="shared" si="1"/>
        <v>2.0286846151861746</v>
      </c>
      <c r="AW26" s="104">
        <f t="shared" si="2"/>
        <v>1.5608434828269386E-2</v>
      </c>
    </row>
    <row r="27" spans="1:51" x14ac:dyDescent="0.3">
      <c r="A27" s="1"/>
      <c r="B27" s="1"/>
      <c r="C27" s="1"/>
      <c r="D27" s="1"/>
      <c r="E27" s="1"/>
      <c r="F27" s="1"/>
      <c r="G27" s="1"/>
      <c r="H27" s="1"/>
      <c r="I27" s="1"/>
      <c r="J27" s="2"/>
      <c r="K27" s="1"/>
      <c r="L27" s="1"/>
      <c r="M27" s="1"/>
      <c r="N27" s="1"/>
      <c r="O27" s="1"/>
      <c r="P27" s="1"/>
      <c r="Q27" s="1"/>
      <c r="R27" s="1"/>
      <c r="S27" s="1"/>
      <c r="T27" s="3"/>
      <c r="U27" s="3"/>
      <c r="V27" s="3"/>
      <c r="W27" s="3"/>
      <c r="X27" s="3"/>
      <c r="Y27" s="1"/>
      <c r="Z27" s="1"/>
      <c r="AA27" s="114">
        <v>41030</v>
      </c>
      <c r="AB27" s="118">
        <v>43197736</v>
      </c>
      <c r="AC27" s="118">
        <v>110019886.99000001</v>
      </c>
      <c r="AD27" s="123">
        <v>2.5468901191951354</v>
      </c>
      <c r="AE27" s="45"/>
      <c r="AG27" s="44"/>
      <c r="AH27" s="64">
        <v>2010</v>
      </c>
      <c r="AI27" s="51">
        <v>20662269</v>
      </c>
      <c r="AJ27" s="51">
        <v>22313418</v>
      </c>
      <c r="AK27" s="51">
        <v>25575823</v>
      </c>
      <c r="AL27" s="51">
        <v>25515347</v>
      </c>
      <c r="AM27" s="51">
        <v>33327845</v>
      </c>
      <c r="AN27" s="51">
        <v>29949472</v>
      </c>
      <c r="AO27" s="51">
        <v>27593714</v>
      </c>
      <c r="AP27" s="66">
        <v>23171172</v>
      </c>
      <c r="AQ27" s="67">
        <v>26471294</v>
      </c>
      <c r="AR27" s="51">
        <v>31732436</v>
      </c>
      <c r="AS27" s="51">
        <v>29453037</v>
      </c>
      <c r="AT27" s="51">
        <v>26560853</v>
      </c>
      <c r="AU27" s="130">
        <f t="shared" si="0"/>
        <v>322326680</v>
      </c>
      <c r="AV27" s="138">
        <f t="shared" si="1"/>
        <v>2.2817849689948102</v>
      </c>
      <c r="AW27" s="104">
        <f t="shared" si="2"/>
        <v>7.681308604660031E-2</v>
      </c>
    </row>
    <row r="28" spans="1:5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3"/>
      <c r="U28" s="3"/>
      <c r="V28" s="3"/>
      <c r="W28" s="3"/>
      <c r="X28" s="3"/>
      <c r="Y28" s="1"/>
      <c r="Z28" s="1"/>
      <c r="AA28" s="114">
        <v>41061</v>
      </c>
      <c r="AB28" s="118">
        <v>45734556</v>
      </c>
      <c r="AC28" s="118">
        <v>116181271.07000001</v>
      </c>
      <c r="AD28" s="123">
        <v>2.5403388866396779</v>
      </c>
      <c r="AE28" s="45"/>
      <c r="AG28" s="91"/>
      <c r="AH28" s="64">
        <v>2011</v>
      </c>
      <c r="AI28" s="51">
        <v>25647030</v>
      </c>
      <c r="AJ28" s="51">
        <v>27575709</v>
      </c>
      <c r="AK28" s="51">
        <v>32814884</v>
      </c>
      <c r="AL28" s="51">
        <v>35212468</v>
      </c>
      <c r="AM28" s="51">
        <v>33847090</v>
      </c>
      <c r="AN28" s="51">
        <v>33351442</v>
      </c>
      <c r="AO28" s="51">
        <v>37687054</v>
      </c>
      <c r="AP28" s="66">
        <v>31408881</v>
      </c>
      <c r="AQ28" s="67">
        <v>30677730</v>
      </c>
      <c r="AR28" s="51">
        <v>34459178</v>
      </c>
      <c r="AS28" s="51">
        <v>34247583</v>
      </c>
      <c r="AT28" s="51">
        <v>35535738</v>
      </c>
      <c r="AU28" s="130">
        <f t="shared" si="0"/>
        <v>392464787</v>
      </c>
      <c r="AV28" s="138">
        <f t="shared" si="1"/>
        <v>2.5310943136918929</v>
      </c>
      <c r="AW28" s="104">
        <f t="shared" si="2"/>
        <v>0.21759944600304262</v>
      </c>
    </row>
    <row r="29" spans="1:5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3"/>
      <c r="U29" s="3"/>
      <c r="V29" s="3"/>
      <c r="W29" s="3"/>
      <c r="X29" s="3"/>
      <c r="Y29" s="1"/>
      <c r="Z29" s="1"/>
      <c r="AA29" s="114">
        <v>41091</v>
      </c>
      <c r="AB29" s="118">
        <v>41975078</v>
      </c>
      <c r="AC29" s="118">
        <v>106021654.93000001</v>
      </c>
      <c r="AD29" s="123">
        <v>2.5258238931682273</v>
      </c>
      <c r="AE29" s="44"/>
      <c r="AG29" s="44"/>
      <c r="AH29" s="64">
        <v>2012</v>
      </c>
      <c r="AI29" s="51">
        <v>30572174</v>
      </c>
      <c r="AJ29" s="51">
        <v>31333924</v>
      </c>
      <c r="AK29" s="51">
        <v>42403418</v>
      </c>
      <c r="AL29" s="51">
        <v>35999237</v>
      </c>
      <c r="AM29" s="51">
        <v>43197736</v>
      </c>
      <c r="AN29" s="51">
        <v>45734556</v>
      </c>
      <c r="AO29" s="51">
        <v>41975078</v>
      </c>
      <c r="AP29" s="66">
        <v>38000937</v>
      </c>
      <c r="AQ29" s="67">
        <v>32908295</v>
      </c>
      <c r="AR29" s="51">
        <v>33536795</v>
      </c>
      <c r="AS29" s="51">
        <v>35786916</v>
      </c>
      <c r="AT29" s="51">
        <v>38347324</v>
      </c>
      <c r="AU29" s="130">
        <f t="shared" si="0"/>
        <v>449796390</v>
      </c>
      <c r="AV29" s="138">
        <f t="shared" si="1"/>
        <v>2.5196371819702681</v>
      </c>
      <c r="AW29" s="104">
        <f t="shared" si="2"/>
        <v>0.14608088393927682</v>
      </c>
    </row>
    <row r="30" spans="1:5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3"/>
      <c r="U30" s="3"/>
      <c r="V30" s="3"/>
      <c r="W30" s="3"/>
      <c r="X30" s="3"/>
      <c r="Y30" s="1"/>
      <c r="Z30" s="1"/>
      <c r="AA30" s="114">
        <v>41122</v>
      </c>
      <c r="AB30" s="118">
        <v>38000937</v>
      </c>
      <c r="AC30" s="118">
        <v>92397063.269999996</v>
      </c>
      <c r="AD30" s="123">
        <v>2.4314417107662369</v>
      </c>
      <c r="AE30" s="44"/>
      <c r="AG30" s="44"/>
      <c r="AH30" s="64">
        <v>2013</v>
      </c>
      <c r="AI30" s="51">
        <v>31156882</v>
      </c>
      <c r="AJ30" s="51">
        <v>34173595</v>
      </c>
      <c r="AK30" s="51">
        <v>38353990</v>
      </c>
      <c r="AL30" s="51">
        <v>37577127</v>
      </c>
      <c r="AM30" s="51">
        <v>49696297</v>
      </c>
      <c r="AN30" s="51">
        <v>42195298</v>
      </c>
      <c r="AO30" s="51">
        <v>37150541</v>
      </c>
      <c r="AP30" s="66">
        <v>41026997</v>
      </c>
      <c r="AQ30" s="67">
        <v>34808087</v>
      </c>
      <c r="AR30" s="51">
        <v>41555483</v>
      </c>
      <c r="AS30" s="51">
        <v>43779999</v>
      </c>
      <c r="AT30" s="51">
        <v>42762080</v>
      </c>
      <c r="AU30" s="130">
        <f t="shared" si="0"/>
        <v>474236376</v>
      </c>
      <c r="AV30" s="138">
        <f t="shared" si="1"/>
        <v>3.41730830896869</v>
      </c>
      <c r="AW30" s="104">
        <f t="shared" si="2"/>
        <v>5.4335665077258621E-2</v>
      </c>
    </row>
    <row r="31" spans="1:5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3"/>
      <c r="U31" s="3"/>
      <c r="V31" s="3"/>
      <c r="W31" s="3"/>
      <c r="X31" s="3"/>
      <c r="Y31" s="1"/>
      <c r="Z31" s="1"/>
      <c r="AA31" s="114">
        <v>41153</v>
      </c>
      <c r="AB31" s="118">
        <v>32908295</v>
      </c>
      <c r="AC31" s="118">
        <v>80399903.540000007</v>
      </c>
      <c r="AD31" s="123">
        <v>2.4431500793341012</v>
      </c>
      <c r="AE31" s="44"/>
      <c r="AF31" s="44"/>
      <c r="AG31" s="44"/>
      <c r="AH31" s="64">
        <v>2014</v>
      </c>
      <c r="AI31" s="51">
        <v>41408543</v>
      </c>
      <c r="AJ31" s="51">
        <v>45968102</v>
      </c>
      <c r="AK31" s="51">
        <v>52570546</v>
      </c>
      <c r="AL31" s="51">
        <v>51401705</v>
      </c>
      <c r="AM31" s="51">
        <v>54596331</v>
      </c>
      <c r="AN31" s="51">
        <v>55881232</v>
      </c>
      <c r="AO31" s="51">
        <v>51459761</v>
      </c>
      <c r="AP31" s="66">
        <v>51878553</v>
      </c>
      <c r="AQ31" s="67">
        <v>51412328</v>
      </c>
      <c r="AR31" s="51">
        <v>53982154</v>
      </c>
      <c r="AS31" s="51">
        <v>52893515</v>
      </c>
      <c r="AT31" s="51">
        <v>47595251</v>
      </c>
      <c r="AU31" s="130">
        <f t="shared" si="0"/>
        <v>611048021</v>
      </c>
      <c r="AV31" s="138">
        <f t="shared" si="1"/>
        <v>3.7470332760311811</v>
      </c>
      <c r="AW31" s="104">
        <f t="shared" si="2"/>
        <v>0.28848829808028054</v>
      </c>
    </row>
    <row r="32" spans="1:5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3"/>
      <c r="U32" s="3"/>
      <c r="V32" s="3"/>
      <c r="W32" s="3"/>
      <c r="X32" s="3"/>
      <c r="Y32" s="1"/>
      <c r="Z32" s="1"/>
      <c r="AA32" s="114">
        <v>41183</v>
      </c>
      <c r="AB32" s="118">
        <v>33536795</v>
      </c>
      <c r="AC32" s="118">
        <v>85060936.650000006</v>
      </c>
      <c r="AD32" s="123">
        <v>2.5363466201823996</v>
      </c>
      <c r="AE32" s="44"/>
      <c r="AF32" s="44"/>
      <c r="AG32" s="44"/>
      <c r="AH32" s="64">
        <v>2015</v>
      </c>
      <c r="AI32" s="68">
        <v>50506401</v>
      </c>
      <c r="AJ32" s="68">
        <v>52139993</v>
      </c>
      <c r="AK32" s="68">
        <v>58673360</v>
      </c>
      <c r="AL32" s="68">
        <v>52130003</v>
      </c>
      <c r="AM32" s="68">
        <v>66160947</v>
      </c>
      <c r="AN32" s="51">
        <v>63425708</v>
      </c>
      <c r="AO32" s="51">
        <v>63440573</v>
      </c>
      <c r="AP32" s="51">
        <v>65351435</v>
      </c>
      <c r="AQ32" s="51">
        <v>59556437</v>
      </c>
      <c r="AR32" s="51">
        <v>63036864</v>
      </c>
      <c r="AS32" s="51">
        <v>60431865</v>
      </c>
      <c r="AT32" s="51">
        <v>65455247</v>
      </c>
      <c r="AU32" s="130">
        <f t="shared" si="0"/>
        <v>720308833</v>
      </c>
      <c r="AV32" s="138">
        <f t="shared" si="1"/>
        <v>3.1998802162266422</v>
      </c>
      <c r="AW32" s="104">
        <f>+(AU32-AU31)/AU31</f>
        <v>0.17880887957249436</v>
      </c>
    </row>
    <row r="33" spans="1:5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29"/>
      <c r="M33" s="1"/>
      <c r="N33" s="1"/>
      <c r="O33" s="30"/>
      <c r="P33" s="30"/>
      <c r="Q33" s="1"/>
      <c r="R33" s="1"/>
      <c r="S33" s="1"/>
      <c r="T33" s="3"/>
      <c r="U33" s="3"/>
      <c r="V33" s="3"/>
      <c r="W33" s="3"/>
      <c r="X33" s="3"/>
      <c r="Y33" s="1"/>
      <c r="Z33" s="1"/>
      <c r="AA33" s="114">
        <v>41214</v>
      </c>
      <c r="AB33" s="118">
        <v>35786916</v>
      </c>
      <c r="AC33" s="118">
        <v>93755702.189999998</v>
      </c>
      <c r="AD33" s="123">
        <v>2.619831845527008</v>
      </c>
      <c r="AE33" s="44"/>
      <c r="AF33" s="44"/>
      <c r="AG33" s="44"/>
      <c r="AH33" s="64">
        <v>2016</v>
      </c>
      <c r="AI33" s="68">
        <v>55632857</v>
      </c>
      <c r="AJ33" s="68">
        <v>57312773</v>
      </c>
      <c r="AK33" s="68">
        <v>64260029</v>
      </c>
      <c r="AL33" s="68">
        <v>68456967</v>
      </c>
      <c r="AM33" s="68">
        <v>76717653</v>
      </c>
      <c r="AN33" s="51">
        <v>71180386</v>
      </c>
      <c r="AO33" s="51">
        <v>72767083</v>
      </c>
      <c r="AP33" s="51">
        <v>64871080</v>
      </c>
      <c r="AQ33" s="51">
        <v>66165736</v>
      </c>
      <c r="AR33" s="51">
        <v>72998159</v>
      </c>
      <c r="AS33" s="51">
        <v>64437647</v>
      </c>
      <c r="AT33" s="51">
        <v>65054371</v>
      </c>
      <c r="AU33" s="130">
        <f t="shared" si="0"/>
        <v>799854741</v>
      </c>
      <c r="AV33" s="138">
        <f t="shared" si="1"/>
        <v>3.0696634509165204</v>
      </c>
      <c r="AW33" s="104">
        <f>+(AU33-AU32)/AU32</f>
        <v>0.11043305920420388</v>
      </c>
      <c r="AX33" s="69"/>
    </row>
    <row r="34" spans="1:5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7"/>
      <c r="S34" s="1"/>
      <c r="T34" s="3"/>
      <c r="U34" s="3"/>
      <c r="V34" s="3"/>
      <c r="W34" s="3"/>
      <c r="X34" s="3"/>
      <c r="Y34" s="1"/>
      <c r="Z34" s="1"/>
      <c r="AA34" s="114">
        <v>41244</v>
      </c>
      <c r="AB34" s="118">
        <v>38347324</v>
      </c>
      <c r="AC34" s="118">
        <v>99097509.340000004</v>
      </c>
      <c r="AD34" s="123">
        <v>2.5842092486036314</v>
      </c>
      <c r="AE34" s="44"/>
      <c r="AF34" s="44"/>
      <c r="AG34" s="44"/>
      <c r="AH34" s="64">
        <v>2017</v>
      </c>
      <c r="AI34" s="68">
        <v>64303584</v>
      </c>
      <c r="AJ34" s="68">
        <v>66620606</v>
      </c>
      <c r="AK34" s="68">
        <v>71869640</v>
      </c>
      <c r="AL34" s="68">
        <v>79851780</v>
      </c>
      <c r="AM34" s="68">
        <v>85869921</v>
      </c>
      <c r="AN34" s="51">
        <v>86082995</v>
      </c>
      <c r="AO34" s="51">
        <v>91361157</v>
      </c>
      <c r="AP34" s="51">
        <v>73629117</v>
      </c>
      <c r="AQ34" s="51">
        <v>67692637</v>
      </c>
      <c r="AR34" s="51">
        <v>88432893</v>
      </c>
      <c r="AS34" s="51">
        <v>70957849</v>
      </c>
      <c r="AT34" s="51">
        <v>91911350</v>
      </c>
      <c r="AU34" s="130">
        <f t="shared" si="0"/>
        <v>938583529</v>
      </c>
      <c r="AV34" s="138">
        <f t="shared" si="1"/>
        <v>3.0478176362393845</v>
      </c>
      <c r="AW34" s="104">
        <f>+(AU34-AU33)/AU33</f>
        <v>0.17344247760106732</v>
      </c>
    </row>
    <row r="35" spans="1:51" ht="17.25" thickBo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14">
        <v>41275</v>
      </c>
      <c r="AB35" s="118">
        <v>31156882</v>
      </c>
      <c r="AC35" s="118">
        <v>81914461.140000001</v>
      </c>
      <c r="AD35" s="123">
        <v>2.6290968762535352</v>
      </c>
      <c r="AE35" s="44"/>
      <c r="AF35" s="44"/>
      <c r="AG35" s="44"/>
      <c r="AH35" s="70">
        <v>2018</v>
      </c>
      <c r="AI35" s="71">
        <v>76740046</v>
      </c>
      <c r="AJ35" s="71"/>
      <c r="AK35" s="71"/>
      <c r="AL35" s="71"/>
      <c r="AM35" s="71"/>
      <c r="AN35" s="56"/>
      <c r="AO35" s="56"/>
      <c r="AP35" s="56"/>
      <c r="AQ35" s="56"/>
      <c r="AR35" s="56"/>
      <c r="AS35" s="56"/>
      <c r="AT35" s="56"/>
      <c r="AU35" s="132">
        <f t="shared" si="0"/>
        <v>76740046</v>
      </c>
      <c r="AV35" s="139"/>
      <c r="AW35" s="106"/>
    </row>
    <row r="36" spans="1:51" ht="17.25" thickBo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14">
        <v>41306</v>
      </c>
      <c r="AB36" s="118">
        <v>34173595</v>
      </c>
      <c r="AC36" s="118">
        <v>97244443.480000004</v>
      </c>
      <c r="AD36" s="123">
        <v>2.8456018010396624</v>
      </c>
      <c r="AE36" s="44"/>
      <c r="AF36" s="44"/>
      <c r="AG36" s="91"/>
      <c r="AH36" s="239"/>
      <c r="AI36" s="240"/>
      <c r="AJ36" s="240"/>
      <c r="AK36" s="240"/>
      <c r="AL36" s="240"/>
      <c r="AM36" s="240"/>
      <c r="AN36" s="240"/>
      <c r="AO36" s="240"/>
      <c r="AP36" s="240"/>
      <c r="AQ36" s="240"/>
      <c r="AR36" s="240"/>
      <c r="AS36" s="240"/>
      <c r="AT36" s="240"/>
      <c r="AU36" s="241"/>
      <c r="AV36" s="40"/>
      <c r="AW36" s="72"/>
    </row>
    <row r="37" spans="1:51" ht="17.25" thickBo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14">
        <v>41334</v>
      </c>
      <c r="AB37" s="118">
        <v>38353990</v>
      </c>
      <c r="AC37" s="118">
        <v>119835510.96000001</v>
      </c>
      <c r="AD37" s="123">
        <v>3.1244600877249016</v>
      </c>
      <c r="AE37" s="44"/>
      <c r="AF37" s="91"/>
      <c r="AG37" s="91"/>
      <c r="AH37" s="242" t="s">
        <v>30</v>
      </c>
      <c r="AI37" s="243"/>
      <c r="AJ37" s="243"/>
      <c r="AK37" s="243"/>
      <c r="AL37" s="243"/>
      <c r="AM37" s="243"/>
      <c r="AN37" s="243"/>
      <c r="AO37" s="243"/>
      <c r="AP37" s="243"/>
      <c r="AQ37" s="243"/>
      <c r="AR37" s="243"/>
      <c r="AS37" s="243"/>
      <c r="AT37" s="243"/>
      <c r="AU37" s="244"/>
      <c r="AV37" s="40"/>
    </row>
    <row r="38" spans="1:51" ht="17.25" thickBo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14">
        <v>41365</v>
      </c>
      <c r="AB38" s="118">
        <v>37577127</v>
      </c>
      <c r="AC38" s="118">
        <v>124617195.06</v>
      </c>
      <c r="AD38" s="123">
        <v>3.3163044918255724</v>
      </c>
      <c r="AE38" s="45"/>
      <c r="AG38" s="91"/>
      <c r="AH38" s="41" t="s">
        <v>15</v>
      </c>
      <c r="AI38" s="107" t="s">
        <v>16</v>
      </c>
      <c r="AJ38" s="107" t="s">
        <v>17</v>
      </c>
      <c r="AK38" s="107" t="s">
        <v>18</v>
      </c>
      <c r="AL38" s="107" t="s">
        <v>19</v>
      </c>
      <c r="AM38" s="107" t="s">
        <v>20</v>
      </c>
      <c r="AN38" s="107" t="s">
        <v>21</v>
      </c>
      <c r="AO38" s="107" t="s">
        <v>22</v>
      </c>
      <c r="AP38" s="107" t="s">
        <v>23</v>
      </c>
      <c r="AQ38" s="42" t="s">
        <v>24</v>
      </c>
      <c r="AR38" s="107" t="s">
        <v>25</v>
      </c>
      <c r="AS38" s="107" t="s">
        <v>26</v>
      </c>
      <c r="AT38" s="107" t="s">
        <v>27</v>
      </c>
      <c r="AU38" s="107" t="s">
        <v>5</v>
      </c>
      <c r="AV38" s="40"/>
    </row>
    <row r="39" spans="1:5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14">
        <v>41395</v>
      </c>
      <c r="AB39" s="118">
        <v>49696297</v>
      </c>
      <c r="AC39" s="118">
        <v>162055903.61000001</v>
      </c>
      <c r="AD39" s="123">
        <v>3.2609251270773756</v>
      </c>
      <c r="AE39" s="45"/>
      <c r="AG39" s="91"/>
      <c r="AH39" s="62">
        <v>1994</v>
      </c>
      <c r="AI39" s="63">
        <v>33460843.649999999</v>
      </c>
      <c r="AJ39" s="63">
        <v>36882566.390000001</v>
      </c>
      <c r="AK39" s="63">
        <v>48559794.140000001</v>
      </c>
      <c r="AL39" s="63">
        <v>40667475.399999999</v>
      </c>
      <c r="AM39" s="63">
        <v>51188030.130000003</v>
      </c>
      <c r="AN39" s="63">
        <v>51060404.640000001</v>
      </c>
      <c r="AO39" s="63">
        <v>49734966.240000002</v>
      </c>
      <c r="AP39" s="73">
        <v>32205590.600000001</v>
      </c>
      <c r="AQ39" s="63">
        <v>37119416.100000001</v>
      </c>
      <c r="AR39" s="63">
        <v>46688430.549999997</v>
      </c>
      <c r="AS39" s="63">
        <v>42858362.909999996</v>
      </c>
      <c r="AT39" s="63">
        <v>43874474.130000003</v>
      </c>
      <c r="AU39" s="128">
        <f t="shared" ref="AU39:AU63" si="3">SUM(AI39:AT39)</f>
        <v>514300354.88</v>
      </c>
      <c r="AV39" s="40"/>
      <c r="AY39" s="90"/>
    </row>
    <row r="40" spans="1:5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14">
        <v>41426</v>
      </c>
      <c r="AB40" s="118">
        <v>42195298</v>
      </c>
      <c r="AC40" s="118">
        <v>135162580.69</v>
      </c>
      <c r="AD40" s="123">
        <v>3.2032616688712565</v>
      </c>
      <c r="AE40" s="45"/>
      <c r="AG40" s="91"/>
      <c r="AH40" s="64">
        <v>1995</v>
      </c>
      <c r="AI40" s="65">
        <v>40254935.740000002</v>
      </c>
      <c r="AJ40" s="65">
        <v>51949088.399999999</v>
      </c>
      <c r="AK40" s="65">
        <v>57640593.75</v>
      </c>
      <c r="AL40" s="65">
        <v>56654123.710000001</v>
      </c>
      <c r="AM40" s="65">
        <v>59262797.789999999</v>
      </c>
      <c r="AN40" s="65">
        <v>60002704.100000001</v>
      </c>
      <c r="AO40" s="65">
        <v>60133659.630000003</v>
      </c>
      <c r="AP40" s="74">
        <v>56859069.520000003</v>
      </c>
      <c r="AQ40" s="65">
        <v>65498668.609999999</v>
      </c>
      <c r="AR40" s="65">
        <v>60426403.859999999</v>
      </c>
      <c r="AS40" s="65">
        <v>58321554.170000002</v>
      </c>
      <c r="AT40" s="65">
        <v>38170730.460000001</v>
      </c>
      <c r="AU40" s="129">
        <f t="shared" si="3"/>
        <v>665174329.74000001</v>
      </c>
      <c r="AV40" s="40"/>
      <c r="AW40" s="75"/>
    </row>
    <row r="41" spans="1:5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31"/>
      <c r="R41" s="1"/>
      <c r="S41" s="1"/>
      <c r="T41" s="1"/>
      <c r="U41" s="1"/>
      <c r="V41" s="1"/>
      <c r="W41" s="1"/>
      <c r="X41" s="1"/>
      <c r="Y41" s="1"/>
      <c r="Z41" s="1"/>
      <c r="AA41" s="115">
        <v>41456</v>
      </c>
      <c r="AB41" s="96">
        <v>37150541</v>
      </c>
      <c r="AC41" s="96">
        <v>124448063.19</v>
      </c>
      <c r="AD41" s="124">
        <v>3.3498317881831117</v>
      </c>
      <c r="AE41" s="40"/>
      <c r="AG41" s="40"/>
      <c r="AH41" s="64">
        <v>1996</v>
      </c>
      <c r="AI41" s="65">
        <v>44852192.450000003</v>
      </c>
      <c r="AJ41" s="65">
        <v>41603572.420000002</v>
      </c>
      <c r="AK41" s="65">
        <v>55531920.780000001</v>
      </c>
      <c r="AL41" s="65">
        <v>50319542.479999997</v>
      </c>
      <c r="AM41" s="65">
        <v>52753057.649999999</v>
      </c>
      <c r="AN41" s="65">
        <v>50425664.299999997</v>
      </c>
      <c r="AO41" s="65">
        <v>52114113</v>
      </c>
      <c r="AP41" s="74">
        <v>52944599.25</v>
      </c>
      <c r="AQ41" s="65">
        <v>48190390.07</v>
      </c>
      <c r="AR41" s="65">
        <v>52741734.140000001</v>
      </c>
      <c r="AS41" s="65">
        <v>63433441.780000001</v>
      </c>
      <c r="AT41" s="65">
        <v>50397613.670000002</v>
      </c>
      <c r="AU41" s="129">
        <f t="shared" si="3"/>
        <v>615307841.98999989</v>
      </c>
      <c r="AV41" s="40"/>
    </row>
    <row r="42" spans="1:5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31"/>
      <c r="T42" s="1"/>
      <c r="U42" s="1"/>
      <c r="V42" s="1"/>
      <c r="W42" s="1"/>
      <c r="X42" s="1"/>
      <c r="Y42" s="1"/>
      <c r="Z42" s="1"/>
      <c r="AA42" s="115">
        <v>41487</v>
      </c>
      <c r="AB42" s="96">
        <v>41026997</v>
      </c>
      <c r="AC42" s="96">
        <v>153791820.34</v>
      </c>
      <c r="AD42" s="124">
        <v>3.7485517241244799</v>
      </c>
      <c r="AE42" s="40"/>
      <c r="AG42" s="40"/>
      <c r="AH42" s="64">
        <v>1997</v>
      </c>
      <c r="AI42" s="65">
        <v>46713635.789999999</v>
      </c>
      <c r="AJ42" s="65">
        <v>56824735.399999999</v>
      </c>
      <c r="AK42" s="65">
        <v>67882081.519999996</v>
      </c>
      <c r="AL42" s="65">
        <v>78186246.010000005</v>
      </c>
      <c r="AM42" s="65">
        <v>66377824.700000003</v>
      </c>
      <c r="AN42" s="65">
        <v>79176159.950000003</v>
      </c>
      <c r="AO42" s="65">
        <v>77741398.090000004</v>
      </c>
      <c r="AP42" s="74">
        <v>83223775.049999997</v>
      </c>
      <c r="AQ42" s="65">
        <v>75156050.959999993</v>
      </c>
      <c r="AR42" s="65">
        <v>85464006.140000001</v>
      </c>
      <c r="AS42" s="65">
        <v>77362810.780000001</v>
      </c>
      <c r="AT42" s="65">
        <v>77556119.510000005</v>
      </c>
      <c r="AU42" s="129">
        <f t="shared" si="3"/>
        <v>871664843.89999986</v>
      </c>
      <c r="AV42" s="40"/>
    </row>
    <row r="43" spans="1:5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32"/>
      <c r="P43" s="1"/>
      <c r="Q43" s="1"/>
      <c r="R43" s="31"/>
      <c r="S43" s="1"/>
      <c r="T43" s="1"/>
      <c r="U43" s="1"/>
      <c r="V43" s="1"/>
      <c r="W43" s="1"/>
      <c r="X43" s="1"/>
      <c r="Y43" s="1"/>
      <c r="Z43" s="1"/>
      <c r="AA43" s="115">
        <v>41518</v>
      </c>
      <c r="AB43" s="96">
        <v>34808087</v>
      </c>
      <c r="AC43" s="96">
        <v>132005317.49000001</v>
      </c>
      <c r="AD43" s="124">
        <v>3.7923749584399742</v>
      </c>
      <c r="AE43" s="40"/>
      <c r="AG43" s="43"/>
      <c r="AH43" s="64">
        <v>1998</v>
      </c>
      <c r="AI43" s="65">
        <v>63530271.32</v>
      </c>
      <c r="AJ43" s="65">
        <v>72691608.349999994</v>
      </c>
      <c r="AK43" s="65">
        <v>89678948.150000006</v>
      </c>
      <c r="AL43" s="65">
        <v>91866268.950000003</v>
      </c>
      <c r="AM43" s="65">
        <v>92987416.890000001</v>
      </c>
      <c r="AN43" s="65">
        <v>77469935.670000002</v>
      </c>
      <c r="AO43" s="65">
        <v>67068006.719999999</v>
      </c>
      <c r="AP43" s="74">
        <v>67881873.730000004</v>
      </c>
      <c r="AQ43" s="65">
        <v>59427820.270000003</v>
      </c>
      <c r="AR43" s="65">
        <v>64035771.829999998</v>
      </c>
      <c r="AS43" s="65">
        <v>63299721.380000003</v>
      </c>
      <c r="AT43" s="65">
        <v>65113250.75</v>
      </c>
      <c r="AU43" s="129">
        <f t="shared" si="3"/>
        <v>875050894.00999999</v>
      </c>
      <c r="AV43" s="40"/>
    </row>
    <row r="44" spans="1:5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33"/>
      <c r="P44" s="29"/>
      <c r="Q44" s="1"/>
      <c r="R44" s="1"/>
      <c r="S44" s="5"/>
      <c r="T44" s="34"/>
      <c r="U44" s="34"/>
      <c r="V44" s="34"/>
      <c r="W44" s="34"/>
      <c r="X44" s="34"/>
      <c r="Y44" s="27"/>
      <c r="Z44" s="27"/>
      <c r="AA44" s="115">
        <v>41548</v>
      </c>
      <c r="AB44" s="96">
        <v>41555483</v>
      </c>
      <c r="AC44" s="96">
        <v>161975716.72</v>
      </c>
      <c r="AD44" s="124">
        <v>3.8978181704686241</v>
      </c>
      <c r="AE44" s="40"/>
      <c r="AF44" s="89"/>
      <c r="AG44" s="89"/>
      <c r="AH44" s="64">
        <v>1999</v>
      </c>
      <c r="AI44" s="65">
        <v>55593036.780000001</v>
      </c>
      <c r="AJ44" s="65">
        <v>61026742.979999997</v>
      </c>
      <c r="AK44" s="65">
        <v>70886417.25</v>
      </c>
      <c r="AL44" s="65">
        <v>64895519.850000001</v>
      </c>
      <c r="AM44" s="65">
        <v>62595616.630000003</v>
      </c>
      <c r="AN44" s="65">
        <v>76921547.489999995</v>
      </c>
      <c r="AO44" s="65">
        <v>60904291.359999999</v>
      </c>
      <c r="AP44" s="74">
        <v>41918512.270000003</v>
      </c>
      <c r="AQ44" s="65">
        <v>39414762.020000003</v>
      </c>
      <c r="AR44" s="51">
        <v>33379680.309999999</v>
      </c>
      <c r="AS44" s="51">
        <v>25236010</v>
      </c>
      <c r="AT44" s="51">
        <v>24169978</v>
      </c>
      <c r="AU44" s="129">
        <f t="shared" si="3"/>
        <v>616942114.93999994</v>
      </c>
      <c r="AV44" s="40"/>
    </row>
    <row r="45" spans="1:5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33"/>
      <c r="P45" s="2"/>
      <c r="Q45" s="33"/>
      <c r="R45" s="1"/>
      <c r="S45" s="1"/>
      <c r="T45" s="34"/>
      <c r="U45" s="34"/>
      <c r="V45" s="34"/>
      <c r="W45" s="34"/>
      <c r="X45" s="34"/>
      <c r="Y45" s="27"/>
      <c r="Z45" s="27"/>
      <c r="AA45" s="115">
        <v>41579</v>
      </c>
      <c r="AB45" s="96">
        <v>43779999</v>
      </c>
      <c r="AC45" s="96">
        <v>167819922.09</v>
      </c>
      <c r="AD45" s="124">
        <v>3.8332555030437527</v>
      </c>
      <c r="AE45" s="40"/>
      <c r="AF45" s="89"/>
      <c r="AG45" s="89"/>
      <c r="AH45" s="64">
        <v>2000</v>
      </c>
      <c r="AI45" s="51">
        <v>18526777.960000001</v>
      </c>
      <c r="AJ45" s="51">
        <v>20776663.109999999</v>
      </c>
      <c r="AK45" s="51">
        <v>25098273.559999999</v>
      </c>
      <c r="AL45" s="51">
        <v>37056599.310000002</v>
      </c>
      <c r="AM45" s="51">
        <v>35507979.32</v>
      </c>
      <c r="AN45" s="51">
        <v>33753779.869999997</v>
      </c>
      <c r="AO45" s="51">
        <v>20138536.239999998</v>
      </c>
      <c r="AP45" s="76">
        <v>14404428.470000001</v>
      </c>
      <c r="AQ45" s="51">
        <v>22401930.710000001</v>
      </c>
      <c r="AR45" s="51">
        <v>22698926.620000001</v>
      </c>
      <c r="AS45" s="51">
        <v>25693201.809999999</v>
      </c>
      <c r="AT45" s="51">
        <v>21351306.420000002</v>
      </c>
      <c r="AU45" s="130">
        <f t="shared" si="3"/>
        <v>297408403.40000004</v>
      </c>
      <c r="AV45" s="40"/>
    </row>
    <row r="46" spans="1:5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33"/>
      <c r="P46" s="2"/>
      <c r="Q46" s="33"/>
      <c r="R46" s="1"/>
      <c r="S46" s="1"/>
      <c r="T46" s="34"/>
      <c r="U46" s="34"/>
      <c r="V46" s="34"/>
      <c r="W46" s="34"/>
      <c r="X46" s="34"/>
      <c r="Y46" s="27"/>
      <c r="Z46" s="27"/>
      <c r="AA46" s="115">
        <v>41609</v>
      </c>
      <c r="AB46" s="96">
        <v>42762080</v>
      </c>
      <c r="AC46" s="96">
        <v>159740973.34999999</v>
      </c>
      <c r="AD46" s="124">
        <v>3.73557538244164</v>
      </c>
      <c r="AE46" s="40"/>
      <c r="AF46" s="89"/>
      <c r="AG46" s="89"/>
      <c r="AH46" s="64">
        <v>2001</v>
      </c>
      <c r="AI46" s="51">
        <v>21629912.510000002</v>
      </c>
      <c r="AJ46" s="51">
        <v>24426842.289999999</v>
      </c>
      <c r="AK46" s="51">
        <v>30174581.809999999</v>
      </c>
      <c r="AL46" s="51">
        <v>32232612.68</v>
      </c>
      <c r="AM46" s="51">
        <v>41023546.159999996</v>
      </c>
      <c r="AN46" s="51">
        <v>26692749.050000001</v>
      </c>
      <c r="AO46" s="51">
        <v>17568638.809999999</v>
      </c>
      <c r="AP46" s="76">
        <v>20523988.84</v>
      </c>
      <c r="AQ46" s="51">
        <v>17699236.27</v>
      </c>
      <c r="AR46" s="51">
        <v>16929778.129999999</v>
      </c>
      <c r="AS46" s="51">
        <v>18129766.879999999</v>
      </c>
      <c r="AT46" s="51">
        <v>13662419.65</v>
      </c>
      <c r="AU46" s="130">
        <f t="shared" si="3"/>
        <v>280694073.07999998</v>
      </c>
      <c r="AV46" s="40"/>
    </row>
    <row r="47" spans="1:5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2"/>
      <c r="Q47" s="33"/>
      <c r="R47" s="1"/>
      <c r="S47" s="1"/>
      <c r="T47" s="1"/>
      <c r="U47" s="1"/>
      <c r="V47" s="1"/>
      <c r="W47" s="1"/>
      <c r="X47" s="1"/>
      <c r="Y47" s="1"/>
      <c r="Z47" s="1"/>
      <c r="AA47" s="115">
        <v>41640</v>
      </c>
      <c r="AB47" s="96">
        <v>41408543</v>
      </c>
      <c r="AC47" s="96">
        <v>157270263.31999999</v>
      </c>
      <c r="AD47" s="124">
        <v>3.7980149004518222</v>
      </c>
      <c r="AE47" s="40"/>
      <c r="AF47" s="89"/>
      <c r="AG47" s="89"/>
      <c r="AH47" s="64">
        <v>2002</v>
      </c>
      <c r="AI47" s="51">
        <v>15448972.91</v>
      </c>
      <c r="AJ47" s="51">
        <v>18939306.879999999</v>
      </c>
      <c r="AK47" s="51">
        <v>27139338.18</v>
      </c>
      <c r="AL47" s="51">
        <v>25456268</v>
      </c>
      <c r="AM47" s="51">
        <v>30492221.710000001</v>
      </c>
      <c r="AN47" s="51">
        <v>30918659.059999999</v>
      </c>
      <c r="AO47" s="65">
        <v>21695083.68</v>
      </c>
      <c r="AP47" s="76">
        <v>19239122.510000002</v>
      </c>
      <c r="AQ47" s="51">
        <v>15767411.77</v>
      </c>
      <c r="AR47" s="51">
        <v>19398479.32</v>
      </c>
      <c r="AS47" s="51">
        <v>20763516.270000011</v>
      </c>
      <c r="AT47" s="51">
        <v>18600794.130000003</v>
      </c>
      <c r="AU47" s="130">
        <f t="shared" si="3"/>
        <v>263859174.42000002</v>
      </c>
      <c r="AV47" s="40"/>
    </row>
    <row r="48" spans="1:5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15">
        <v>41671</v>
      </c>
      <c r="AB48" s="96">
        <v>45968102</v>
      </c>
      <c r="AC48" s="96">
        <v>186176628.27000001</v>
      </c>
      <c r="AD48" s="124">
        <v>4.0501265044617245</v>
      </c>
      <c r="AE48" s="40"/>
      <c r="AF48" s="43"/>
      <c r="AG48" s="40"/>
      <c r="AH48" s="64">
        <v>2003</v>
      </c>
      <c r="AI48" s="51">
        <v>20103764.179999996</v>
      </c>
      <c r="AJ48" s="51">
        <v>23497742.720000006</v>
      </c>
      <c r="AK48" s="51">
        <v>27856172.75</v>
      </c>
      <c r="AL48" s="51">
        <v>27762111.449999999</v>
      </c>
      <c r="AM48" s="51">
        <v>31913074.200000007</v>
      </c>
      <c r="AN48" s="51">
        <v>27004749.669999994</v>
      </c>
      <c r="AO48" s="65">
        <v>24597019.439999994</v>
      </c>
      <c r="AP48" s="76">
        <v>21212521.160000004</v>
      </c>
      <c r="AQ48" s="51">
        <v>23696728.599999998</v>
      </c>
      <c r="AR48" s="51">
        <v>24134996.189999998</v>
      </c>
      <c r="AS48" s="51">
        <v>25080541.259999994</v>
      </c>
      <c r="AT48" s="51">
        <v>26961474.260000002</v>
      </c>
      <c r="AU48" s="130">
        <f t="shared" si="3"/>
        <v>303820895.88</v>
      </c>
      <c r="AV48" s="40"/>
    </row>
    <row r="49" spans="1:49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15">
        <v>41699</v>
      </c>
      <c r="AB49" s="96">
        <v>52570546</v>
      </c>
      <c r="AC49" s="96">
        <v>209237700.49000001</v>
      </c>
      <c r="AD49" s="124">
        <v>3.9801317735980906</v>
      </c>
      <c r="AE49" s="40"/>
      <c r="AF49" s="40"/>
      <c r="AG49" s="40"/>
      <c r="AH49" s="64">
        <v>2004</v>
      </c>
      <c r="AI49" s="51">
        <v>21874363.720000003</v>
      </c>
      <c r="AJ49" s="51">
        <v>33600441.199999988</v>
      </c>
      <c r="AK49" s="51">
        <v>27635648.630000006</v>
      </c>
      <c r="AL49" s="51">
        <v>33158335.420000006</v>
      </c>
      <c r="AM49" s="51">
        <v>27910923.749999996</v>
      </c>
      <c r="AN49" s="51">
        <v>30890133.130000003</v>
      </c>
      <c r="AO49" s="65">
        <v>31980691.760000005</v>
      </c>
      <c r="AP49" s="76">
        <v>24644885.07</v>
      </c>
      <c r="AQ49" s="51">
        <v>25327906.870000001</v>
      </c>
      <c r="AR49" s="51">
        <v>28022796.630000003</v>
      </c>
      <c r="AS49" s="51">
        <v>32874202.99000001</v>
      </c>
      <c r="AT49" s="51">
        <v>32227403.890000008</v>
      </c>
      <c r="AU49" s="130">
        <f t="shared" si="3"/>
        <v>350147733.06</v>
      </c>
      <c r="AV49" s="40"/>
    </row>
    <row r="50" spans="1:49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15">
        <v>41730</v>
      </c>
      <c r="AB50" s="96">
        <v>51401705</v>
      </c>
      <c r="AC50" s="96">
        <v>202259494.34999999</v>
      </c>
      <c r="AD50" s="124">
        <v>3.9348790930184125</v>
      </c>
      <c r="AE50" s="40"/>
      <c r="AF50" s="40"/>
      <c r="AG50" s="40"/>
      <c r="AH50" s="64">
        <v>2005</v>
      </c>
      <c r="AI50" s="51">
        <v>29154043.030000009</v>
      </c>
      <c r="AJ50" s="51">
        <v>35438814.170000002</v>
      </c>
      <c r="AK50" s="51">
        <v>39413984.780000009</v>
      </c>
      <c r="AL50" s="51">
        <v>38594602.760000013</v>
      </c>
      <c r="AM50" s="51">
        <v>44992259.239999995</v>
      </c>
      <c r="AN50" s="51">
        <v>46041311.569999985</v>
      </c>
      <c r="AO50" s="65">
        <v>39350570.060000002</v>
      </c>
      <c r="AP50" s="76">
        <v>33852385.649999991</v>
      </c>
      <c r="AQ50" s="51">
        <v>37657283.600000001</v>
      </c>
      <c r="AR50" s="51">
        <v>42622153.670000017</v>
      </c>
      <c r="AS50" s="51">
        <v>51048878.350000009</v>
      </c>
      <c r="AT50" s="51">
        <v>42085200.11999999</v>
      </c>
      <c r="AU50" s="130">
        <f t="shared" si="3"/>
        <v>480251487.00000006</v>
      </c>
      <c r="AV50" s="40"/>
    </row>
    <row r="51" spans="1:49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15">
        <v>41760</v>
      </c>
      <c r="AB51" s="96">
        <v>54596331</v>
      </c>
      <c r="AC51" s="96">
        <v>204396213.88999999</v>
      </c>
      <c r="AD51" s="124">
        <v>3.74377197416434</v>
      </c>
      <c r="AE51" s="40"/>
      <c r="AF51" s="40"/>
      <c r="AG51" s="40"/>
      <c r="AH51" s="64">
        <v>2006</v>
      </c>
      <c r="AI51" s="51">
        <v>39066322.579999998</v>
      </c>
      <c r="AJ51" s="51">
        <v>40758572.040000014</v>
      </c>
      <c r="AK51" s="51">
        <v>59233961.729999997</v>
      </c>
      <c r="AL51" s="51">
        <v>54086959.820000015</v>
      </c>
      <c r="AM51" s="51">
        <v>54255036.840000011</v>
      </c>
      <c r="AN51" s="51">
        <v>51047563.93</v>
      </c>
      <c r="AO51" s="65">
        <v>46732923.849999994</v>
      </c>
      <c r="AP51" s="76">
        <v>48894584.609999999</v>
      </c>
      <c r="AQ51" s="51">
        <v>48563490.579999998</v>
      </c>
      <c r="AR51" s="51">
        <v>49090041.38000001</v>
      </c>
      <c r="AS51" s="51">
        <v>56233022.409999996</v>
      </c>
      <c r="AT51" s="51">
        <v>49708263.63000001</v>
      </c>
      <c r="AU51" s="130">
        <f t="shared" si="3"/>
        <v>597670743.39999998</v>
      </c>
      <c r="AV51" s="40"/>
    </row>
    <row r="52" spans="1:49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15">
        <v>41791</v>
      </c>
      <c r="AB52" s="96">
        <v>55881232</v>
      </c>
      <c r="AC52" s="96">
        <v>202300302.75999999</v>
      </c>
      <c r="AD52" s="124">
        <v>3.62018329803466</v>
      </c>
      <c r="AE52" s="46"/>
      <c r="AF52" s="40"/>
      <c r="AG52" s="59"/>
      <c r="AH52" s="64">
        <v>2007</v>
      </c>
      <c r="AI52" s="51">
        <v>40715748.480000004</v>
      </c>
      <c r="AJ52" s="51">
        <v>54233552.790000014</v>
      </c>
      <c r="AK52" s="51">
        <v>50433899.199999996</v>
      </c>
      <c r="AL52" s="51">
        <v>46941363.870000012</v>
      </c>
      <c r="AM52" s="51">
        <v>51399567.679999985</v>
      </c>
      <c r="AN52" s="51">
        <v>51839461.480000012</v>
      </c>
      <c r="AO52" s="65">
        <v>43763684.129999988</v>
      </c>
      <c r="AP52" s="76">
        <v>48953575.189999983</v>
      </c>
      <c r="AQ52" s="51">
        <v>44693323.630000003</v>
      </c>
      <c r="AR52" s="51">
        <v>44693323.630000003</v>
      </c>
      <c r="AS52" s="51">
        <v>51914139.369999997</v>
      </c>
      <c r="AT52" s="51">
        <v>52446872.700000003</v>
      </c>
      <c r="AU52" s="130">
        <f t="shared" si="3"/>
        <v>582028512.14999998</v>
      </c>
      <c r="AV52" s="40"/>
    </row>
    <row r="53" spans="1:49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15">
        <v>41821</v>
      </c>
      <c r="AB53" s="96">
        <v>51459761</v>
      </c>
      <c r="AC53" s="96">
        <v>186050165.88</v>
      </c>
      <c r="AD53" s="124">
        <v>3.6154494747847741</v>
      </c>
      <c r="AE53" s="46"/>
      <c r="AF53" s="40"/>
      <c r="AG53" s="59"/>
      <c r="AH53" s="64">
        <v>2008</v>
      </c>
      <c r="AI53" s="51">
        <v>40595281.230000004</v>
      </c>
      <c r="AJ53" s="51">
        <v>56070412.209999986</v>
      </c>
      <c r="AK53" s="51">
        <v>50786840.580000013</v>
      </c>
      <c r="AL53" s="51">
        <v>55342963.830000021</v>
      </c>
      <c r="AM53" s="51">
        <v>76911546.619999975</v>
      </c>
      <c r="AN53" s="51">
        <v>59951291.290000014</v>
      </c>
      <c r="AO53" s="65">
        <v>59207290</v>
      </c>
      <c r="AP53" s="76">
        <v>62964717.310000002</v>
      </c>
      <c r="AQ53" s="51">
        <v>56481844.37999998</v>
      </c>
      <c r="AR53" s="51">
        <v>57544095.209999993</v>
      </c>
      <c r="AS53" s="51">
        <v>54332823.309999995</v>
      </c>
      <c r="AT53" s="51">
        <v>43280040.81000001</v>
      </c>
      <c r="AU53" s="130">
        <f t="shared" si="3"/>
        <v>673469146.78000009</v>
      </c>
      <c r="AV53" s="40"/>
      <c r="AW53" s="60"/>
    </row>
    <row r="54" spans="1:49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15">
        <v>41852</v>
      </c>
      <c r="AB54" s="96">
        <v>51878553</v>
      </c>
      <c r="AC54" s="96">
        <v>192569703.63999999</v>
      </c>
      <c r="AD54" s="124">
        <v>3.7119328220276304</v>
      </c>
      <c r="AE54" s="46"/>
      <c r="AF54" s="40"/>
      <c r="AG54" s="59"/>
      <c r="AH54" s="64">
        <v>2009</v>
      </c>
      <c r="AI54" s="51">
        <v>41640527.50999999</v>
      </c>
      <c r="AJ54" s="51">
        <v>46007855.340000004</v>
      </c>
      <c r="AK54" s="51">
        <v>54159262.600000009</v>
      </c>
      <c r="AL54" s="51">
        <v>50149870.719999999</v>
      </c>
      <c r="AM54" s="51">
        <v>53962147.099999987</v>
      </c>
      <c r="AN54" s="51">
        <v>51368375.610000007</v>
      </c>
      <c r="AO54" s="65">
        <v>55253051.700000003</v>
      </c>
      <c r="AP54" s="76">
        <v>53348815.870000005</v>
      </c>
      <c r="AQ54" s="51">
        <v>41943303.5</v>
      </c>
      <c r="AR54" s="51">
        <v>55944151.919999994</v>
      </c>
      <c r="AS54" s="51">
        <v>52488715.140000008</v>
      </c>
      <c r="AT54" s="51">
        <v>50988037.240000017</v>
      </c>
      <c r="AU54" s="130">
        <f t="shared" si="3"/>
        <v>607254114.25</v>
      </c>
      <c r="AV54" s="40"/>
    </row>
    <row r="55" spans="1:49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15">
        <v>41883</v>
      </c>
      <c r="AB55" s="96">
        <v>51412328</v>
      </c>
      <c r="AC55" s="96">
        <v>193567118.86000001</v>
      </c>
      <c r="AD55" s="124">
        <v>3.7649942414589748</v>
      </c>
      <c r="AE55" s="46"/>
      <c r="AF55" s="88"/>
      <c r="AG55" s="59"/>
      <c r="AH55" s="64">
        <v>2010</v>
      </c>
      <c r="AI55" s="51">
        <v>42458031.88000001</v>
      </c>
      <c r="AJ55" s="51">
        <v>45387464.640000008</v>
      </c>
      <c r="AK55" s="51">
        <v>53082972.140000015</v>
      </c>
      <c r="AL55" s="51">
        <v>53167381.210000023</v>
      </c>
      <c r="AM55" s="51">
        <v>71120342.620000005</v>
      </c>
      <c r="AN55" s="51">
        <v>68939664.890000015</v>
      </c>
      <c r="AO55" s="65">
        <v>65680651.089999996</v>
      </c>
      <c r="AP55" s="76">
        <v>56129679.450000003</v>
      </c>
      <c r="AQ55" s="51">
        <v>60754426.859999999</v>
      </c>
      <c r="AR55" s="51">
        <v>74420672.010000005</v>
      </c>
      <c r="AS55" s="51">
        <v>76396458.239999995</v>
      </c>
      <c r="AT55" s="51">
        <v>67942428.499999985</v>
      </c>
      <c r="AU55" s="130">
        <f t="shared" si="3"/>
        <v>735480173.53000009</v>
      </c>
      <c r="AV55" s="60"/>
    </row>
    <row r="56" spans="1:49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15">
        <v>41913</v>
      </c>
      <c r="AB56" s="96">
        <v>53982154</v>
      </c>
      <c r="AC56" s="96">
        <v>203766203.21000001</v>
      </c>
      <c r="AD56" s="124">
        <v>3.7746956746112801</v>
      </c>
      <c r="AE56" s="47"/>
      <c r="AF56" s="88"/>
      <c r="AG56" s="59"/>
      <c r="AH56" s="64">
        <v>2011</v>
      </c>
      <c r="AI56" s="51">
        <v>66384011.909999989</v>
      </c>
      <c r="AJ56" s="51">
        <v>71315654.910000011</v>
      </c>
      <c r="AK56" s="51">
        <v>86564266.200000003</v>
      </c>
      <c r="AL56" s="51">
        <v>90490538.379999995</v>
      </c>
      <c r="AM56" s="51">
        <v>83669076.439999998</v>
      </c>
      <c r="AN56" s="51">
        <v>82406583.860000014</v>
      </c>
      <c r="AO56" s="65">
        <v>93164316.999999985</v>
      </c>
      <c r="AP56" s="76">
        <v>79098433.719999984</v>
      </c>
      <c r="AQ56" s="51">
        <v>77408784.579999983</v>
      </c>
      <c r="AR56" s="51">
        <v>84581301.790000007</v>
      </c>
      <c r="AS56" s="51">
        <v>86236344.480000004</v>
      </c>
      <c r="AT56" s="51">
        <v>92046077.429999992</v>
      </c>
      <c r="AU56" s="130">
        <f t="shared" si="3"/>
        <v>993365390.69999993</v>
      </c>
      <c r="AV56" s="60"/>
    </row>
    <row r="57" spans="1:49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15">
        <v>41944</v>
      </c>
      <c r="AB57" s="96">
        <v>52893515</v>
      </c>
      <c r="AC57" s="96">
        <v>190634425.56</v>
      </c>
      <c r="AD57" s="124">
        <v>3.6041171693732208</v>
      </c>
      <c r="AE57" s="47"/>
      <c r="AF57" s="87"/>
      <c r="AG57" s="40"/>
      <c r="AH57" s="64">
        <v>2012</v>
      </c>
      <c r="AI57" s="51">
        <v>78244139.560000017</v>
      </c>
      <c r="AJ57" s="51">
        <v>78863263.409999996</v>
      </c>
      <c r="AK57" s="51">
        <v>104608708.81999996</v>
      </c>
      <c r="AL57" s="51">
        <v>88673668.790000007</v>
      </c>
      <c r="AM57" s="51">
        <v>110019886.98999999</v>
      </c>
      <c r="AN57" s="51">
        <v>116181271.07000001</v>
      </c>
      <c r="AO57" s="65">
        <v>106021654.93000001</v>
      </c>
      <c r="AP57" s="76">
        <v>92397063.270000026</v>
      </c>
      <c r="AQ57" s="51">
        <v>80399903.540000007</v>
      </c>
      <c r="AR57" s="51">
        <v>85060936.649999961</v>
      </c>
      <c r="AS57" s="51">
        <v>93755702.189999998</v>
      </c>
      <c r="AT57" s="51">
        <v>99097509.340000004</v>
      </c>
      <c r="AU57" s="130">
        <f t="shared" si="3"/>
        <v>1133323708.5599997</v>
      </c>
      <c r="AV57" s="40"/>
    </row>
    <row r="58" spans="1:49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15">
        <v>41974</v>
      </c>
      <c r="AB58" s="96">
        <v>47595251</v>
      </c>
      <c r="AC58" s="96">
        <v>161389047.71000001</v>
      </c>
      <c r="AD58" s="124">
        <v>3.3908645152433383</v>
      </c>
      <c r="AE58" s="47"/>
      <c r="AF58" s="87"/>
      <c r="AG58" s="86"/>
      <c r="AH58" s="64">
        <v>2013</v>
      </c>
      <c r="AI58" s="51">
        <v>81914461.140000001</v>
      </c>
      <c r="AJ58" s="51">
        <v>97244443.480000004</v>
      </c>
      <c r="AK58" s="51">
        <v>119835510.96000001</v>
      </c>
      <c r="AL58" s="51">
        <v>124617195.06</v>
      </c>
      <c r="AM58" s="51">
        <v>162055903.61000001</v>
      </c>
      <c r="AN58" s="51">
        <v>135162580.69</v>
      </c>
      <c r="AO58" s="51">
        <v>124448063.19</v>
      </c>
      <c r="AP58" s="77">
        <v>153791820.34</v>
      </c>
      <c r="AQ58" s="67">
        <v>132005317.49000001</v>
      </c>
      <c r="AR58" s="51">
        <v>161975716.72</v>
      </c>
      <c r="AS58" s="51">
        <v>167819922.09</v>
      </c>
      <c r="AT58" s="51">
        <v>159740973.34999999</v>
      </c>
      <c r="AU58" s="130">
        <f t="shared" si="3"/>
        <v>1620611908.1199999</v>
      </c>
      <c r="AV58" s="40"/>
    </row>
    <row r="59" spans="1:49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15">
        <v>42005</v>
      </c>
      <c r="AB59" s="96">
        <v>50506401</v>
      </c>
      <c r="AC59" s="96">
        <v>172181928.16</v>
      </c>
      <c r="AD59" s="124">
        <v>3.4091110186211844</v>
      </c>
      <c r="AE59" s="47"/>
      <c r="AF59" s="59"/>
      <c r="AG59" s="60"/>
      <c r="AH59" s="64">
        <v>2014</v>
      </c>
      <c r="AI59" s="51">
        <v>157270263.31999999</v>
      </c>
      <c r="AJ59" s="51">
        <v>186176628.27000001</v>
      </c>
      <c r="AK59" s="51">
        <v>209237700.49000001</v>
      </c>
      <c r="AL59" s="51">
        <v>202259494.34999999</v>
      </c>
      <c r="AM59" s="51">
        <v>204396213.88999999</v>
      </c>
      <c r="AN59" s="51">
        <v>202300302.75999999</v>
      </c>
      <c r="AO59" s="51">
        <v>186050165.88</v>
      </c>
      <c r="AP59" s="77">
        <v>192569703.63999999</v>
      </c>
      <c r="AQ59" s="67">
        <v>193567118.86000001</v>
      </c>
      <c r="AR59" s="51">
        <v>203766203.21000001</v>
      </c>
      <c r="AS59" s="51">
        <v>190634425.56</v>
      </c>
      <c r="AT59" s="51">
        <v>161389047.71000001</v>
      </c>
      <c r="AU59" s="130">
        <f t="shared" si="3"/>
        <v>2289617267.9400001</v>
      </c>
      <c r="AV59" s="43"/>
    </row>
    <row r="60" spans="1:49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15">
        <v>42036</v>
      </c>
      <c r="AB60" s="96">
        <v>52139993</v>
      </c>
      <c r="AC60" s="96">
        <v>179612761.63</v>
      </c>
      <c r="AD60" s="124">
        <v>3.4448175248124806</v>
      </c>
      <c r="AE60" s="47"/>
      <c r="AF60" s="59"/>
      <c r="AG60" s="89"/>
      <c r="AH60" s="64">
        <v>2015</v>
      </c>
      <c r="AI60" s="68">
        <v>172181928.16</v>
      </c>
      <c r="AJ60" s="68">
        <v>179612761.63000005</v>
      </c>
      <c r="AK60" s="68">
        <v>200433236.15000001</v>
      </c>
      <c r="AL60" s="68">
        <v>176547639.62</v>
      </c>
      <c r="AM60" s="68">
        <v>216058473.84999999</v>
      </c>
      <c r="AN60" s="68">
        <v>205984269.31</v>
      </c>
      <c r="AO60" s="68">
        <v>194243215.44</v>
      </c>
      <c r="AP60" s="76">
        <v>200190621.66</v>
      </c>
      <c r="AQ60" s="51">
        <v>184618191.78</v>
      </c>
      <c r="AR60" s="51">
        <v>192641963.93000001</v>
      </c>
      <c r="AS60" s="51">
        <v>184986307.66</v>
      </c>
      <c r="AT60" s="51">
        <v>197403375.09999999</v>
      </c>
      <c r="AU60" s="130">
        <f t="shared" si="3"/>
        <v>2304901984.2900004</v>
      </c>
      <c r="AV60" s="40"/>
    </row>
    <row r="61" spans="1:49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15">
        <v>42064</v>
      </c>
      <c r="AB61" s="96">
        <v>58673360</v>
      </c>
      <c r="AC61" s="96">
        <v>200433236.15000001</v>
      </c>
      <c r="AD61" s="124">
        <v>3.4160858718505298</v>
      </c>
      <c r="AG61" s="89"/>
      <c r="AH61" s="64">
        <v>2016</v>
      </c>
      <c r="AI61" s="68">
        <v>167851545.31</v>
      </c>
      <c r="AJ61" s="68">
        <v>172469337.84999999</v>
      </c>
      <c r="AK61" s="68">
        <v>191596585.38</v>
      </c>
      <c r="AL61" s="68">
        <v>206677641.86000001</v>
      </c>
      <c r="AM61" s="68">
        <v>234647491.84999999</v>
      </c>
      <c r="AN61" s="68">
        <v>217977716.47999999</v>
      </c>
      <c r="AO61" s="68">
        <v>223165859.21999997</v>
      </c>
      <c r="AP61" s="76">
        <v>197831552.56999999</v>
      </c>
      <c r="AQ61" s="51">
        <v>205265451.81</v>
      </c>
      <c r="AR61" s="51">
        <v>231275044.08000001</v>
      </c>
      <c r="AS61" s="51">
        <v>204222661.30999985</v>
      </c>
      <c r="AT61" s="51">
        <v>202303976.77000001</v>
      </c>
      <c r="AU61" s="130">
        <f t="shared" si="3"/>
        <v>2455284864.4899998</v>
      </c>
      <c r="AV61" s="78"/>
    </row>
    <row r="62" spans="1:49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15">
        <v>42095</v>
      </c>
      <c r="AB62" s="96">
        <v>52130003</v>
      </c>
      <c r="AC62" s="96">
        <v>176547639.62</v>
      </c>
      <c r="AD62" s="124">
        <f>+AC62/AB62</f>
        <v>3.3866800203330127</v>
      </c>
      <c r="AG62" s="89"/>
      <c r="AH62" s="64">
        <v>2017</v>
      </c>
      <c r="AI62" s="68">
        <v>199045945.5</v>
      </c>
      <c r="AJ62" s="68">
        <v>206099394.28</v>
      </c>
      <c r="AK62" s="68">
        <v>222036343.91</v>
      </c>
      <c r="AL62" s="68">
        <v>245601181.59</v>
      </c>
      <c r="AM62" s="68">
        <v>262213940.41999999</v>
      </c>
      <c r="AN62" s="51">
        <v>259491252.75999996</v>
      </c>
      <c r="AO62" s="51">
        <v>274293480.52999997</v>
      </c>
      <c r="AP62" s="76">
        <v>221409741.70000002</v>
      </c>
      <c r="AQ62" s="135">
        <v>207106338.45000005</v>
      </c>
      <c r="AR62" s="51">
        <v>268999147.16999996</v>
      </c>
      <c r="AS62" s="51">
        <v>218612937.19999999</v>
      </c>
      <c r="AT62" s="51">
        <v>275721729.26000005</v>
      </c>
      <c r="AU62" s="130">
        <f t="shared" si="3"/>
        <v>2860631432.77</v>
      </c>
      <c r="AV62" s="43"/>
    </row>
    <row r="63" spans="1:49" ht="17.25" thickBo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15">
        <v>42125</v>
      </c>
      <c r="AB63" s="96">
        <v>66160947</v>
      </c>
      <c r="AC63" s="96">
        <v>216058473.84999999</v>
      </c>
      <c r="AD63" s="124">
        <v>3.265649656586687</v>
      </c>
      <c r="AG63" s="89"/>
      <c r="AH63" s="70">
        <v>2018</v>
      </c>
      <c r="AI63" s="71">
        <v>228251420.47999999</v>
      </c>
      <c r="AJ63" s="133"/>
      <c r="AK63" s="133"/>
      <c r="AL63" s="133"/>
      <c r="AM63" s="133"/>
      <c r="AN63" s="133"/>
      <c r="AO63" s="134"/>
      <c r="AP63" s="131"/>
      <c r="AQ63" s="133"/>
      <c r="AR63" s="133"/>
      <c r="AS63" s="133"/>
      <c r="AT63" s="136"/>
      <c r="AU63" s="132">
        <f t="shared" si="3"/>
        <v>228251420.47999999</v>
      </c>
      <c r="AV63" s="43"/>
    </row>
    <row r="64" spans="1:49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15">
        <v>42156</v>
      </c>
      <c r="AB64" s="96">
        <v>63425708</v>
      </c>
      <c r="AC64" s="96">
        <v>205984269.31</v>
      </c>
      <c r="AD64" s="124">
        <v>3.2476463535889897</v>
      </c>
      <c r="AG64" s="89"/>
      <c r="AH64" s="80"/>
      <c r="AI64" s="15"/>
      <c r="AL64" s="40"/>
      <c r="AM64" s="40"/>
      <c r="AN64" s="40"/>
      <c r="AO64" s="40"/>
      <c r="AP64" s="40"/>
      <c r="AQ64" s="40"/>
      <c r="AR64" s="40"/>
      <c r="AS64" s="40"/>
      <c r="AT64" s="79"/>
      <c r="AU64" s="40"/>
      <c r="AV64" s="43"/>
    </row>
    <row r="65" spans="1:48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15">
        <v>42186</v>
      </c>
      <c r="AB65" s="96">
        <v>63440573</v>
      </c>
      <c r="AC65" s="96">
        <v>194243215.44</v>
      </c>
      <c r="AD65" s="124">
        <v>3.0618136983094399</v>
      </c>
      <c r="AG65" s="89"/>
      <c r="AH65" s="60"/>
      <c r="AI65" s="40"/>
      <c r="AJ65" s="40"/>
      <c r="AK65" s="40"/>
      <c r="AL65" s="40"/>
      <c r="AM65" s="40"/>
      <c r="AN65" s="60"/>
      <c r="AO65" s="40"/>
      <c r="AP65" s="40"/>
      <c r="AQ65" s="40"/>
      <c r="AR65" s="60"/>
      <c r="AS65" s="40"/>
      <c r="AT65" s="79"/>
      <c r="AU65" s="40"/>
      <c r="AV65" s="60"/>
    </row>
    <row r="66" spans="1:48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15">
        <v>42217</v>
      </c>
      <c r="AB66" s="96">
        <v>65351435</v>
      </c>
      <c r="AC66" s="96">
        <v>200190621.66</v>
      </c>
      <c r="AD66" s="124">
        <v>3.0632934328067929</v>
      </c>
      <c r="AG66" s="43"/>
      <c r="AH66" s="60"/>
      <c r="AI66" s="40"/>
      <c r="AJ66" s="40"/>
      <c r="AK66" s="40"/>
      <c r="AN66" s="40"/>
      <c r="AO66" s="40"/>
      <c r="AP66" s="40"/>
      <c r="AQ66" s="40"/>
      <c r="AR66" s="40"/>
      <c r="AS66" s="40"/>
      <c r="AT66" s="40"/>
    </row>
    <row r="67" spans="1:48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15">
        <v>42248</v>
      </c>
      <c r="AB67" s="96">
        <v>59556437</v>
      </c>
      <c r="AC67" s="96">
        <v>184618191.78</v>
      </c>
      <c r="AD67" s="124">
        <v>3.0998864451881163</v>
      </c>
      <c r="AF67" s="86"/>
      <c r="AG67" s="43"/>
      <c r="AH67" s="60"/>
      <c r="AI67" s="40"/>
      <c r="AJ67" s="40"/>
      <c r="AK67" s="40"/>
      <c r="AN67" s="40"/>
      <c r="AO67" s="40"/>
      <c r="AP67" s="40"/>
      <c r="AQ67" s="40"/>
      <c r="AR67" s="40"/>
      <c r="AS67" s="40"/>
      <c r="AT67" s="40"/>
      <c r="AU67" s="40"/>
      <c r="AV67" s="40"/>
    </row>
    <row r="68" spans="1:48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15">
        <v>42278</v>
      </c>
      <c r="AB68" s="96">
        <v>63036864</v>
      </c>
      <c r="AC68" s="96">
        <v>192641963.93000001</v>
      </c>
      <c r="AD68" s="124">
        <v>3.0560207425610515</v>
      </c>
      <c r="AF68" s="78"/>
      <c r="AG68" s="40"/>
      <c r="AH68" s="40"/>
      <c r="AI68" s="40"/>
      <c r="AJ68" s="40"/>
      <c r="AK68" s="40"/>
      <c r="AN68" s="40"/>
      <c r="AO68" s="40"/>
      <c r="AP68" s="40"/>
      <c r="AQ68" s="40"/>
      <c r="AR68" s="40"/>
      <c r="AS68" s="40"/>
      <c r="AT68" s="40"/>
      <c r="AU68" s="40"/>
      <c r="AV68" s="40"/>
    </row>
    <row r="69" spans="1:48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29"/>
      <c r="Z69" s="29"/>
      <c r="AA69" s="115">
        <v>42309</v>
      </c>
      <c r="AB69" s="96">
        <v>60431865</v>
      </c>
      <c r="AC69" s="96">
        <v>184986307.66</v>
      </c>
      <c r="AD69" s="124">
        <f>+AC69/AB69</f>
        <v>3.061072294558508</v>
      </c>
      <c r="AF69" s="43"/>
      <c r="AG69" s="60"/>
      <c r="AH69" s="40"/>
      <c r="AI69" s="40"/>
      <c r="AJ69" s="40"/>
      <c r="AK69" s="81"/>
      <c r="AN69" s="40"/>
      <c r="AO69" s="40"/>
      <c r="AP69" s="40"/>
      <c r="AQ69" s="40"/>
      <c r="AR69" s="40"/>
      <c r="AS69" s="40"/>
      <c r="AT69" s="40"/>
      <c r="AU69" s="40"/>
      <c r="AV69" s="40"/>
    </row>
    <row r="70" spans="1:48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2"/>
      <c r="Z70" s="2"/>
      <c r="AA70" s="115">
        <v>42339</v>
      </c>
      <c r="AB70" s="96">
        <v>65455247</v>
      </c>
      <c r="AC70" s="96">
        <v>197403375.09999999</v>
      </c>
      <c r="AD70" s="124">
        <v>3.0158525732856831</v>
      </c>
      <c r="AF70" s="43"/>
      <c r="AG70" s="60"/>
      <c r="AH70" s="40"/>
      <c r="AI70" s="40"/>
      <c r="AJ70" s="40"/>
      <c r="AK70" s="40"/>
      <c r="AN70" s="40"/>
      <c r="AO70" s="40"/>
      <c r="AP70" s="40"/>
      <c r="AQ70" s="40"/>
      <c r="AR70" s="40"/>
      <c r="AS70" s="40"/>
      <c r="AT70" s="40"/>
      <c r="AU70" s="40"/>
      <c r="AV70" s="40"/>
    </row>
    <row r="71" spans="1:48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AA71" s="115">
        <v>42370</v>
      </c>
      <c r="AB71" s="96">
        <v>55632857</v>
      </c>
      <c r="AC71" s="96">
        <v>167851545.31</v>
      </c>
      <c r="AD71" s="124">
        <v>3.0171297028660597</v>
      </c>
      <c r="AF71" s="43"/>
      <c r="AG71" s="60"/>
      <c r="AH71" s="40"/>
      <c r="AI71" s="40"/>
      <c r="AJ71" s="40"/>
      <c r="AK71" s="40"/>
      <c r="AN71" s="40"/>
      <c r="AO71" s="40"/>
      <c r="AP71" s="40"/>
      <c r="AQ71" s="40"/>
      <c r="AR71" s="40"/>
      <c r="AS71" s="40"/>
      <c r="AT71" s="40"/>
      <c r="AU71" s="40"/>
      <c r="AV71" s="40"/>
    </row>
    <row r="72" spans="1:48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AA72" s="115">
        <v>42401</v>
      </c>
      <c r="AB72" s="96">
        <v>57312773</v>
      </c>
      <c r="AC72" s="96">
        <v>172469337.84999999</v>
      </c>
      <c r="AD72" s="124">
        <v>3.0092652793121699</v>
      </c>
      <c r="AF72" s="43"/>
      <c r="AG72" s="85"/>
      <c r="AH72" s="40"/>
      <c r="AI72" s="40"/>
      <c r="AJ72" s="40"/>
      <c r="AK72" s="40"/>
      <c r="AN72" s="40"/>
      <c r="AO72" s="40"/>
      <c r="AP72" s="40"/>
      <c r="AQ72" s="40"/>
      <c r="AR72" s="40"/>
      <c r="AS72" s="40"/>
      <c r="AT72" s="40"/>
      <c r="AU72" s="40"/>
      <c r="AV72" s="40"/>
    </row>
    <row r="73" spans="1:48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29"/>
      <c r="U73" s="29"/>
      <c r="V73" s="29"/>
      <c r="W73" s="29"/>
      <c r="X73" s="29"/>
      <c r="AA73" s="115">
        <v>42430</v>
      </c>
      <c r="AB73" s="96">
        <v>64260029</v>
      </c>
      <c r="AC73" s="96">
        <v>191596585.38</v>
      </c>
      <c r="AD73" s="124">
        <v>2.9815826161547485</v>
      </c>
      <c r="AH73" s="40"/>
      <c r="AI73" s="40"/>
      <c r="AJ73" s="40"/>
      <c r="AK73" s="40"/>
      <c r="AN73" s="40"/>
      <c r="AO73" s="40"/>
      <c r="AP73" s="40"/>
      <c r="AQ73" s="40"/>
      <c r="AR73" s="40"/>
      <c r="AS73" s="40"/>
      <c r="AT73" s="40"/>
      <c r="AU73" s="40"/>
      <c r="AV73" s="40"/>
    </row>
    <row r="74" spans="1:48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2"/>
      <c r="U74" s="2"/>
      <c r="V74" s="2"/>
      <c r="W74" s="2"/>
      <c r="X74" s="2"/>
      <c r="AA74" s="115">
        <v>42461</v>
      </c>
      <c r="AB74" s="96">
        <v>68456967</v>
      </c>
      <c r="AC74" s="96">
        <v>206677641.86000001</v>
      </c>
      <c r="AD74" s="124">
        <v>3.0190885006634902</v>
      </c>
      <c r="AG74" s="84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</row>
    <row r="75" spans="1:48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2"/>
      <c r="U75" s="2"/>
      <c r="V75" s="2"/>
      <c r="W75" s="2"/>
      <c r="X75" s="2"/>
      <c r="AA75" s="115">
        <v>42491</v>
      </c>
      <c r="AB75" s="96">
        <v>76717653</v>
      </c>
      <c r="AC75" s="96">
        <v>234647491.84999999</v>
      </c>
      <c r="AD75" s="124">
        <v>3.0585853799515998</v>
      </c>
      <c r="AG75" s="85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</row>
    <row r="76" spans="1:48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2"/>
      <c r="U76" s="2"/>
      <c r="V76" s="2"/>
      <c r="W76" s="2"/>
      <c r="X76" s="2"/>
      <c r="AA76" s="115">
        <v>42522</v>
      </c>
      <c r="AB76" s="96">
        <f>+AN33</f>
        <v>71180386</v>
      </c>
      <c r="AC76" s="96">
        <f>+AN61</f>
        <v>217977716.47999999</v>
      </c>
      <c r="AD76" s="124">
        <f t="shared" ref="AD76:AD81" si="4">+AC76/AB76</f>
        <v>3.062328384676082</v>
      </c>
      <c r="AF76" s="85"/>
      <c r="AG76" s="46"/>
      <c r="AH76" s="82"/>
      <c r="AI76" s="6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</row>
    <row r="77" spans="1:48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2"/>
      <c r="U77" s="2"/>
      <c r="V77" s="2"/>
      <c r="W77" s="2"/>
      <c r="X77" s="2"/>
      <c r="AA77" s="115">
        <v>42552</v>
      </c>
      <c r="AB77" s="96">
        <v>72767083</v>
      </c>
      <c r="AC77" s="96">
        <v>223165859.22</v>
      </c>
      <c r="AD77" s="124">
        <f t="shared" si="4"/>
        <v>3.066851796436584</v>
      </c>
      <c r="AF77" s="83"/>
      <c r="AG77" s="46"/>
      <c r="AH77" s="82"/>
      <c r="AI77" s="6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</row>
    <row r="78" spans="1:48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29"/>
      <c r="U78" s="29"/>
      <c r="V78" s="29"/>
      <c r="W78" s="29"/>
      <c r="X78" s="29"/>
      <c r="AA78" s="115">
        <v>42583</v>
      </c>
      <c r="AB78" s="96">
        <v>64871080</v>
      </c>
      <c r="AC78" s="96">
        <v>197831552.56999999</v>
      </c>
      <c r="AD78" s="124">
        <f t="shared" si="4"/>
        <v>3.049610898569902</v>
      </c>
      <c r="AF78" s="46"/>
      <c r="AG78" s="46"/>
      <c r="AH78" s="82"/>
      <c r="AI78" s="60"/>
      <c r="AJ78" s="40"/>
      <c r="AK78" s="40"/>
      <c r="AL78" s="40"/>
      <c r="AM78" s="40"/>
      <c r="AN78" s="40"/>
      <c r="AO78" s="40"/>
      <c r="AP78" s="40"/>
      <c r="AR78" s="60"/>
      <c r="AS78" s="40"/>
      <c r="AT78" s="40"/>
      <c r="AU78" s="40"/>
      <c r="AV78" s="40"/>
    </row>
    <row r="79" spans="1:48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27"/>
      <c r="X79" s="27"/>
      <c r="Y79" s="28"/>
      <c r="Z79" s="36"/>
      <c r="AA79" s="115">
        <v>42614</v>
      </c>
      <c r="AB79" s="96">
        <v>66165736</v>
      </c>
      <c r="AC79" s="96">
        <v>205265451.81</v>
      </c>
      <c r="AD79" s="124">
        <f t="shared" si="4"/>
        <v>3.1022922772294108</v>
      </c>
      <c r="AF79" s="83"/>
      <c r="AG79" s="46"/>
      <c r="AH79" s="82"/>
      <c r="AI79" s="6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</row>
    <row r="80" spans="1:48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27"/>
      <c r="X80" s="27"/>
      <c r="Y80" s="28"/>
      <c r="Z80" s="36"/>
      <c r="AA80" s="115">
        <v>42644</v>
      </c>
      <c r="AB80" s="96">
        <v>72998159</v>
      </c>
      <c r="AC80" s="96">
        <v>231275044.08000001</v>
      </c>
      <c r="AD80" s="124">
        <f t="shared" si="4"/>
        <v>3.1682311889536834</v>
      </c>
      <c r="AF80" s="83"/>
      <c r="AG80" s="46"/>
      <c r="AH80" s="82"/>
      <c r="AI80" s="6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</row>
    <row r="81" spans="1:48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27"/>
      <c r="X81" s="27"/>
      <c r="Y81" s="28"/>
      <c r="Z81" s="36"/>
      <c r="AA81" s="115">
        <v>42675</v>
      </c>
      <c r="AB81" s="96">
        <v>64437647</v>
      </c>
      <c r="AC81" s="96">
        <v>204222661.30999985</v>
      </c>
      <c r="AD81" s="124">
        <f t="shared" si="4"/>
        <v>3.1693066214847954</v>
      </c>
      <c r="AF81" s="83"/>
      <c r="AG81" s="46"/>
      <c r="AH81" s="46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U81" s="40"/>
      <c r="AV81" s="40"/>
    </row>
    <row r="82" spans="1:48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27"/>
      <c r="X82" s="27"/>
      <c r="Y82" s="28"/>
      <c r="Z82" s="36"/>
      <c r="AA82" s="115">
        <v>42705</v>
      </c>
      <c r="AB82" s="96">
        <v>65054371</v>
      </c>
      <c r="AC82" s="96">
        <v>202303976.77000001</v>
      </c>
      <c r="AD82" s="124">
        <f>+AC82/AB82</f>
        <v>3.1097676245305639</v>
      </c>
      <c r="AG82" s="46"/>
      <c r="AH82" s="46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</row>
    <row r="83" spans="1:48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27"/>
      <c r="X83" s="27"/>
      <c r="Y83" s="28"/>
      <c r="Z83" s="36"/>
      <c r="AA83" s="115">
        <v>42736</v>
      </c>
      <c r="AB83" s="96">
        <v>64303584</v>
      </c>
      <c r="AC83" s="96">
        <v>199045945.5</v>
      </c>
      <c r="AD83" s="124">
        <f>+AC83/AB83</f>
        <v>3.095409821947094</v>
      </c>
      <c r="AG83" s="46"/>
      <c r="AH83" s="46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</row>
    <row r="84" spans="1:48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27"/>
      <c r="X84" s="27"/>
      <c r="Y84" s="28"/>
      <c r="Z84" s="36"/>
      <c r="AA84" s="115">
        <v>42767</v>
      </c>
      <c r="AB84" s="96">
        <v>66620606</v>
      </c>
      <c r="AC84" s="96">
        <v>206099394.28</v>
      </c>
      <c r="AD84" s="124">
        <f>+AC84/AB84</f>
        <v>3.0936283329515195</v>
      </c>
      <c r="AG84" s="46"/>
      <c r="AH84" s="46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</row>
    <row r="85" spans="1:48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37"/>
      <c r="Z85" s="37"/>
      <c r="AA85" s="115">
        <v>42795</v>
      </c>
      <c r="AB85" s="96">
        <v>71869640</v>
      </c>
      <c r="AC85" s="96">
        <v>222036343.91</v>
      </c>
      <c r="AD85" s="124">
        <f>+AC85/AB85</f>
        <v>3.0894316975846823</v>
      </c>
      <c r="AG85" s="46"/>
      <c r="AH85" s="46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</row>
    <row r="86" spans="1:48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15">
        <v>42826</v>
      </c>
      <c r="AB86" s="96">
        <v>79851780</v>
      </c>
      <c r="AC86" s="96">
        <v>245601181.59</v>
      </c>
      <c r="AD86" s="124">
        <f>+AC86/AB86</f>
        <v>3.0757132976872903</v>
      </c>
      <c r="AG86" s="46"/>
      <c r="AH86" s="46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</row>
    <row r="87" spans="1:48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15">
        <v>42856</v>
      </c>
      <c r="AB87" s="96">
        <v>85869921</v>
      </c>
      <c r="AC87" s="96">
        <v>262213940.41999999</v>
      </c>
      <c r="AD87" s="124">
        <f t="shared" ref="AD87:AD95" si="5">(AC87/AB87)</f>
        <v>3.0536180465334302</v>
      </c>
      <c r="AG87" s="46"/>
      <c r="AH87" s="46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</row>
    <row r="88" spans="1:48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16">
        <v>42887</v>
      </c>
      <c r="AB88" s="96">
        <v>86082995</v>
      </c>
      <c r="AC88" s="96">
        <v>259491252.75999996</v>
      </c>
      <c r="AD88" s="125">
        <f t="shared" si="5"/>
        <v>3.0144310471539701</v>
      </c>
      <c r="AE88" s="40"/>
      <c r="AG88" s="46"/>
      <c r="AH88" s="46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</row>
    <row r="89" spans="1:48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16">
        <v>42917</v>
      </c>
      <c r="AB89" s="121">
        <v>91361157</v>
      </c>
      <c r="AC89" s="96">
        <v>274293480.52999997</v>
      </c>
      <c r="AD89" s="125">
        <f t="shared" si="5"/>
        <v>3.0022986741509849</v>
      </c>
      <c r="AE89" s="40"/>
      <c r="AG89" s="40"/>
      <c r="AH89" s="46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</row>
    <row r="90" spans="1:48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16">
        <v>42948</v>
      </c>
      <c r="AB90" s="119">
        <v>73629117</v>
      </c>
      <c r="AC90" s="119">
        <v>221409741.70000002</v>
      </c>
      <c r="AD90" s="126">
        <f t="shared" si="5"/>
        <v>3.0070948929076526</v>
      </c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</row>
    <row r="91" spans="1:48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16">
        <v>42979</v>
      </c>
      <c r="AB91" s="119">
        <v>67692637</v>
      </c>
      <c r="AC91" s="119">
        <v>207106338.45000005</v>
      </c>
      <c r="AD91" s="126">
        <f t="shared" si="5"/>
        <v>3.0595105705514181</v>
      </c>
      <c r="AG91" s="16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</row>
    <row r="92" spans="1:48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16">
        <v>43009</v>
      </c>
      <c r="AB92" s="119">
        <v>88432893</v>
      </c>
      <c r="AC92" s="119">
        <v>268999147.16999996</v>
      </c>
      <c r="AD92" s="126">
        <f t="shared" si="5"/>
        <v>3.0418449294653285</v>
      </c>
      <c r="AG92" s="16"/>
      <c r="AH92" s="40"/>
      <c r="AI92" s="40"/>
      <c r="AJ92" s="40"/>
      <c r="AK92" s="40"/>
      <c r="AL92" s="40"/>
      <c r="AM92" s="40"/>
      <c r="AN92" s="40"/>
      <c r="AO92" s="40"/>
    </row>
    <row r="93" spans="1:48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16">
        <v>43040</v>
      </c>
      <c r="AB93" s="119">
        <v>70957849</v>
      </c>
      <c r="AC93" s="119">
        <v>218612937.19999999</v>
      </c>
      <c r="AD93" s="126">
        <f t="shared" si="5"/>
        <v>3.080884500881643</v>
      </c>
      <c r="AG93" s="16"/>
      <c r="AH93" s="40"/>
      <c r="AI93" s="40"/>
      <c r="AJ93" s="40"/>
    </row>
    <row r="94" spans="1:48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16">
        <v>43070</v>
      </c>
      <c r="AB94" s="119">
        <v>91911350</v>
      </c>
      <c r="AC94" s="119">
        <v>275721729.26000005</v>
      </c>
      <c r="AD94" s="126">
        <f t="shared" si="5"/>
        <v>2.9998659497439659</v>
      </c>
      <c r="AG94" s="16"/>
      <c r="AH94" s="40"/>
      <c r="AI94" s="40"/>
      <c r="AJ94" s="40"/>
    </row>
    <row r="95" spans="1:48" ht="17.25" thickBo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17">
        <v>43101</v>
      </c>
      <c r="AB95" s="120">
        <v>76740046</v>
      </c>
      <c r="AC95" s="120">
        <v>228251420.47999999</v>
      </c>
      <c r="AD95" s="127">
        <f t="shared" si="5"/>
        <v>2.9743456301811442</v>
      </c>
      <c r="AG95" s="16"/>
      <c r="AH95" s="40"/>
    </row>
    <row r="96" spans="1:48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92"/>
      <c r="AB96" s="93"/>
      <c r="AC96" s="93"/>
      <c r="AD96" s="94"/>
      <c r="AH96" s="40"/>
    </row>
    <row r="97" spans="1:51" ht="17.25" thickBo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H97" s="60"/>
      <c r="AI97" s="40"/>
      <c r="AJ97" s="40"/>
      <c r="AK97" s="40"/>
    </row>
    <row r="98" spans="1:51" ht="17.25" thickBo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245" t="s">
        <v>40</v>
      </c>
      <c r="AB98" s="246"/>
      <c r="AC98" s="246"/>
      <c r="AD98" s="246"/>
      <c r="AE98" s="247"/>
      <c r="AF98" s="40"/>
    </row>
    <row r="99" spans="1:51" ht="17.25" thickBo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231" t="s">
        <v>159</v>
      </c>
      <c r="AB99" s="231" t="s">
        <v>1</v>
      </c>
      <c r="AC99" s="231" t="s">
        <v>7</v>
      </c>
      <c r="AD99" s="49" t="s">
        <v>14</v>
      </c>
      <c r="AE99" s="49" t="s">
        <v>31</v>
      </c>
      <c r="AF99" s="40"/>
    </row>
    <row r="100" spans="1:51" ht="17.25" thickBo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232"/>
      <c r="AB100" s="232"/>
      <c r="AC100" s="232"/>
      <c r="AD100" s="233" t="s">
        <v>32</v>
      </c>
      <c r="AE100" s="234"/>
      <c r="AF100" s="40"/>
      <c r="AY100" s="4"/>
    </row>
    <row r="101" spans="1:5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50">
        <v>2011</v>
      </c>
      <c r="AB101" s="140">
        <v>25647030</v>
      </c>
      <c r="AC101" s="140">
        <v>66384011.909999989</v>
      </c>
      <c r="AD101" s="52"/>
      <c r="AE101" s="52"/>
      <c r="AF101" s="40"/>
      <c r="AK101" s="40"/>
      <c r="AL101" s="40"/>
      <c r="AM101" s="40"/>
      <c r="AY101" s="4"/>
    </row>
    <row r="102" spans="1:5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53">
        <v>2012</v>
      </c>
      <c r="AB102" s="51">
        <v>30572174</v>
      </c>
      <c r="AC102" s="51">
        <v>78244139.560000017</v>
      </c>
      <c r="AD102" s="54">
        <f>(AB102-AB101)/AB101</f>
        <v>0.19203564701253908</v>
      </c>
      <c r="AE102" s="54">
        <f t="shared" ref="AD102:AE108" si="6">(AC102-AC101)/AC101</f>
        <v>0.17865939868291444</v>
      </c>
      <c r="AF102" s="16"/>
      <c r="AK102" s="40"/>
      <c r="AL102" s="40"/>
      <c r="AM102" s="40"/>
      <c r="AY102" s="4"/>
    </row>
    <row r="103" spans="1:5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53">
        <v>2013</v>
      </c>
      <c r="AB103" s="51">
        <v>31156882</v>
      </c>
      <c r="AC103" s="51">
        <v>81914461.140000001</v>
      </c>
      <c r="AD103" s="54">
        <f t="shared" si="6"/>
        <v>1.9125496276450604E-2</v>
      </c>
      <c r="AE103" s="54">
        <f t="shared" si="6"/>
        <v>4.6908581277010114E-2</v>
      </c>
      <c r="AF103" s="16"/>
      <c r="AY103" s="4"/>
    </row>
    <row r="104" spans="1:5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53">
        <v>2014</v>
      </c>
      <c r="AB104" s="51">
        <v>41408543</v>
      </c>
      <c r="AC104" s="51">
        <v>157270263.31999999</v>
      </c>
      <c r="AD104" s="54">
        <f t="shared" si="6"/>
        <v>0.32903359841976487</v>
      </c>
      <c r="AE104" s="54">
        <f t="shared" si="6"/>
        <v>0.91993283153275462</v>
      </c>
      <c r="AF104" s="16"/>
      <c r="AY104" s="4"/>
    </row>
    <row r="105" spans="1:5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53">
        <v>2015</v>
      </c>
      <c r="AB105" s="51">
        <v>50506401</v>
      </c>
      <c r="AC105" s="51">
        <v>172181928.16</v>
      </c>
      <c r="AD105" s="54">
        <f t="shared" si="6"/>
        <v>0.21970968647701514</v>
      </c>
      <c r="AE105" s="54">
        <f t="shared" si="6"/>
        <v>9.4815539347441871E-2</v>
      </c>
      <c r="AF105" s="16"/>
      <c r="AK105" s="40"/>
      <c r="AL105" s="40"/>
      <c r="AY105" s="4"/>
    </row>
    <row r="106" spans="1:5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53">
        <v>2016</v>
      </c>
      <c r="AB106" s="51">
        <v>55632857</v>
      </c>
      <c r="AC106" s="51">
        <v>167851545.31</v>
      </c>
      <c r="AD106" s="54">
        <f>(AB106-AB105)/AB105</f>
        <v>0.10150111468049366</v>
      </c>
      <c r="AE106" s="141">
        <f t="shared" si="6"/>
        <v>-2.5150042726760427E-2</v>
      </c>
      <c r="AF106" s="16"/>
      <c r="AK106" s="40"/>
      <c r="AL106" s="40"/>
      <c r="AM106" s="40"/>
      <c r="AN106" s="40"/>
      <c r="AO106" s="40"/>
      <c r="AP106" s="40"/>
      <c r="AY106" s="4"/>
    </row>
    <row r="107" spans="1:5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53">
        <v>2017</v>
      </c>
      <c r="AB107" s="51">
        <v>64303584</v>
      </c>
      <c r="AC107" s="51">
        <v>199045945.5</v>
      </c>
      <c r="AD107" s="54">
        <f t="shared" si="6"/>
        <v>0.15585622359822363</v>
      </c>
      <c r="AE107" s="54">
        <f t="shared" si="6"/>
        <v>0.18584517725105237</v>
      </c>
      <c r="AF107" s="40"/>
      <c r="AG107" s="60"/>
      <c r="AH107" s="40"/>
      <c r="AI107" s="40"/>
      <c r="AJ107" s="40"/>
      <c r="AK107" s="40"/>
      <c r="AL107" s="40"/>
      <c r="AM107" s="40"/>
      <c r="AN107" s="40"/>
      <c r="AO107" s="40"/>
      <c r="AP107" s="40"/>
      <c r="AY107" s="4"/>
    </row>
    <row r="108" spans="1:51" ht="17.25" thickBo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55">
        <v>2018</v>
      </c>
      <c r="AB108" s="56">
        <v>76740046</v>
      </c>
      <c r="AC108" s="56">
        <v>228251420.47999999</v>
      </c>
      <c r="AD108" s="57">
        <f t="shared" si="6"/>
        <v>0.19340231486941692</v>
      </c>
      <c r="AE108" s="57">
        <f>(AC108-AC107)/AC107</f>
        <v>0.14672730412386115</v>
      </c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Y108" s="4"/>
    </row>
    <row r="109" spans="1:5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F109" s="40"/>
      <c r="AG109" s="6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X109" s="4"/>
      <c r="AY109" s="4"/>
    </row>
    <row r="110" spans="1:5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P110" s="4"/>
      <c r="AQ110" s="4"/>
      <c r="AR110" s="4"/>
      <c r="AS110" s="4"/>
      <c r="AT110" s="4"/>
      <c r="AU110" s="4"/>
      <c r="AV110" s="4"/>
      <c r="AW110" s="4"/>
      <c r="AX110" s="4"/>
      <c r="AY110" s="4"/>
    </row>
    <row r="111" spans="1:5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40"/>
      <c r="AB111" s="76"/>
      <c r="AC111" s="40"/>
      <c r="AD111" s="40"/>
      <c r="AE111" s="40"/>
      <c r="AF111" s="40"/>
      <c r="AP111" s="4"/>
      <c r="AQ111" s="4"/>
      <c r="AR111" s="4"/>
      <c r="AS111" s="4"/>
      <c r="AT111" s="4"/>
      <c r="AU111" s="4"/>
      <c r="AV111" s="4"/>
      <c r="AW111" s="4"/>
      <c r="AX111" s="4"/>
      <c r="AY111" s="4"/>
    </row>
    <row r="112" spans="1:5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40"/>
      <c r="AB112" s="76"/>
      <c r="AC112" s="60"/>
      <c r="AD112" s="40"/>
      <c r="AE112" s="40"/>
      <c r="AF112" s="40"/>
      <c r="AP112" s="4"/>
      <c r="AQ112" s="4"/>
      <c r="AR112" s="4"/>
      <c r="AS112" s="4"/>
      <c r="AT112" s="4"/>
      <c r="AU112" s="4"/>
      <c r="AV112" s="4"/>
      <c r="AW112" s="4"/>
      <c r="AX112" s="4"/>
      <c r="AY112" s="4"/>
    </row>
    <row r="113" spans="1:5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40"/>
      <c r="AB113" s="76"/>
      <c r="AC113" s="60"/>
      <c r="AD113" s="109"/>
      <c r="AE113" s="40"/>
      <c r="AF113" s="40"/>
      <c r="AP113" s="4"/>
      <c r="AQ113" s="4"/>
      <c r="AR113" s="4"/>
      <c r="AS113" s="4"/>
      <c r="AT113" s="4"/>
      <c r="AU113" s="4"/>
      <c r="AV113" s="4"/>
      <c r="AW113" s="4"/>
      <c r="AX113" s="4"/>
      <c r="AY113" s="4"/>
    </row>
    <row r="114" spans="1:5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40"/>
      <c r="AB114" s="76"/>
      <c r="AC114" s="60"/>
      <c r="AD114" s="109"/>
      <c r="AE114" s="16"/>
      <c r="AF114" s="16"/>
      <c r="AG114" s="40"/>
      <c r="AH114" s="40"/>
      <c r="AI114" s="40"/>
      <c r="AJ114" s="40"/>
      <c r="AP114" s="4"/>
      <c r="AQ114" s="4"/>
      <c r="AR114" s="4"/>
      <c r="AS114" s="4"/>
      <c r="AT114" s="4"/>
      <c r="AU114" s="4"/>
      <c r="AV114" s="4"/>
      <c r="AW114" s="4"/>
      <c r="AX114" s="4"/>
      <c r="AY114" s="4"/>
    </row>
    <row r="115" spans="1:51" ht="1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38" t="s">
        <v>33</v>
      </c>
      <c r="M115" s="1"/>
      <c r="N115" s="39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35"/>
      <c r="AA115" s="40"/>
      <c r="AB115" s="76"/>
      <c r="AC115" s="60"/>
      <c r="AD115" s="109"/>
      <c r="AE115" s="16"/>
      <c r="AF115" s="16"/>
      <c r="AG115" s="40"/>
      <c r="AH115" s="40"/>
      <c r="AI115" s="40"/>
      <c r="AJ115" s="40"/>
      <c r="AK115" s="40"/>
      <c r="AL115" s="40"/>
      <c r="AP115" s="4"/>
      <c r="AQ115" s="4"/>
      <c r="AR115" s="4"/>
      <c r="AS115" s="4"/>
      <c r="AT115" s="4"/>
      <c r="AU115" s="4"/>
      <c r="AV115" s="4"/>
      <c r="AW115" s="4"/>
      <c r="AX115" s="4"/>
      <c r="AY115" s="4"/>
    </row>
    <row r="116" spans="1:5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9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35"/>
      <c r="AA116" s="40"/>
      <c r="AB116" s="76"/>
      <c r="AC116" s="60"/>
      <c r="AD116" s="109"/>
      <c r="AE116" s="16"/>
      <c r="AF116" s="16"/>
      <c r="AG116" s="40"/>
      <c r="AH116" s="40"/>
      <c r="AI116" s="40"/>
      <c r="AJ116" s="40"/>
      <c r="AK116" s="40"/>
      <c r="AL116" s="40"/>
      <c r="AP116" s="4"/>
      <c r="AQ116" s="4"/>
      <c r="AR116" s="4"/>
      <c r="AS116" s="4"/>
      <c r="AT116" s="4"/>
      <c r="AU116" s="4"/>
      <c r="AV116" s="4"/>
      <c r="AW116" s="4"/>
      <c r="AX116" s="4"/>
      <c r="AY116" s="4"/>
    </row>
    <row r="117" spans="1:5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40"/>
      <c r="AB117" s="76"/>
      <c r="AC117" s="60"/>
      <c r="AD117" s="109"/>
      <c r="AE117" s="16"/>
      <c r="AF117" s="16"/>
      <c r="AG117" s="40"/>
      <c r="AH117" s="40"/>
      <c r="AI117" s="40"/>
      <c r="AJ117" s="40"/>
      <c r="AK117" s="40"/>
      <c r="AL117" s="40"/>
      <c r="AP117" s="4"/>
      <c r="AQ117" s="4"/>
      <c r="AR117" s="4"/>
      <c r="AS117" s="4"/>
      <c r="AT117" s="4"/>
      <c r="AU117" s="4"/>
      <c r="AV117" s="4"/>
      <c r="AW117" s="4"/>
      <c r="AX117" s="4"/>
      <c r="AY117" s="4"/>
    </row>
    <row r="118" spans="1:5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40"/>
      <c r="AC118" s="60"/>
      <c r="AD118" s="109"/>
      <c r="AE118" s="16"/>
      <c r="AF118" s="16"/>
      <c r="AG118" s="40"/>
      <c r="AH118" s="40"/>
      <c r="AI118" s="40"/>
      <c r="AJ118" s="40"/>
      <c r="AK118" s="40"/>
      <c r="AL118" s="40"/>
      <c r="AP118" s="4"/>
      <c r="AQ118" s="4"/>
      <c r="AR118" s="4"/>
      <c r="AS118" s="4"/>
      <c r="AT118" s="4"/>
      <c r="AU118" s="4"/>
      <c r="AV118" s="4"/>
      <c r="AW118" s="4"/>
      <c r="AX118" s="4"/>
      <c r="AY118" s="4"/>
    </row>
    <row r="119" spans="1:5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40"/>
      <c r="AG119" s="40"/>
      <c r="AH119" s="40"/>
      <c r="AI119" s="40"/>
      <c r="AJ119" s="40"/>
      <c r="AK119" s="40"/>
      <c r="AL119" s="40"/>
      <c r="AP119" s="4"/>
      <c r="AQ119" s="4"/>
      <c r="AR119" s="4"/>
      <c r="AU119" s="4"/>
      <c r="AV119" s="4"/>
      <c r="AW119" s="4"/>
      <c r="AX119" s="4"/>
      <c r="AY119" s="4"/>
    </row>
    <row r="120" spans="1:5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U120" s="4"/>
      <c r="AV120" s="4"/>
      <c r="AW120" s="4"/>
      <c r="AX120" s="4"/>
      <c r="AY120" s="4"/>
    </row>
    <row r="121" spans="1:5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58"/>
      <c r="AB121" s="40"/>
      <c r="AC121" s="40"/>
      <c r="AD121" s="40"/>
      <c r="AE121" s="40"/>
      <c r="AF121" s="6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</row>
    <row r="122" spans="1:5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59"/>
      <c r="AB122" s="60"/>
      <c r="AC122" s="60"/>
      <c r="AD122" s="40"/>
      <c r="AE122" s="60"/>
      <c r="AF122" s="6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</row>
    <row r="123" spans="1:5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40"/>
      <c r="AB123" s="60"/>
      <c r="AC123" s="60"/>
      <c r="AD123" s="40"/>
      <c r="AE123" s="60"/>
      <c r="AF123" s="6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</row>
    <row r="124" spans="1:5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B124" s="60"/>
      <c r="AC124" s="60"/>
      <c r="AE124" s="60"/>
      <c r="AF124" s="6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</row>
    <row r="125" spans="1:5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B125" s="60"/>
      <c r="AC125" s="60"/>
      <c r="AE125" s="60"/>
      <c r="AF125" s="6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</row>
    <row r="126" spans="1:5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B126" s="60"/>
      <c r="AC126" s="60"/>
      <c r="AE126" s="60"/>
      <c r="AF126" s="6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</row>
    <row r="127" spans="1:5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B127" s="60"/>
      <c r="AC127" s="60"/>
      <c r="AE127" s="60"/>
      <c r="AF127" s="6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</row>
    <row r="128" spans="1:5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B128" s="60"/>
      <c r="AC128" s="60"/>
      <c r="AE128" s="60"/>
      <c r="AF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</row>
    <row r="129" spans="1:48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F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</row>
    <row r="130" spans="1:48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F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</row>
    <row r="131" spans="1:48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F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</row>
    <row r="132" spans="1:48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F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</row>
    <row r="133" spans="1:48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F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</row>
    <row r="134" spans="1:48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F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</row>
    <row r="135" spans="1:48" x14ac:dyDescent="0.3">
      <c r="Y135" s="1"/>
      <c r="Z135" s="1"/>
      <c r="AF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</row>
    <row r="136" spans="1:48" x14ac:dyDescent="0.3">
      <c r="AF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</row>
    <row r="137" spans="1:48" x14ac:dyDescent="0.3">
      <c r="AF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</row>
    <row r="138" spans="1:48" x14ac:dyDescent="0.3">
      <c r="AF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</row>
    <row r="139" spans="1:48" x14ac:dyDescent="0.3">
      <c r="AF139" s="40"/>
    </row>
    <row r="140" spans="1:48" x14ac:dyDescent="0.3">
      <c r="AF140" s="40"/>
    </row>
    <row r="141" spans="1:48" x14ac:dyDescent="0.3">
      <c r="AF141" s="40"/>
    </row>
    <row r="142" spans="1:48" x14ac:dyDescent="0.3">
      <c r="AF142" s="40"/>
    </row>
    <row r="143" spans="1:48" x14ac:dyDescent="0.3">
      <c r="AF143" s="40"/>
    </row>
    <row r="144" spans="1:48" x14ac:dyDescent="0.3">
      <c r="AF144" s="40"/>
    </row>
    <row r="145" spans="32:32" x14ac:dyDescent="0.3">
      <c r="AF145" s="40"/>
    </row>
    <row r="146" spans="32:32" x14ac:dyDescent="0.3">
      <c r="AF146" s="40"/>
    </row>
    <row r="147" spans="32:32" x14ac:dyDescent="0.3">
      <c r="AF147" s="40"/>
    </row>
  </sheetData>
  <mergeCells count="10">
    <mergeCell ref="AH9:AV9"/>
    <mergeCell ref="AH36:AU36"/>
    <mergeCell ref="AH37:AU37"/>
    <mergeCell ref="AA98:AE98"/>
    <mergeCell ref="AA9:AD9"/>
    <mergeCell ref="AA99:AA100"/>
    <mergeCell ref="AB99:AB100"/>
    <mergeCell ref="AC99:AC100"/>
    <mergeCell ref="AD100:AE100"/>
    <mergeCell ref="A1:F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zoomScale="90" zoomScaleNormal="90" workbookViewId="0">
      <selection activeCell="A98" sqref="A98:G98"/>
    </sheetView>
  </sheetViews>
  <sheetFormatPr baseColWidth="10" defaultColWidth="9.140625" defaultRowHeight="14.25" x14ac:dyDescent="0.25"/>
  <cols>
    <col min="1" max="1" width="42.85546875" style="9" bestFit="1" customWidth="1"/>
    <col min="2" max="2" width="12" style="9" bestFit="1" customWidth="1"/>
    <col min="3" max="3" width="11" style="9" bestFit="1" customWidth="1"/>
    <col min="4" max="4" width="12" style="9" bestFit="1" customWidth="1"/>
    <col min="5" max="5" width="11" style="9" bestFit="1" customWidth="1"/>
    <col min="6" max="7" width="15.42578125" style="9" bestFit="1" customWidth="1"/>
    <col min="8" max="8" width="10.42578125" style="26" customWidth="1"/>
    <col min="9" max="9" width="9.140625" style="9" customWidth="1"/>
    <col min="10" max="10" width="9.7109375" style="9" bestFit="1" customWidth="1"/>
    <col min="11" max="11" width="12.42578125" style="9" customWidth="1"/>
    <col min="12" max="12" width="14.42578125" style="9" customWidth="1"/>
    <col min="13" max="16384" width="9.140625" style="9"/>
  </cols>
  <sheetData>
    <row r="1" spans="1:16" x14ac:dyDescent="0.25">
      <c r="A1" s="257"/>
    </row>
    <row r="2" spans="1:16" x14ac:dyDescent="0.25">
      <c r="A2" s="257"/>
      <c r="B2" s="13"/>
      <c r="C2" s="13"/>
      <c r="D2" s="13"/>
      <c r="E2" s="13"/>
      <c r="F2" s="13"/>
      <c r="G2" s="13"/>
      <c r="H2" s="17"/>
    </row>
    <row r="3" spans="1:16" x14ac:dyDescent="0.25">
      <c r="A3" s="257"/>
      <c r="B3" s="13"/>
      <c r="C3" s="13"/>
      <c r="D3" s="13"/>
      <c r="E3" s="13"/>
      <c r="F3" s="13"/>
      <c r="G3" s="13"/>
      <c r="H3" s="17"/>
    </row>
    <row r="4" spans="1:16" s="11" customFormat="1" x14ac:dyDescent="0.25">
      <c r="A4" s="175" t="s">
        <v>8</v>
      </c>
      <c r="B4" s="10"/>
      <c r="C4" s="10"/>
      <c r="D4" s="15"/>
      <c r="E4" s="10"/>
      <c r="F4" s="10"/>
      <c r="G4" s="10"/>
      <c r="H4" s="18"/>
    </row>
    <row r="5" spans="1:16" s="11" customFormat="1" x14ac:dyDescent="0.25">
      <c r="A5" s="175" t="s">
        <v>35</v>
      </c>
      <c r="B5" s="10"/>
      <c r="C5" s="10"/>
      <c r="D5" s="10"/>
      <c r="E5" s="10"/>
      <c r="F5" s="10"/>
      <c r="G5" s="10"/>
      <c r="H5" s="18"/>
    </row>
    <row r="6" spans="1:16" s="11" customFormat="1" x14ac:dyDescent="0.25">
      <c r="A6" s="175" t="s">
        <v>152</v>
      </c>
      <c r="B6" s="10"/>
      <c r="C6" s="10"/>
      <c r="D6" s="10"/>
      <c r="E6" s="10"/>
      <c r="F6" s="10"/>
      <c r="G6" s="10"/>
      <c r="H6" s="18"/>
    </row>
    <row r="7" spans="1:16" s="111" customFormat="1" x14ac:dyDescent="0.25">
      <c r="A7" s="176" t="s">
        <v>0</v>
      </c>
      <c r="B7" s="110"/>
      <c r="C7" s="110"/>
      <c r="D7" s="110"/>
      <c r="E7" s="110"/>
      <c r="F7" s="110"/>
      <c r="G7" s="110"/>
      <c r="H7" s="181"/>
    </row>
    <row r="8" spans="1:16" s="111" customFormat="1" x14ac:dyDescent="0.25">
      <c r="A8" s="176" t="s">
        <v>11</v>
      </c>
      <c r="B8" s="110"/>
      <c r="C8" s="110"/>
      <c r="D8" s="110"/>
      <c r="E8" s="110"/>
      <c r="F8" s="110"/>
      <c r="G8" s="110"/>
      <c r="H8" s="181"/>
    </row>
    <row r="9" spans="1:16" ht="15" thickBot="1" x14ac:dyDescent="0.3">
      <c r="A9" s="12"/>
      <c r="B9" s="13"/>
      <c r="C9" s="13"/>
      <c r="D9" s="13"/>
      <c r="E9" s="13"/>
      <c r="F9" s="13"/>
      <c r="G9" s="13"/>
      <c r="H9" s="17"/>
    </row>
    <row r="10" spans="1:16" ht="15" thickBot="1" x14ac:dyDescent="0.3">
      <c r="A10" s="253" t="s">
        <v>36</v>
      </c>
      <c r="B10" s="260">
        <v>42736</v>
      </c>
      <c r="C10" s="256"/>
      <c r="D10" s="260">
        <v>43101</v>
      </c>
      <c r="E10" s="256"/>
      <c r="F10" s="260" t="s">
        <v>37</v>
      </c>
      <c r="G10" s="256"/>
      <c r="H10" s="248" t="s">
        <v>38</v>
      </c>
      <c r="J10" s="100"/>
      <c r="K10" s="258" t="s">
        <v>155</v>
      </c>
      <c r="L10" s="259"/>
    </row>
    <row r="11" spans="1:16" ht="15" thickBot="1" x14ac:dyDescent="0.3">
      <c r="A11" s="254"/>
      <c r="B11" s="142" t="s">
        <v>7</v>
      </c>
      <c r="C11" s="101" t="s">
        <v>1</v>
      </c>
      <c r="D11" s="101" t="s">
        <v>7</v>
      </c>
      <c r="E11" s="101" t="s">
        <v>1</v>
      </c>
      <c r="F11" s="101" t="s">
        <v>7</v>
      </c>
      <c r="G11" s="142" t="s">
        <v>1</v>
      </c>
      <c r="H11" s="249"/>
      <c r="J11" s="100"/>
      <c r="K11" s="193">
        <v>2017</v>
      </c>
      <c r="L11" s="194">
        <v>2018</v>
      </c>
      <c r="M11" s="19"/>
      <c r="N11" s="19"/>
      <c r="O11" s="19"/>
      <c r="P11" s="19"/>
    </row>
    <row r="12" spans="1:16" ht="15" thickBot="1" x14ac:dyDescent="0.3">
      <c r="A12" s="144" t="s">
        <v>142</v>
      </c>
      <c r="B12" s="169">
        <v>874556.64</v>
      </c>
      <c r="C12" s="169">
        <v>291357</v>
      </c>
      <c r="D12" s="169">
        <v>290182.86</v>
      </c>
      <c r="E12" s="169">
        <v>108020</v>
      </c>
      <c r="F12" s="170">
        <f>(D12-B12)/B12</f>
        <v>-0.66819432072461316</v>
      </c>
      <c r="G12" s="170">
        <f>(E12-C12)/C12</f>
        <v>-0.62925208592894633</v>
      </c>
      <c r="H12" s="188">
        <f>E12/$E$55</f>
        <v>1.4076092683082311E-3</v>
      </c>
      <c r="I12" s="20"/>
      <c r="J12" s="172" t="s">
        <v>41</v>
      </c>
      <c r="K12" s="229">
        <f>C12/$C$55</f>
        <v>4.5309605138027769E-3</v>
      </c>
      <c r="L12" s="190">
        <f>+H12</f>
        <v>1.4076092683082311E-3</v>
      </c>
    </row>
    <row r="13" spans="1:16" x14ac:dyDescent="0.25">
      <c r="A13" s="145" t="s">
        <v>141</v>
      </c>
      <c r="B13" s="98">
        <v>149930</v>
      </c>
      <c r="C13" s="98">
        <v>51700</v>
      </c>
      <c r="D13" s="98">
        <v>193582.86000000002</v>
      </c>
      <c r="E13" s="98">
        <v>80420</v>
      </c>
      <c r="F13" s="146">
        <f>(D13-B13)/B13</f>
        <v>0.29115493897152012</v>
      </c>
      <c r="G13" s="146">
        <f>(E13-C13)/C13</f>
        <v>0.55551257253384911</v>
      </c>
      <c r="H13" s="184"/>
      <c r="I13" s="21"/>
      <c r="J13" s="173" t="s">
        <v>145</v>
      </c>
      <c r="K13" s="189">
        <f>C17/$C$55</f>
        <v>2.0589972092379796E-2</v>
      </c>
      <c r="L13" s="191">
        <f>+H17</f>
        <v>1.5692927783754522E-2</v>
      </c>
    </row>
    <row r="14" spans="1:16" x14ac:dyDescent="0.25">
      <c r="A14" s="147" t="s">
        <v>139</v>
      </c>
      <c r="B14" s="96">
        <v>0</v>
      </c>
      <c r="C14" s="96">
        <v>0</v>
      </c>
      <c r="D14" s="96">
        <v>96600</v>
      </c>
      <c r="E14" s="96">
        <v>27600</v>
      </c>
      <c r="F14" s="148"/>
      <c r="G14" s="99"/>
      <c r="H14" s="185"/>
      <c r="I14" s="22"/>
      <c r="J14" s="173" t="s">
        <v>130</v>
      </c>
      <c r="K14" s="189">
        <f>C26/$C$55</f>
        <v>0.55041697209287743</v>
      </c>
      <c r="L14" s="191">
        <f>+H26</f>
        <v>0.51503475773261853</v>
      </c>
    </row>
    <row r="15" spans="1:16" x14ac:dyDescent="0.25">
      <c r="A15" s="147" t="s">
        <v>140</v>
      </c>
      <c r="B15" s="96">
        <v>559549</v>
      </c>
      <c r="C15" s="96">
        <v>193228</v>
      </c>
      <c r="D15" s="96">
        <v>0</v>
      </c>
      <c r="E15" s="96">
        <v>0</v>
      </c>
      <c r="F15" s="149">
        <f t="shared" ref="F15:G20" si="0">(D15-B15)/B15</f>
        <v>-1</v>
      </c>
      <c r="G15" s="150">
        <f t="shared" si="0"/>
        <v>-1</v>
      </c>
      <c r="H15" s="185"/>
      <c r="I15" s="20"/>
      <c r="J15" s="173" t="s">
        <v>3</v>
      </c>
      <c r="K15" s="189">
        <f>C36/$C$55</f>
        <v>0.16323831965571312</v>
      </c>
      <c r="L15" s="191">
        <f>+H36</f>
        <v>0.19190525374457035</v>
      </c>
    </row>
    <row r="16" spans="1:16" ht="15" thickBot="1" x14ac:dyDescent="0.3">
      <c r="A16" s="151" t="s">
        <v>144</v>
      </c>
      <c r="B16" s="152">
        <v>165077.64000000001</v>
      </c>
      <c r="C16" s="152">
        <v>46429</v>
      </c>
      <c r="D16" s="152">
        <v>0</v>
      </c>
      <c r="E16" s="152">
        <v>0</v>
      </c>
      <c r="F16" s="153">
        <f t="shared" si="0"/>
        <v>-1</v>
      </c>
      <c r="G16" s="154">
        <f t="shared" si="0"/>
        <v>-1</v>
      </c>
      <c r="H16" s="186"/>
      <c r="I16" s="22"/>
      <c r="J16" s="174" t="s">
        <v>4</v>
      </c>
      <c r="K16" s="230">
        <f>C38/$C$55</f>
        <v>0.26122377564522686</v>
      </c>
      <c r="L16" s="192">
        <f>+H38</f>
        <v>0.27595945147074841</v>
      </c>
    </row>
    <row r="17" spans="1:13" ht="15" thickBot="1" x14ac:dyDescent="0.3">
      <c r="A17" s="144" t="s">
        <v>2</v>
      </c>
      <c r="B17" s="169">
        <v>4467798.28</v>
      </c>
      <c r="C17" s="169">
        <v>1324009</v>
      </c>
      <c r="D17" s="169">
        <v>3667395.46</v>
      </c>
      <c r="E17" s="169">
        <v>1204276</v>
      </c>
      <c r="F17" s="170">
        <f t="shared" si="0"/>
        <v>-0.17914927439382966</v>
      </c>
      <c r="G17" s="170">
        <f t="shared" si="0"/>
        <v>-9.0432164736040307E-2</v>
      </c>
      <c r="H17" s="183">
        <f>E17/$E$55</f>
        <v>1.5692927783754522E-2</v>
      </c>
      <c r="I17" s="22"/>
      <c r="J17" s="14"/>
      <c r="K17" s="23"/>
      <c r="L17" s="23"/>
      <c r="M17" s="23"/>
    </row>
    <row r="18" spans="1:13" x14ac:dyDescent="0.25">
      <c r="A18" s="145" t="s">
        <v>136</v>
      </c>
      <c r="B18" s="98">
        <v>914837.27</v>
      </c>
      <c r="C18" s="98">
        <v>264752</v>
      </c>
      <c r="D18" s="98">
        <v>1151322.47</v>
      </c>
      <c r="E18" s="98">
        <v>379911</v>
      </c>
      <c r="F18" s="146">
        <f t="shared" si="0"/>
        <v>0.25849974389434305</v>
      </c>
      <c r="G18" s="146">
        <f t="shared" si="0"/>
        <v>0.43496932978787695</v>
      </c>
      <c r="H18" s="184"/>
      <c r="I18" s="24"/>
      <c r="K18" s="23"/>
      <c r="L18" s="23"/>
      <c r="M18" s="23"/>
    </row>
    <row r="19" spans="1:13" x14ac:dyDescent="0.25">
      <c r="A19" s="147" t="s">
        <v>138</v>
      </c>
      <c r="B19" s="96">
        <v>813516.58000000007</v>
      </c>
      <c r="C19" s="96">
        <v>241613</v>
      </c>
      <c r="D19" s="96">
        <v>1089872.3899999999</v>
      </c>
      <c r="E19" s="96">
        <v>361574</v>
      </c>
      <c r="F19" s="148">
        <f t="shared" si="0"/>
        <v>0.33970519691190537</v>
      </c>
      <c r="G19" s="148">
        <f t="shared" si="0"/>
        <v>0.49650060220269604</v>
      </c>
      <c r="H19" s="185"/>
      <c r="I19" s="22"/>
      <c r="K19" s="23"/>
      <c r="M19" s="23"/>
    </row>
    <row r="20" spans="1:13" x14ac:dyDescent="0.25">
      <c r="A20" s="147" t="s">
        <v>137</v>
      </c>
      <c r="B20" s="96">
        <v>1953512.3</v>
      </c>
      <c r="C20" s="96">
        <v>573694</v>
      </c>
      <c r="D20" s="96">
        <v>806613.20000000007</v>
      </c>
      <c r="E20" s="96">
        <v>256439</v>
      </c>
      <c r="F20" s="149">
        <f t="shared" si="0"/>
        <v>-0.58709591948819573</v>
      </c>
      <c r="G20" s="150">
        <f t="shared" si="0"/>
        <v>-0.55300386617255892</v>
      </c>
      <c r="H20" s="185"/>
      <c r="I20" s="22"/>
      <c r="K20" s="23"/>
      <c r="M20" s="23"/>
    </row>
    <row r="21" spans="1:13" x14ac:dyDescent="0.25">
      <c r="A21" s="147" t="s">
        <v>131</v>
      </c>
      <c r="B21" s="96">
        <v>0</v>
      </c>
      <c r="C21" s="96">
        <v>0</v>
      </c>
      <c r="D21" s="96">
        <v>129628.8</v>
      </c>
      <c r="E21" s="96">
        <v>46296</v>
      </c>
      <c r="F21" s="149"/>
      <c r="G21" s="99"/>
      <c r="H21" s="185"/>
      <c r="I21" s="24"/>
      <c r="K21" s="23"/>
      <c r="M21" s="23"/>
    </row>
    <row r="22" spans="1:13" x14ac:dyDescent="0.25">
      <c r="A22" s="147" t="s">
        <v>133</v>
      </c>
      <c r="B22" s="96">
        <v>165359.92000000001</v>
      </c>
      <c r="C22" s="96">
        <v>46297</v>
      </c>
      <c r="D22" s="96">
        <v>158002</v>
      </c>
      <c r="E22" s="96">
        <v>44180</v>
      </c>
      <c r="F22" s="149">
        <f t="shared" ref="F22:G24" si="1">(D22-B22)/B22</f>
        <v>-4.4496393080016079E-2</v>
      </c>
      <c r="G22" s="150">
        <f t="shared" si="1"/>
        <v>-4.5726504957124652E-2</v>
      </c>
      <c r="H22" s="185"/>
      <c r="I22" s="22"/>
      <c r="K22" s="23"/>
      <c r="M22" s="23"/>
    </row>
    <row r="23" spans="1:13" x14ac:dyDescent="0.25">
      <c r="A23" s="147" t="s">
        <v>132</v>
      </c>
      <c r="B23" s="96">
        <v>140882.21</v>
      </c>
      <c r="C23" s="96">
        <v>44533</v>
      </c>
      <c r="D23" s="96">
        <v>115956.6</v>
      </c>
      <c r="E23" s="96">
        <v>43876</v>
      </c>
      <c r="F23" s="149">
        <f t="shared" si="1"/>
        <v>-0.17692517742304006</v>
      </c>
      <c r="G23" s="150">
        <f t="shared" si="1"/>
        <v>-1.4753104439404486E-2</v>
      </c>
      <c r="H23" s="185"/>
      <c r="I23" s="22"/>
      <c r="J23" s="14"/>
      <c r="K23" s="23"/>
      <c r="M23" s="23"/>
    </row>
    <row r="24" spans="1:13" x14ac:dyDescent="0.25">
      <c r="A24" s="147" t="s">
        <v>135</v>
      </c>
      <c r="B24" s="96">
        <v>479690</v>
      </c>
      <c r="C24" s="96">
        <v>153120</v>
      </c>
      <c r="D24" s="96">
        <v>114000</v>
      </c>
      <c r="E24" s="96">
        <v>38000</v>
      </c>
      <c r="F24" s="149">
        <f t="shared" si="1"/>
        <v>-0.76234651545789989</v>
      </c>
      <c r="G24" s="150">
        <f t="shared" si="1"/>
        <v>-0.75182863113897591</v>
      </c>
      <c r="H24" s="185"/>
      <c r="I24" s="25"/>
      <c r="J24" s="14"/>
      <c r="K24" s="23"/>
      <c r="L24" s="23"/>
      <c r="M24" s="23"/>
    </row>
    <row r="25" spans="1:13" ht="15" thickBot="1" x14ac:dyDescent="0.3">
      <c r="A25" s="151" t="s">
        <v>134</v>
      </c>
      <c r="B25" s="152">
        <v>0</v>
      </c>
      <c r="C25" s="152">
        <v>0</v>
      </c>
      <c r="D25" s="152">
        <v>102000</v>
      </c>
      <c r="E25" s="152">
        <v>34000</v>
      </c>
      <c r="F25" s="155"/>
      <c r="G25" s="102"/>
      <c r="H25" s="186"/>
      <c r="I25" s="24"/>
      <c r="J25" s="14"/>
      <c r="K25" s="23"/>
      <c r="L25" s="23"/>
      <c r="M25" s="23"/>
    </row>
    <row r="26" spans="1:13" ht="15" thickBot="1" x14ac:dyDescent="0.3">
      <c r="A26" s="144" t="s">
        <v>130</v>
      </c>
      <c r="B26" s="169">
        <v>106255073.01000001</v>
      </c>
      <c r="C26" s="169">
        <v>35393784</v>
      </c>
      <c r="D26" s="169">
        <v>113460987.55</v>
      </c>
      <c r="E26" s="169">
        <v>39523791</v>
      </c>
      <c r="F26" s="171">
        <f t="shared" ref="F26:G31" si="2">(D26-B26)/B26</f>
        <v>6.7817134145885152E-2</v>
      </c>
      <c r="G26" s="171">
        <f t="shared" si="2"/>
        <v>0.11668735391502644</v>
      </c>
      <c r="H26" s="183">
        <f>E26/$E$55</f>
        <v>0.51503475773261853</v>
      </c>
      <c r="I26" s="24"/>
      <c r="J26" s="14"/>
      <c r="K26" s="23"/>
      <c r="L26" s="23"/>
      <c r="M26" s="23"/>
    </row>
    <row r="27" spans="1:13" x14ac:dyDescent="0.25">
      <c r="A27" s="145" t="s">
        <v>129</v>
      </c>
      <c r="B27" s="98">
        <v>94798970.25</v>
      </c>
      <c r="C27" s="98">
        <v>31937059</v>
      </c>
      <c r="D27" s="98">
        <v>84092459.469999999</v>
      </c>
      <c r="E27" s="98">
        <v>29753492</v>
      </c>
      <c r="F27" s="156">
        <f t="shared" si="2"/>
        <v>-0.11293910420930971</v>
      </c>
      <c r="G27" s="157">
        <f t="shared" si="2"/>
        <v>-6.8370947994929654E-2</v>
      </c>
      <c r="H27" s="184"/>
      <c r="I27" s="24"/>
      <c r="J27" s="14"/>
      <c r="K27" s="23"/>
      <c r="L27" s="23"/>
      <c r="M27" s="23"/>
    </row>
    <row r="28" spans="1:13" x14ac:dyDescent="0.25">
      <c r="A28" s="147" t="s">
        <v>128</v>
      </c>
      <c r="B28" s="96">
        <v>6714436.7000000002</v>
      </c>
      <c r="C28" s="96">
        <v>2109430</v>
      </c>
      <c r="D28" s="96">
        <v>21348918.43</v>
      </c>
      <c r="E28" s="96">
        <v>7291692</v>
      </c>
      <c r="F28" s="148">
        <f t="shared" si="2"/>
        <v>2.1795546497593761</v>
      </c>
      <c r="G28" s="148">
        <f t="shared" si="2"/>
        <v>2.4567120027685205</v>
      </c>
      <c r="H28" s="185"/>
      <c r="I28" s="24"/>
      <c r="J28" s="14"/>
      <c r="K28" s="23"/>
      <c r="L28" s="23"/>
      <c r="M28" s="23"/>
    </row>
    <row r="29" spans="1:13" x14ac:dyDescent="0.25">
      <c r="A29" s="147" t="s">
        <v>127</v>
      </c>
      <c r="B29" s="96">
        <v>3426379.3200000003</v>
      </c>
      <c r="C29" s="96">
        <v>977732</v>
      </c>
      <c r="D29" s="96">
        <v>7007563.3500000006</v>
      </c>
      <c r="E29" s="96">
        <v>2147757</v>
      </c>
      <c r="F29" s="148">
        <f t="shared" si="2"/>
        <v>1.045180260427208</v>
      </c>
      <c r="G29" s="148">
        <f t="shared" si="2"/>
        <v>1.1966725033035637</v>
      </c>
      <c r="H29" s="185"/>
      <c r="I29" s="22"/>
      <c r="J29" s="14"/>
      <c r="K29" s="23"/>
      <c r="L29" s="23"/>
      <c r="M29" s="23"/>
    </row>
    <row r="30" spans="1:13" x14ac:dyDescent="0.25">
      <c r="A30" s="147" t="s">
        <v>125</v>
      </c>
      <c r="B30" s="96">
        <v>474287</v>
      </c>
      <c r="C30" s="96">
        <v>135362</v>
      </c>
      <c r="D30" s="96">
        <v>498473.5</v>
      </c>
      <c r="E30" s="96">
        <v>140803</v>
      </c>
      <c r="F30" s="148">
        <f t="shared" si="2"/>
        <v>5.0995494289322707E-2</v>
      </c>
      <c r="G30" s="148">
        <f t="shared" si="2"/>
        <v>4.0195919091029979E-2</v>
      </c>
      <c r="H30" s="185"/>
      <c r="I30" s="21"/>
      <c r="J30" s="14"/>
      <c r="K30" s="23"/>
      <c r="L30" s="23"/>
      <c r="M30" s="23"/>
    </row>
    <row r="31" spans="1:13" x14ac:dyDescent="0.25">
      <c r="A31" s="147" t="s">
        <v>143</v>
      </c>
      <c r="B31" s="96">
        <v>136828.79999999999</v>
      </c>
      <c r="C31" s="96">
        <v>44445</v>
      </c>
      <c r="D31" s="96">
        <v>249065.2</v>
      </c>
      <c r="E31" s="96">
        <v>97179</v>
      </c>
      <c r="F31" s="148">
        <f t="shared" si="2"/>
        <v>0.82026883229261704</v>
      </c>
      <c r="G31" s="148">
        <f t="shared" si="2"/>
        <v>1.1865001687478907</v>
      </c>
      <c r="H31" s="185"/>
      <c r="I31" s="21"/>
      <c r="J31" s="14"/>
      <c r="K31" s="23"/>
      <c r="L31" s="23"/>
      <c r="M31" s="23"/>
    </row>
    <row r="32" spans="1:13" x14ac:dyDescent="0.25">
      <c r="A32" s="147" t="s">
        <v>162</v>
      </c>
      <c r="B32" s="96">
        <v>0</v>
      </c>
      <c r="C32" s="96">
        <v>0</v>
      </c>
      <c r="D32" s="96">
        <v>148148</v>
      </c>
      <c r="E32" s="96">
        <v>52910</v>
      </c>
      <c r="F32" s="148"/>
      <c r="G32" s="99"/>
      <c r="H32" s="185"/>
      <c r="I32" s="21"/>
      <c r="J32" s="14"/>
      <c r="K32" s="23"/>
      <c r="L32" s="23"/>
      <c r="M32" s="23"/>
    </row>
    <row r="33" spans="1:13" x14ac:dyDescent="0.25">
      <c r="A33" s="147" t="s">
        <v>123</v>
      </c>
      <c r="B33" s="96">
        <v>0</v>
      </c>
      <c r="C33" s="96">
        <v>0</v>
      </c>
      <c r="D33" s="96">
        <v>116359.6</v>
      </c>
      <c r="E33" s="96">
        <v>39958</v>
      </c>
      <c r="F33" s="148"/>
      <c r="G33" s="99"/>
      <c r="H33" s="185"/>
      <c r="I33" s="22"/>
      <c r="J33" s="14"/>
      <c r="K33" s="23"/>
      <c r="L33" s="23"/>
      <c r="M33" s="23"/>
    </row>
    <row r="34" spans="1:13" x14ac:dyDescent="0.25">
      <c r="A34" s="147" t="s">
        <v>124</v>
      </c>
      <c r="B34" s="96">
        <v>278062</v>
      </c>
      <c r="C34" s="96">
        <v>100089</v>
      </c>
      <c r="D34" s="96">
        <v>0</v>
      </c>
      <c r="E34" s="96">
        <v>0</v>
      </c>
      <c r="F34" s="149">
        <f t="shared" ref="F34:F49" si="3">(D34-B34)/B34</f>
        <v>-1</v>
      </c>
      <c r="G34" s="150">
        <f t="shared" ref="G34:G49" si="4">(E34-C34)/C34</f>
        <v>-1</v>
      </c>
      <c r="H34" s="185"/>
      <c r="I34" s="22"/>
      <c r="J34" s="14"/>
      <c r="K34" s="23"/>
      <c r="L34" s="23"/>
      <c r="M34" s="23"/>
    </row>
    <row r="35" spans="1:13" ht="15" thickBot="1" x14ac:dyDescent="0.3">
      <c r="A35" s="151" t="s">
        <v>126</v>
      </c>
      <c r="B35" s="152">
        <v>426108.94</v>
      </c>
      <c r="C35" s="152">
        <v>89667</v>
      </c>
      <c r="D35" s="152">
        <v>0</v>
      </c>
      <c r="E35" s="152">
        <v>0</v>
      </c>
      <c r="F35" s="153">
        <f t="shared" si="3"/>
        <v>-1</v>
      </c>
      <c r="G35" s="154">
        <f t="shared" si="4"/>
        <v>-1</v>
      </c>
      <c r="H35" s="186"/>
      <c r="I35" s="22"/>
      <c r="J35" s="14"/>
      <c r="K35" s="23"/>
      <c r="L35" s="23"/>
      <c r="M35" s="23"/>
    </row>
    <row r="36" spans="1:13" ht="15" thickBot="1" x14ac:dyDescent="0.3">
      <c r="A36" s="144" t="s">
        <v>3</v>
      </c>
      <c r="B36" s="169">
        <v>33285088.550000001</v>
      </c>
      <c r="C36" s="169">
        <v>10496809</v>
      </c>
      <c r="D36" s="169">
        <v>44682991.469999999</v>
      </c>
      <c r="E36" s="169">
        <v>14726818</v>
      </c>
      <c r="F36" s="171">
        <f t="shared" si="3"/>
        <v>0.34243270535027609</v>
      </c>
      <c r="G36" s="171">
        <f t="shared" si="4"/>
        <v>0.40298046768308349</v>
      </c>
      <c r="H36" s="183">
        <f>E36/$E$55</f>
        <v>0.19190525374457035</v>
      </c>
      <c r="I36" s="20"/>
      <c r="J36" s="14"/>
      <c r="K36" s="23"/>
      <c r="L36" s="23"/>
      <c r="M36" s="23"/>
    </row>
    <row r="37" spans="1:13" ht="15" thickBot="1" x14ac:dyDescent="0.3">
      <c r="A37" s="158" t="s">
        <v>3</v>
      </c>
      <c r="B37" s="159">
        <v>33285088.550000001</v>
      </c>
      <c r="C37" s="159">
        <v>10496809</v>
      </c>
      <c r="D37" s="159">
        <v>44682991.469999999</v>
      </c>
      <c r="E37" s="159">
        <v>14726818</v>
      </c>
      <c r="F37" s="160">
        <f t="shared" si="3"/>
        <v>0.34243270535027609</v>
      </c>
      <c r="G37" s="161">
        <f t="shared" si="4"/>
        <v>0.40298046768308349</v>
      </c>
      <c r="H37" s="187"/>
      <c r="I37" s="22"/>
      <c r="J37" s="14"/>
      <c r="K37" s="23"/>
      <c r="L37" s="23"/>
      <c r="M37" s="23"/>
    </row>
    <row r="38" spans="1:13" ht="15" thickBot="1" x14ac:dyDescent="0.3">
      <c r="A38" s="144" t="s">
        <v>4</v>
      </c>
      <c r="B38" s="169">
        <v>54163429.020000003</v>
      </c>
      <c r="C38" s="169">
        <v>16797625</v>
      </c>
      <c r="D38" s="169">
        <v>66149863.140000001</v>
      </c>
      <c r="E38" s="169">
        <v>21177141</v>
      </c>
      <c r="F38" s="171">
        <f t="shared" si="3"/>
        <v>0.22130124212730276</v>
      </c>
      <c r="G38" s="171">
        <f t="shared" si="4"/>
        <v>0.26072233425856334</v>
      </c>
      <c r="H38" s="183">
        <f>E38/$E$55</f>
        <v>0.27595945147074841</v>
      </c>
      <c r="I38" s="20"/>
      <c r="J38" s="14"/>
      <c r="K38" s="23"/>
      <c r="L38" s="23"/>
      <c r="M38" s="23"/>
    </row>
    <row r="39" spans="1:13" x14ac:dyDescent="0.25">
      <c r="A39" s="145" t="s">
        <v>120</v>
      </c>
      <c r="B39" s="98">
        <v>17982213.93</v>
      </c>
      <c r="C39" s="98">
        <v>5742076</v>
      </c>
      <c r="D39" s="98">
        <v>17787788.93</v>
      </c>
      <c r="E39" s="98">
        <v>5818131</v>
      </c>
      <c r="F39" s="156">
        <f t="shared" si="3"/>
        <v>-1.0812072459867572E-2</v>
      </c>
      <c r="G39" s="146">
        <f t="shared" si="4"/>
        <v>1.3245209572287097E-2</v>
      </c>
      <c r="H39" s="184"/>
      <c r="I39" s="22"/>
      <c r="J39" s="14"/>
      <c r="K39" s="23"/>
      <c r="L39" s="23"/>
      <c r="M39" s="23"/>
    </row>
    <row r="40" spans="1:13" x14ac:dyDescent="0.25">
      <c r="A40" s="147" t="s">
        <v>122</v>
      </c>
      <c r="B40" s="96">
        <v>12403613.43</v>
      </c>
      <c r="C40" s="96">
        <v>4072960</v>
      </c>
      <c r="D40" s="96">
        <v>16282188.189999999</v>
      </c>
      <c r="E40" s="96">
        <v>5487653</v>
      </c>
      <c r="F40" s="148">
        <f t="shared" si="3"/>
        <v>0.31269716537755721</v>
      </c>
      <c r="G40" s="148">
        <f t="shared" si="4"/>
        <v>0.3473378083752357</v>
      </c>
      <c r="H40" s="185"/>
      <c r="I40" s="24"/>
      <c r="J40" s="14"/>
      <c r="K40" s="23"/>
      <c r="L40" s="23"/>
      <c r="M40" s="23"/>
    </row>
    <row r="41" spans="1:13" x14ac:dyDescent="0.25">
      <c r="A41" s="147" t="s">
        <v>121</v>
      </c>
      <c r="B41" s="96">
        <v>11513192.74</v>
      </c>
      <c r="C41" s="96">
        <v>3681030</v>
      </c>
      <c r="D41" s="96">
        <v>16134472.49</v>
      </c>
      <c r="E41" s="96">
        <v>5400319</v>
      </c>
      <c r="F41" s="148">
        <f t="shared" si="3"/>
        <v>0.40138994059783278</v>
      </c>
      <c r="G41" s="148">
        <f t="shared" si="4"/>
        <v>0.46706736973075469</v>
      </c>
      <c r="H41" s="167"/>
      <c r="I41" s="22"/>
      <c r="J41" s="14"/>
      <c r="K41" s="23"/>
      <c r="L41" s="23"/>
      <c r="M41" s="23"/>
    </row>
    <row r="42" spans="1:13" x14ac:dyDescent="0.25">
      <c r="A42" s="147" t="s">
        <v>119</v>
      </c>
      <c r="B42" s="96">
        <v>2213950.2200000002</v>
      </c>
      <c r="C42" s="96">
        <v>767135</v>
      </c>
      <c r="D42" s="96">
        <v>2630278.2599999998</v>
      </c>
      <c r="E42" s="96">
        <v>999649</v>
      </c>
      <c r="F42" s="148">
        <f t="shared" si="3"/>
        <v>0.18804760659885095</v>
      </c>
      <c r="G42" s="148">
        <f t="shared" si="4"/>
        <v>0.30309397954727657</v>
      </c>
      <c r="H42" s="167"/>
      <c r="I42" s="24"/>
      <c r="J42" s="14"/>
      <c r="K42" s="23"/>
      <c r="L42" s="23"/>
      <c r="M42" s="23"/>
    </row>
    <row r="43" spans="1:13" x14ac:dyDescent="0.25">
      <c r="A43" s="147" t="s">
        <v>118</v>
      </c>
      <c r="B43" s="96">
        <v>1720873.92</v>
      </c>
      <c r="C43" s="96">
        <v>470865</v>
      </c>
      <c r="D43" s="96">
        <v>2830888.74</v>
      </c>
      <c r="E43" s="96">
        <v>711843</v>
      </c>
      <c r="F43" s="148">
        <f t="shared" si="3"/>
        <v>0.6450297183886663</v>
      </c>
      <c r="G43" s="148">
        <f t="shared" si="4"/>
        <v>0.51177726099837528</v>
      </c>
      <c r="H43" s="167"/>
      <c r="I43" s="24"/>
      <c r="J43" s="14"/>
      <c r="K43" s="23"/>
      <c r="L43" s="23"/>
      <c r="M43" s="23"/>
    </row>
    <row r="44" spans="1:13" x14ac:dyDescent="0.25">
      <c r="A44" s="147" t="s">
        <v>117</v>
      </c>
      <c r="B44" s="96">
        <v>1976738.81</v>
      </c>
      <c r="C44" s="96">
        <v>360521</v>
      </c>
      <c r="D44" s="96">
        <v>2717113.48</v>
      </c>
      <c r="E44" s="96">
        <v>668614</v>
      </c>
      <c r="F44" s="148">
        <f t="shared" si="3"/>
        <v>0.3745434987437718</v>
      </c>
      <c r="G44" s="148">
        <f t="shared" si="4"/>
        <v>0.85457712588171009</v>
      </c>
      <c r="H44" s="167"/>
      <c r="I44" s="24"/>
      <c r="J44" s="14"/>
      <c r="K44" s="23"/>
      <c r="L44" s="23"/>
      <c r="M44" s="23"/>
    </row>
    <row r="45" spans="1:13" x14ac:dyDescent="0.25">
      <c r="A45" s="147" t="s">
        <v>113</v>
      </c>
      <c r="B45" s="96">
        <v>1432894.2</v>
      </c>
      <c r="C45" s="96">
        <v>462833</v>
      </c>
      <c r="D45" s="96">
        <v>2018372.69</v>
      </c>
      <c r="E45" s="96">
        <v>618292</v>
      </c>
      <c r="F45" s="148">
        <f t="shared" si="3"/>
        <v>0.40859854830873071</v>
      </c>
      <c r="G45" s="148">
        <f t="shared" si="4"/>
        <v>0.33588572984208126</v>
      </c>
      <c r="H45" s="167"/>
      <c r="I45" s="22"/>
      <c r="J45" s="14"/>
      <c r="K45" s="23"/>
      <c r="L45" s="23"/>
      <c r="M45" s="23"/>
    </row>
    <row r="46" spans="1:13" x14ac:dyDescent="0.25">
      <c r="A46" s="147" t="s">
        <v>115</v>
      </c>
      <c r="B46" s="96">
        <v>2127960.4900000002</v>
      </c>
      <c r="C46" s="96">
        <v>448261</v>
      </c>
      <c r="D46" s="96">
        <v>1943912.67</v>
      </c>
      <c r="E46" s="96">
        <v>420445</v>
      </c>
      <c r="F46" s="148">
        <f t="shared" si="3"/>
        <v>-8.649024305897722E-2</v>
      </c>
      <c r="G46" s="150">
        <f t="shared" si="4"/>
        <v>-6.205313422314232E-2</v>
      </c>
      <c r="H46" s="167"/>
      <c r="I46" s="22"/>
      <c r="J46" s="14"/>
      <c r="K46" s="23"/>
      <c r="L46" s="23"/>
      <c r="M46" s="23"/>
    </row>
    <row r="47" spans="1:13" x14ac:dyDescent="0.25">
      <c r="A47" s="147" t="s">
        <v>116</v>
      </c>
      <c r="B47" s="96">
        <v>1732288.48</v>
      </c>
      <c r="C47" s="96">
        <v>452084</v>
      </c>
      <c r="D47" s="96">
        <v>1569140.9000000001</v>
      </c>
      <c r="E47" s="96">
        <v>407628</v>
      </c>
      <c r="F47" s="148">
        <f t="shared" si="3"/>
        <v>-9.4180375776671932E-2</v>
      </c>
      <c r="G47" s="150">
        <f t="shared" si="4"/>
        <v>-9.8335707523380611E-2</v>
      </c>
      <c r="H47" s="167"/>
      <c r="I47" s="24"/>
      <c r="J47" s="14"/>
      <c r="K47" s="23"/>
      <c r="L47" s="23"/>
      <c r="M47" s="23"/>
    </row>
    <row r="48" spans="1:13" x14ac:dyDescent="0.25">
      <c r="A48" s="147" t="s">
        <v>112</v>
      </c>
      <c r="B48" s="96">
        <v>389029.8</v>
      </c>
      <c r="C48" s="96">
        <v>145018</v>
      </c>
      <c r="D48" s="96">
        <v>721768.4</v>
      </c>
      <c r="E48" s="96">
        <v>258202</v>
      </c>
      <c r="F48" s="148">
        <f t="shared" si="3"/>
        <v>0.85530362969623419</v>
      </c>
      <c r="G48" s="148">
        <f t="shared" si="4"/>
        <v>0.78048242287164349</v>
      </c>
      <c r="H48" s="167"/>
    </row>
    <row r="49" spans="1:8" x14ac:dyDescent="0.25">
      <c r="A49" s="147" t="s">
        <v>114</v>
      </c>
      <c r="B49" s="96">
        <v>437462</v>
      </c>
      <c r="C49" s="96">
        <v>122222</v>
      </c>
      <c r="D49" s="96">
        <v>538327.39</v>
      </c>
      <c r="E49" s="96">
        <v>167669</v>
      </c>
      <c r="F49" s="148">
        <f t="shared" si="3"/>
        <v>0.23056948946422778</v>
      </c>
      <c r="G49" s="148">
        <f t="shared" si="4"/>
        <v>0.37183976698139454</v>
      </c>
      <c r="H49" s="167"/>
    </row>
    <row r="50" spans="1:8" x14ac:dyDescent="0.25">
      <c r="A50" s="147" t="s">
        <v>147</v>
      </c>
      <c r="B50" s="96">
        <v>0</v>
      </c>
      <c r="C50" s="96">
        <v>0</v>
      </c>
      <c r="D50" s="96">
        <v>507340</v>
      </c>
      <c r="E50" s="96">
        <v>70988</v>
      </c>
      <c r="F50" s="148"/>
      <c r="G50" s="99"/>
      <c r="H50" s="167"/>
    </row>
    <row r="51" spans="1:8" x14ac:dyDescent="0.25">
      <c r="A51" s="147" t="s">
        <v>110</v>
      </c>
      <c r="B51" s="96">
        <v>59529</v>
      </c>
      <c r="C51" s="96">
        <v>19709</v>
      </c>
      <c r="D51" s="96">
        <v>167160</v>
      </c>
      <c r="E51" s="96">
        <v>52910</v>
      </c>
      <c r="F51" s="148">
        <f>(D51-B51)/B51</f>
        <v>1.8080431386383107</v>
      </c>
      <c r="G51" s="148">
        <f>(E51-C51)/C51</f>
        <v>1.6845603531381603</v>
      </c>
      <c r="H51" s="167"/>
    </row>
    <row r="52" spans="1:8" x14ac:dyDescent="0.25">
      <c r="A52" s="147" t="s">
        <v>111</v>
      </c>
      <c r="B52" s="96">
        <v>0</v>
      </c>
      <c r="C52" s="96">
        <v>0</v>
      </c>
      <c r="D52" s="96">
        <v>151850</v>
      </c>
      <c r="E52" s="96">
        <v>50706</v>
      </c>
      <c r="F52" s="148"/>
      <c r="G52" s="99"/>
      <c r="H52" s="167"/>
    </row>
    <row r="53" spans="1:8" x14ac:dyDescent="0.25">
      <c r="A53" s="147" t="s">
        <v>146</v>
      </c>
      <c r="B53" s="96">
        <v>0</v>
      </c>
      <c r="C53" s="96">
        <v>0</v>
      </c>
      <c r="D53" s="96">
        <v>149261</v>
      </c>
      <c r="E53" s="96">
        <v>44092</v>
      </c>
      <c r="F53" s="148"/>
      <c r="G53" s="99"/>
      <c r="H53" s="167"/>
    </row>
    <row r="54" spans="1:8" ht="15" thickBot="1" x14ac:dyDescent="0.3">
      <c r="A54" s="162" t="s">
        <v>109</v>
      </c>
      <c r="B54" s="97">
        <v>173682</v>
      </c>
      <c r="C54" s="97">
        <v>52911</v>
      </c>
      <c r="D54" s="97">
        <v>0</v>
      </c>
      <c r="E54" s="97">
        <v>0</v>
      </c>
      <c r="F54" s="163">
        <f>(D54-B54)/B54</f>
        <v>-1</v>
      </c>
      <c r="G54" s="164">
        <f>(E54-C54)/C54</f>
        <v>-1</v>
      </c>
      <c r="H54" s="168"/>
    </row>
    <row r="55" spans="1:8" ht="15.95" customHeight="1" thickBot="1" x14ac:dyDescent="0.3">
      <c r="A55" s="112" t="s">
        <v>156</v>
      </c>
      <c r="B55" s="143">
        <f>SUM(B12,B17,B26,B36,B38)</f>
        <v>199045945.50000003</v>
      </c>
      <c r="C55" s="143">
        <f>SUM(C12,C17,C26,C36,C38)</f>
        <v>64303584</v>
      </c>
      <c r="D55" s="143">
        <f>SUM(D12,D17,D26,D36,D38)</f>
        <v>228251420.47999996</v>
      </c>
      <c r="E55" s="143">
        <f>SUM(E12,E17,E26,E36,E38)</f>
        <v>76740046</v>
      </c>
      <c r="F55" s="182">
        <f>(D55-B55)/B55</f>
        <v>0.14672730412386081</v>
      </c>
      <c r="G55" s="182">
        <f>(E55-C55)/C55</f>
        <v>0.19340231486941692</v>
      </c>
      <c r="H55" s="166">
        <f>SUM(H12:H54)</f>
        <v>1</v>
      </c>
    </row>
    <row r="56" spans="1:8" ht="15.95" customHeight="1" x14ac:dyDescent="0.25"/>
    <row r="57" spans="1:8" ht="15" thickBot="1" x14ac:dyDescent="0.3"/>
    <row r="58" spans="1:8" ht="15" thickBot="1" x14ac:dyDescent="0.3">
      <c r="A58" s="253" t="s">
        <v>149</v>
      </c>
      <c r="B58" s="255">
        <v>42736</v>
      </c>
      <c r="C58" s="256"/>
      <c r="D58" s="255">
        <v>43101</v>
      </c>
      <c r="E58" s="256"/>
      <c r="F58" s="248" t="s">
        <v>42</v>
      </c>
      <c r="G58" s="248" t="s">
        <v>157</v>
      </c>
    </row>
    <row r="59" spans="1:8" ht="15" thickBot="1" x14ac:dyDescent="0.3">
      <c r="A59" s="254"/>
      <c r="B59" s="142" t="s">
        <v>7</v>
      </c>
      <c r="C59" s="142" t="s">
        <v>1</v>
      </c>
      <c r="D59" s="101" t="s">
        <v>7</v>
      </c>
      <c r="E59" s="101" t="s">
        <v>1</v>
      </c>
      <c r="F59" s="249"/>
      <c r="G59" s="249"/>
    </row>
    <row r="60" spans="1:8" x14ac:dyDescent="0.25">
      <c r="A60" s="165" t="s">
        <v>129</v>
      </c>
      <c r="B60" s="95">
        <v>94798970.25</v>
      </c>
      <c r="C60" s="95">
        <v>31937059</v>
      </c>
      <c r="D60" s="95">
        <v>84092459.469999999</v>
      </c>
      <c r="E60" s="95">
        <v>29753492</v>
      </c>
      <c r="F60" s="180">
        <f t="shared" ref="F60:F98" si="5">C60/$C$98</f>
        <v>0.49666063714271352</v>
      </c>
      <c r="G60" s="180">
        <f t="shared" ref="G60:G98" si="6">(E60/$E$98)</f>
        <v>0.38771793282479922</v>
      </c>
      <c r="H60" s="250">
        <f>SUM(G60:G69)</f>
        <v>0.95134120717102511</v>
      </c>
    </row>
    <row r="61" spans="1:8" x14ac:dyDescent="0.25">
      <c r="A61" s="147" t="s">
        <v>3</v>
      </c>
      <c r="B61" s="96">
        <v>33285088.550000001</v>
      </c>
      <c r="C61" s="96">
        <v>10496809</v>
      </c>
      <c r="D61" s="96">
        <v>44682991.469999999</v>
      </c>
      <c r="E61" s="96">
        <v>14726818</v>
      </c>
      <c r="F61" s="178">
        <f t="shared" si="5"/>
        <v>0.16323831965571312</v>
      </c>
      <c r="G61" s="178">
        <f t="shared" si="6"/>
        <v>0.19190525374457035</v>
      </c>
      <c r="H61" s="251"/>
    </row>
    <row r="62" spans="1:8" x14ac:dyDescent="0.25">
      <c r="A62" s="147" t="s">
        <v>128</v>
      </c>
      <c r="B62" s="96">
        <v>6714436.7000000002</v>
      </c>
      <c r="C62" s="96">
        <v>2109430</v>
      </c>
      <c r="D62" s="96">
        <v>21348918.43</v>
      </c>
      <c r="E62" s="96">
        <v>7291692</v>
      </c>
      <c r="F62" s="178">
        <f t="shared" si="5"/>
        <v>3.2804236852490211E-2</v>
      </c>
      <c r="G62" s="178">
        <f t="shared" si="6"/>
        <v>9.5018082214858204E-2</v>
      </c>
      <c r="H62" s="251"/>
    </row>
    <row r="63" spans="1:8" x14ac:dyDescent="0.25">
      <c r="A63" s="147" t="s">
        <v>120</v>
      </c>
      <c r="B63" s="96">
        <v>17982213.93</v>
      </c>
      <c r="C63" s="96">
        <v>5742076</v>
      </c>
      <c r="D63" s="96">
        <v>17787788.93</v>
      </c>
      <c r="E63" s="96">
        <v>5818131</v>
      </c>
      <c r="F63" s="178">
        <f t="shared" si="5"/>
        <v>8.9296360215318629E-2</v>
      </c>
      <c r="G63" s="178">
        <f t="shared" si="6"/>
        <v>7.5816099979924431E-2</v>
      </c>
      <c r="H63" s="251"/>
    </row>
    <row r="64" spans="1:8" x14ac:dyDescent="0.25">
      <c r="A64" s="147" t="s">
        <v>122</v>
      </c>
      <c r="B64" s="96">
        <v>12403613.43</v>
      </c>
      <c r="C64" s="96">
        <v>4072960</v>
      </c>
      <c r="D64" s="96">
        <v>16282188.189999999</v>
      </c>
      <c r="E64" s="96">
        <v>5487653</v>
      </c>
      <c r="F64" s="178">
        <f t="shared" si="5"/>
        <v>6.3339548850029889E-2</v>
      </c>
      <c r="G64" s="178">
        <f t="shared" si="6"/>
        <v>7.150963917848055E-2</v>
      </c>
      <c r="H64" s="251"/>
    </row>
    <row r="65" spans="1:8" x14ac:dyDescent="0.25">
      <c r="A65" s="147" t="s">
        <v>121</v>
      </c>
      <c r="B65" s="96">
        <v>11513192.74</v>
      </c>
      <c r="C65" s="96">
        <v>3681030</v>
      </c>
      <c r="D65" s="96">
        <v>16134472.49</v>
      </c>
      <c r="E65" s="96">
        <v>5400319</v>
      </c>
      <c r="F65" s="178">
        <f t="shared" si="5"/>
        <v>5.7244554207118534E-2</v>
      </c>
      <c r="G65" s="178">
        <f t="shared" si="6"/>
        <v>7.0371589300324375E-2</v>
      </c>
      <c r="H65" s="251"/>
    </row>
    <row r="66" spans="1:8" x14ac:dyDescent="0.25">
      <c r="A66" s="147" t="s">
        <v>127</v>
      </c>
      <c r="B66" s="96">
        <v>3426379.3200000003</v>
      </c>
      <c r="C66" s="96">
        <v>977732</v>
      </c>
      <c r="D66" s="96">
        <v>7007563.3500000006</v>
      </c>
      <c r="E66" s="96">
        <v>2147757</v>
      </c>
      <c r="F66" s="178">
        <f t="shared" si="5"/>
        <v>1.5204937877179598E-2</v>
      </c>
      <c r="G66" s="178">
        <f t="shared" si="6"/>
        <v>2.7987434357284593E-2</v>
      </c>
      <c r="H66" s="251"/>
    </row>
    <row r="67" spans="1:8" x14ac:dyDescent="0.25">
      <c r="A67" s="147" t="s">
        <v>119</v>
      </c>
      <c r="B67" s="96">
        <v>2213950.2200000002</v>
      </c>
      <c r="C67" s="96">
        <v>767135</v>
      </c>
      <c r="D67" s="96">
        <v>2630278.2599999998</v>
      </c>
      <c r="E67" s="96">
        <v>999649</v>
      </c>
      <c r="F67" s="178">
        <f t="shared" si="5"/>
        <v>1.1929894918454313E-2</v>
      </c>
      <c r="G67" s="178">
        <f t="shared" si="6"/>
        <v>1.3026432118635946E-2</v>
      </c>
      <c r="H67" s="251"/>
    </row>
    <row r="68" spans="1:8" x14ac:dyDescent="0.25">
      <c r="A68" s="147" t="s">
        <v>118</v>
      </c>
      <c r="B68" s="96">
        <v>1720873.92</v>
      </c>
      <c r="C68" s="96">
        <v>470865</v>
      </c>
      <c r="D68" s="96">
        <v>2830888.74</v>
      </c>
      <c r="E68" s="96">
        <v>711843</v>
      </c>
      <c r="F68" s="178">
        <f t="shared" si="5"/>
        <v>7.3225311982610484E-3</v>
      </c>
      <c r="G68" s="178">
        <f t="shared" si="6"/>
        <v>9.2760304052984278E-3</v>
      </c>
      <c r="H68" s="251"/>
    </row>
    <row r="69" spans="1:8" ht="15" thickBot="1" x14ac:dyDescent="0.3">
      <c r="A69" s="162" t="s">
        <v>117</v>
      </c>
      <c r="B69" s="97">
        <v>1976738.81</v>
      </c>
      <c r="C69" s="97">
        <v>360521</v>
      </c>
      <c r="D69" s="97">
        <v>2717113.48</v>
      </c>
      <c r="E69" s="97">
        <v>668614</v>
      </c>
      <c r="F69" s="177">
        <f t="shared" si="5"/>
        <v>5.606545974171517E-3</v>
      </c>
      <c r="G69" s="177">
        <f t="shared" si="6"/>
        <v>8.7127130468490997E-3</v>
      </c>
      <c r="H69" s="252"/>
    </row>
    <row r="70" spans="1:8" x14ac:dyDescent="0.25">
      <c r="A70" s="145" t="s">
        <v>113</v>
      </c>
      <c r="B70" s="98">
        <v>1432894.2</v>
      </c>
      <c r="C70" s="98">
        <v>462833</v>
      </c>
      <c r="D70" s="98">
        <v>2018372.69</v>
      </c>
      <c r="E70" s="98">
        <v>618292</v>
      </c>
      <c r="F70" s="179">
        <f t="shared" si="5"/>
        <v>7.1976236969933122E-3</v>
      </c>
      <c r="G70" s="179">
        <f t="shared" si="6"/>
        <v>8.0569667628294095E-3</v>
      </c>
    </row>
    <row r="71" spans="1:8" x14ac:dyDescent="0.25">
      <c r="A71" s="147" t="s">
        <v>115</v>
      </c>
      <c r="B71" s="96">
        <v>2127960.4900000002</v>
      </c>
      <c r="C71" s="96">
        <v>448261</v>
      </c>
      <c r="D71" s="96">
        <v>1943912.67</v>
      </c>
      <c r="E71" s="96">
        <v>420445</v>
      </c>
      <c r="F71" s="178">
        <f t="shared" si="5"/>
        <v>6.9710111336873538E-3</v>
      </c>
      <c r="G71" s="178">
        <f t="shared" si="6"/>
        <v>5.4788213184026498E-3</v>
      </c>
    </row>
    <row r="72" spans="1:8" x14ac:dyDescent="0.25">
      <c r="A72" s="147" t="s">
        <v>116</v>
      </c>
      <c r="B72" s="96">
        <v>1732288.48</v>
      </c>
      <c r="C72" s="96">
        <v>452084</v>
      </c>
      <c r="D72" s="96">
        <v>1569140.9000000001</v>
      </c>
      <c r="E72" s="96">
        <v>407628</v>
      </c>
      <c r="F72" s="178">
        <f t="shared" si="5"/>
        <v>7.0304634964048042E-3</v>
      </c>
      <c r="G72" s="178">
        <f t="shared" si="6"/>
        <v>5.3118029144783151E-3</v>
      </c>
    </row>
    <row r="73" spans="1:8" x14ac:dyDescent="0.25">
      <c r="A73" s="147" t="s">
        <v>136</v>
      </c>
      <c r="B73" s="96">
        <v>914837.27</v>
      </c>
      <c r="C73" s="96">
        <v>264752</v>
      </c>
      <c r="D73" s="96">
        <v>1151322.47</v>
      </c>
      <c r="E73" s="96">
        <v>379911</v>
      </c>
      <c r="F73" s="178">
        <f t="shared" si="5"/>
        <v>4.1172199670861265E-3</v>
      </c>
      <c r="G73" s="178">
        <f t="shared" si="6"/>
        <v>4.9506225211280166E-3</v>
      </c>
    </row>
    <row r="74" spans="1:8" x14ac:dyDescent="0.25">
      <c r="A74" s="147" t="s">
        <v>138</v>
      </c>
      <c r="B74" s="96">
        <v>813516.58000000007</v>
      </c>
      <c r="C74" s="96">
        <v>241613</v>
      </c>
      <c r="D74" s="96">
        <v>1089872.3899999999</v>
      </c>
      <c r="E74" s="96">
        <v>361574</v>
      </c>
      <c r="F74" s="178">
        <f t="shared" si="5"/>
        <v>3.7573799930031896E-3</v>
      </c>
      <c r="G74" s="178">
        <f t="shared" si="6"/>
        <v>4.7116729640740637E-3</v>
      </c>
    </row>
    <row r="75" spans="1:8" x14ac:dyDescent="0.25">
      <c r="A75" s="147" t="s">
        <v>112</v>
      </c>
      <c r="B75" s="96">
        <v>389029.8</v>
      </c>
      <c r="C75" s="96">
        <v>145018</v>
      </c>
      <c r="D75" s="96">
        <v>721768.4</v>
      </c>
      <c r="E75" s="96">
        <v>258202</v>
      </c>
      <c r="F75" s="178">
        <f t="shared" si="5"/>
        <v>2.255208667684837E-3</v>
      </c>
      <c r="G75" s="178">
        <f t="shared" si="6"/>
        <v>3.364631811661932E-3</v>
      </c>
    </row>
    <row r="76" spans="1:8" x14ac:dyDescent="0.25">
      <c r="A76" s="147" t="s">
        <v>137</v>
      </c>
      <c r="B76" s="96">
        <v>1953512.3</v>
      </c>
      <c r="C76" s="96">
        <v>573694</v>
      </c>
      <c r="D76" s="96">
        <v>806613.20000000007</v>
      </c>
      <c r="E76" s="96">
        <v>256439</v>
      </c>
      <c r="F76" s="178">
        <f t="shared" si="5"/>
        <v>8.9216489084029908E-3</v>
      </c>
      <c r="G76" s="178">
        <f t="shared" si="6"/>
        <v>3.34165814808086E-3</v>
      </c>
    </row>
    <row r="77" spans="1:8" x14ac:dyDescent="0.25">
      <c r="A77" s="147" t="s">
        <v>114</v>
      </c>
      <c r="B77" s="96">
        <v>437462</v>
      </c>
      <c r="C77" s="96">
        <v>122222</v>
      </c>
      <c r="D77" s="96">
        <v>538327.39</v>
      </c>
      <c r="E77" s="96">
        <v>167669</v>
      </c>
      <c r="F77" s="178">
        <f t="shared" si="5"/>
        <v>1.9007027664274514E-3</v>
      </c>
      <c r="G77" s="178">
        <f t="shared" si="6"/>
        <v>2.1848957453061732E-3</v>
      </c>
    </row>
    <row r="78" spans="1:8" x14ac:dyDescent="0.25">
      <c r="A78" s="147" t="s">
        <v>125</v>
      </c>
      <c r="B78" s="96">
        <v>474287</v>
      </c>
      <c r="C78" s="96">
        <v>135362</v>
      </c>
      <c r="D78" s="96">
        <v>498473.5</v>
      </c>
      <c r="E78" s="96">
        <v>140803</v>
      </c>
      <c r="F78" s="178">
        <f t="shared" si="5"/>
        <v>2.1050459644675482E-3</v>
      </c>
      <c r="G78" s="178">
        <f t="shared" si="6"/>
        <v>1.8348047380633574E-3</v>
      </c>
    </row>
    <row r="79" spans="1:8" x14ac:dyDescent="0.25">
      <c r="A79" s="147" t="s">
        <v>143</v>
      </c>
      <c r="B79" s="96">
        <v>136828.79999999999</v>
      </c>
      <c r="C79" s="96">
        <v>44445</v>
      </c>
      <c r="D79" s="96">
        <v>249065.2</v>
      </c>
      <c r="E79" s="96">
        <v>97179</v>
      </c>
      <c r="F79" s="178">
        <f t="shared" si="5"/>
        <v>6.9117453857626347E-4</v>
      </c>
      <c r="G79" s="178">
        <f t="shared" si="6"/>
        <v>1.2663401322433401E-3</v>
      </c>
    </row>
    <row r="80" spans="1:8" x14ac:dyDescent="0.25">
      <c r="A80" s="147" t="s">
        <v>141</v>
      </c>
      <c r="B80" s="96">
        <v>149930</v>
      </c>
      <c r="C80" s="96">
        <v>51700</v>
      </c>
      <c r="D80" s="96">
        <v>193582.86000000002</v>
      </c>
      <c r="E80" s="96">
        <v>80420</v>
      </c>
      <c r="F80" s="178">
        <f t="shared" si="5"/>
        <v>8.0399873201468834E-4</v>
      </c>
      <c r="G80" s="178">
        <f t="shared" si="6"/>
        <v>1.0479535026601365E-3</v>
      </c>
    </row>
    <row r="81" spans="1:7" x14ac:dyDescent="0.25">
      <c r="A81" s="147" t="s">
        <v>147</v>
      </c>
      <c r="B81" s="96">
        <v>0</v>
      </c>
      <c r="C81" s="96">
        <v>0</v>
      </c>
      <c r="D81" s="96">
        <v>507340</v>
      </c>
      <c r="E81" s="96">
        <v>70988</v>
      </c>
      <c r="F81" s="178">
        <f t="shared" si="5"/>
        <v>0</v>
      </c>
      <c r="G81" s="178">
        <f t="shared" si="6"/>
        <v>9.2504505405170071E-4</v>
      </c>
    </row>
    <row r="82" spans="1:7" x14ac:dyDescent="0.25">
      <c r="A82" s="147" t="s">
        <v>162</v>
      </c>
      <c r="B82" s="96">
        <v>0</v>
      </c>
      <c r="C82" s="96">
        <v>0</v>
      </c>
      <c r="D82" s="96">
        <v>148148</v>
      </c>
      <c r="E82" s="96">
        <v>52910</v>
      </c>
      <c r="F82" s="178">
        <f t="shared" si="5"/>
        <v>0</v>
      </c>
      <c r="G82" s="178">
        <f t="shared" si="6"/>
        <v>6.8947052755219873E-4</v>
      </c>
    </row>
    <row r="83" spans="1:7" x14ac:dyDescent="0.25">
      <c r="A83" s="147" t="s">
        <v>110</v>
      </c>
      <c r="B83" s="96">
        <v>59529</v>
      </c>
      <c r="C83" s="96">
        <v>19709</v>
      </c>
      <c r="D83" s="96">
        <v>167160</v>
      </c>
      <c r="E83" s="96">
        <v>52910</v>
      </c>
      <c r="F83" s="178">
        <f t="shared" si="5"/>
        <v>3.0649924582741762E-4</v>
      </c>
      <c r="G83" s="178">
        <f t="shared" si="6"/>
        <v>6.8947052755219873E-4</v>
      </c>
    </row>
    <row r="84" spans="1:7" x14ac:dyDescent="0.25">
      <c r="A84" s="147" t="s">
        <v>111</v>
      </c>
      <c r="B84" s="96">
        <v>0</v>
      </c>
      <c r="C84" s="96">
        <v>0</v>
      </c>
      <c r="D84" s="96">
        <v>151850</v>
      </c>
      <c r="E84" s="96">
        <v>50706</v>
      </c>
      <c r="F84" s="178">
        <f t="shared" si="5"/>
        <v>0</v>
      </c>
      <c r="G84" s="178">
        <f t="shared" si="6"/>
        <v>6.6075019032435815E-4</v>
      </c>
    </row>
    <row r="85" spans="1:7" x14ac:dyDescent="0.25">
      <c r="A85" s="147" t="s">
        <v>131</v>
      </c>
      <c r="B85" s="96">
        <v>0</v>
      </c>
      <c r="C85" s="96">
        <v>0</v>
      </c>
      <c r="D85" s="96">
        <v>129628.8</v>
      </c>
      <c r="E85" s="96">
        <v>46296</v>
      </c>
      <c r="F85" s="178">
        <f t="shared" si="5"/>
        <v>0</v>
      </c>
      <c r="G85" s="178">
        <f t="shared" si="6"/>
        <v>6.0328345385667352E-4</v>
      </c>
    </row>
    <row r="86" spans="1:7" x14ac:dyDescent="0.25">
      <c r="A86" s="147" t="s">
        <v>133</v>
      </c>
      <c r="B86" s="96">
        <v>165359.92000000001</v>
      </c>
      <c r="C86" s="96">
        <v>46297</v>
      </c>
      <c r="D86" s="96">
        <v>158002</v>
      </c>
      <c r="E86" s="96">
        <v>44180</v>
      </c>
      <c r="F86" s="178">
        <f t="shared" si="5"/>
        <v>7.1997542158769876E-4</v>
      </c>
      <c r="G86" s="178">
        <f t="shared" si="6"/>
        <v>5.7570984515698627E-4</v>
      </c>
    </row>
    <row r="87" spans="1:7" x14ac:dyDescent="0.25">
      <c r="A87" s="147" t="s">
        <v>146</v>
      </c>
      <c r="B87" s="96">
        <v>0</v>
      </c>
      <c r="C87" s="96">
        <v>0</v>
      </c>
      <c r="D87" s="96">
        <v>149261</v>
      </c>
      <c r="E87" s="96">
        <v>44092</v>
      </c>
      <c r="F87" s="178">
        <f t="shared" si="5"/>
        <v>0</v>
      </c>
      <c r="G87" s="178">
        <f t="shared" si="6"/>
        <v>5.7456311662883283E-4</v>
      </c>
    </row>
    <row r="88" spans="1:7" x14ac:dyDescent="0.25">
      <c r="A88" s="147" t="s">
        <v>132</v>
      </c>
      <c r="B88" s="96">
        <v>140882.21</v>
      </c>
      <c r="C88" s="96">
        <v>44533</v>
      </c>
      <c r="D88" s="96">
        <v>115956.6</v>
      </c>
      <c r="E88" s="96">
        <v>43876</v>
      </c>
      <c r="F88" s="178">
        <f t="shared" si="5"/>
        <v>6.9254304705628844E-4</v>
      </c>
      <c r="G88" s="178">
        <f t="shared" si="6"/>
        <v>5.7174841933245652E-4</v>
      </c>
    </row>
    <row r="89" spans="1:7" x14ac:dyDescent="0.25">
      <c r="A89" s="147" t="s">
        <v>123</v>
      </c>
      <c r="B89" s="96">
        <v>0</v>
      </c>
      <c r="C89" s="96">
        <v>0</v>
      </c>
      <c r="D89" s="96">
        <v>116359.6</v>
      </c>
      <c r="E89" s="96">
        <v>39958</v>
      </c>
      <c r="F89" s="178">
        <f t="shared" si="5"/>
        <v>0</v>
      </c>
      <c r="G89" s="178">
        <f t="shared" si="6"/>
        <v>5.2069293781762912E-4</v>
      </c>
    </row>
    <row r="90" spans="1:7" x14ac:dyDescent="0.25">
      <c r="A90" s="147" t="s">
        <v>135</v>
      </c>
      <c r="B90" s="96">
        <v>479690</v>
      </c>
      <c r="C90" s="96">
        <v>153120</v>
      </c>
      <c r="D90" s="96">
        <v>114000</v>
      </c>
      <c r="E90" s="96">
        <v>38000</v>
      </c>
      <c r="F90" s="178">
        <f t="shared" si="5"/>
        <v>2.3812047552435023E-3</v>
      </c>
      <c r="G90" s="178">
        <f t="shared" si="6"/>
        <v>4.9517822806621726E-4</v>
      </c>
    </row>
    <row r="91" spans="1:7" x14ac:dyDescent="0.25">
      <c r="A91" s="147" t="s">
        <v>134</v>
      </c>
      <c r="B91" s="96">
        <v>0</v>
      </c>
      <c r="C91" s="96">
        <v>0</v>
      </c>
      <c r="D91" s="96">
        <v>102000</v>
      </c>
      <c r="E91" s="96">
        <v>34000</v>
      </c>
      <c r="F91" s="178">
        <f t="shared" si="5"/>
        <v>0</v>
      </c>
      <c r="G91" s="178">
        <f t="shared" si="6"/>
        <v>4.43054204059247E-4</v>
      </c>
    </row>
    <row r="92" spans="1:7" x14ac:dyDescent="0.25">
      <c r="A92" s="147" t="s">
        <v>139</v>
      </c>
      <c r="B92" s="96">
        <v>0</v>
      </c>
      <c r="C92" s="96">
        <v>0</v>
      </c>
      <c r="D92" s="96">
        <v>96600</v>
      </c>
      <c r="E92" s="96">
        <v>27600</v>
      </c>
      <c r="F92" s="178">
        <f t="shared" si="5"/>
        <v>0</v>
      </c>
      <c r="G92" s="178">
        <f t="shared" si="6"/>
        <v>3.5965576564809463E-4</v>
      </c>
    </row>
    <row r="93" spans="1:7" x14ac:dyDescent="0.25">
      <c r="A93" s="147" t="s">
        <v>140</v>
      </c>
      <c r="B93" s="96">
        <v>559549</v>
      </c>
      <c r="C93" s="96">
        <v>193228</v>
      </c>
      <c r="D93" s="96">
        <v>0</v>
      </c>
      <c r="E93" s="96">
        <v>0</v>
      </c>
      <c r="F93" s="178">
        <f t="shared" si="5"/>
        <v>3.0049335974803521E-3</v>
      </c>
      <c r="G93" s="178">
        <f t="shared" si="6"/>
        <v>0</v>
      </c>
    </row>
    <row r="94" spans="1:7" x14ac:dyDescent="0.25">
      <c r="A94" s="147" t="s">
        <v>144</v>
      </c>
      <c r="B94" s="96">
        <v>165077.64000000001</v>
      </c>
      <c r="C94" s="96">
        <v>46429</v>
      </c>
      <c r="D94" s="96">
        <v>0</v>
      </c>
      <c r="E94" s="96">
        <v>0</v>
      </c>
      <c r="F94" s="178">
        <f t="shared" si="5"/>
        <v>7.2202818430773627E-4</v>
      </c>
      <c r="G94" s="178">
        <f t="shared" si="6"/>
        <v>0</v>
      </c>
    </row>
    <row r="95" spans="1:7" x14ac:dyDescent="0.25">
      <c r="A95" s="147" t="s">
        <v>124</v>
      </c>
      <c r="B95" s="96">
        <v>278062</v>
      </c>
      <c r="C95" s="96">
        <v>100089</v>
      </c>
      <c r="D95" s="96">
        <v>0</v>
      </c>
      <c r="E95" s="96">
        <v>0</v>
      </c>
      <c r="F95" s="178">
        <f t="shared" si="5"/>
        <v>1.556507332468436E-3</v>
      </c>
      <c r="G95" s="178">
        <f t="shared" si="6"/>
        <v>0</v>
      </c>
    </row>
    <row r="96" spans="1:7" x14ac:dyDescent="0.25">
      <c r="A96" s="147" t="s">
        <v>126</v>
      </c>
      <c r="B96" s="96">
        <v>426108.94</v>
      </c>
      <c r="C96" s="96">
        <v>89667</v>
      </c>
      <c r="D96" s="96">
        <v>0</v>
      </c>
      <c r="E96" s="96">
        <v>0</v>
      </c>
      <c r="F96" s="178">
        <f t="shared" si="5"/>
        <v>1.3944323849818386E-3</v>
      </c>
      <c r="G96" s="178">
        <f t="shared" si="6"/>
        <v>0</v>
      </c>
    </row>
    <row r="97" spans="1:7" ht="15" thickBot="1" x14ac:dyDescent="0.3">
      <c r="A97" s="162" t="s">
        <v>109</v>
      </c>
      <c r="B97" s="97">
        <v>173682</v>
      </c>
      <c r="C97" s="97">
        <v>52911</v>
      </c>
      <c r="D97" s="97">
        <v>0</v>
      </c>
      <c r="E97" s="97">
        <v>0</v>
      </c>
      <c r="F97" s="177">
        <f t="shared" si="5"/>
        <v>8.2283127484775967E-4</v>
      </c>
      <c r="G97" s="177">
        <f t="shared" si="6"/>
        <v>0</v>
      </c>
    </row>
    <row r="98" spans="1:7" ht="15" thickBot="1" x14ac:dyDescent="0.3">
      <c r="A98" s="112" t="s">
        <v>156</v>
      </c>
      <c r="B98" s="143">
        <f>SUM(B60:B97)</f>
        <v>199045945.50000003</v>
      </c>
      <c r="C98" s="143">
        <f>SUM(C60:C97)</f>
        <v>64303584</v>
      </c>
      <c r="D98" s="143">
        <f>SUM(D60:D97)</f>
        <v>228251420.47999996</v>
      </c>
      <c r="E98" s="143">
        <f>SUM(E60:E97)</f>
        <v>76740046</v>
      </c>
      <c r="F98" s="182">
        <f t="shared" si="5"/>
        <v>1</v>
      </c>
      <c r="G98" s="182">
        <f t="shared" si="6"/>
        <v>1</v>
      </c>
    </row>
  </sheetData>
  <mergeCells count="13">
    <mergeCell ref="A1:A3"/>
    <mergeCell ref="K10:L10"/>
    <mergeCell ref="B10:C10"/>
    <mergeCell ref="D10:E10"/>
    <mergeCell ref="F10:G10"/>
    <mergeCell ref="A10:A11"/>
    <mergeCell ref="H10:H11"/>
    <mergeCell ref="G58:G59"/>
    <mergeCell ref="H60:H69"/>
    <mergeCell ref="A58:A59"/>
    <mergeCell ref="B58:C58"/>
    <mergeCell ref="D58:E58"/>
    <mergeCell ref="F58:F59"/>
  </mergeCells>
  <pageMargins left="0.24996875390576173" right="0.24996875390576173" top="0.24996875390576173" bottom="0.24996875390576173" header="0.5" footer="0.5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9"/>
  <sheetViews>
    <sheetView zoomScaleNormal="100" workbookViewId="0">
      <selection activeCell="D6" sqref="D6"/>
    </sheetView>
  </sheetViews>
  <sheetFormatPr baseColWidth="10" defaultColWidth="9.140625" defaultRowHeight="14.25" x14ac:dyDescent="0.25"/>
  <cols>
    <col min="1" max="1" width="41.42578125" style="9" bestFit="1" customWidth="1"/>
    <col min="2" max="2" width="14" style="9" bestFit="1" customWidth="1"/>
    <col min="3" max="3" width="12.7109375" style="9" bestFit="1" customWidth="1"/>
    <col min="4" max="4" width="14" style="9" bestFit="1" customWidth="1"/>
    <col min="5" max="5" width="12.7109375" style="9" bestFit="1" customWidth="1"/>
    <col min="6" max="6" width="9.5703125" style="9" bestFit="1" customWidth="1"/>
    <col min="7" max="7" width="10.140625" style="9" bestFit="1" customWidth="1"/>
    <col min="8" max="8" width="10.85546875" style="9" bestFit="1" customWidth="1"/>
    <col min="9" max="10" width="9.85546875" style="9" bestFit="1" customWidth="1"/>
    <col min="11" max="16384" width="9.140625" style="9"/>
  </cols>
  <sheetData>
    <row r="1" spans="1:12" x14ac:dyDescent="0.25">
      <c r="A1" s="261"/>
      <c r="B1" s="13"/>
      <c r="C1" s="13"/>
      <c r="D1" s="13"/>
      <c r="E1" s="13"/>
      <c r="F1" s="13"/>
      <c r="G1" s="13"/>
    </row>
    <row r="2" spans="1:12" x14ac:dyDescent="0.25">
      <c r="A2" s="261"/>
      <c r="B2" s="13"/>
      <c r="C2" s="13"/>
      <c r="D2" s="13"/>
      <c r="E2" s="13"/>
      <c r="F2" s="13"/>
      <c r="G2" s="13"/>
    </row>
    <row r="3" spans="1:12" x14ac:dyDescent="0.25">
      <c r="A3" s="261"/>
      <c r="B3" s="13"/>
      <c r="C3" s="15"/>
      <c r="D3" s="13"/>
      <c r="E3" s="13"/>
      <c r="F3" s="13"/>
      <c r="G3" s="13"/>
    </row>
    <row r="4" spans="1:12" s="11" customFormat="1" x14ac:dyDescent="0.25">
      <c r="A4" s="175" t="s">
        <v>8</v>
      </c>
      <c r="B4" s="10"/>
      <c r="C4" s="10"/>
      <c r="D4" s="10"/>
      <c r="E4" s="10"/>
      <c r="F4" s="10"/>
      <c r="G4" s="10"/>
    </row>
    <row r="5" spans="1:12" s="11" customFormat="1" x14ac:dyDescent="0.25">
      <c r="A5" s="175" t="s">
        <v>39</v>
      </c>
      <c r="B5" s="10"/>
      <c r="C5" s="10"/>
      <c r="D5" s="10"/>
      <c r="E5" s="10"/>
      <c r="F5" s="10"/>
      <c r="G5" s="10"/>
    </row>
    <row r="6" spans="1:12" s="11" customFormat="1" x14ac:dyDescent="0.25">
      <c r="A6" s="175" t="s">
        <v>158</v>
      </c>
      <c r="B6" s="10"/>
      <c r="C6" s="10"/>
      <c r="D6" s="10"/>
      <c r="E6" s="10"/>
      <c r="F6" s="10"/>
      <c r="G6" s="10"/>
    </row>
    <row r="7" spans="1:12" s="111" customFormat="1" x14ac:dyDescent="0.25">
      <c r="A7" s="176" t="s">
        <v>0</v>
      </c>
      <c r="B7" s="110"/>
      <c r="C7" s="110"/>
      <c r="D7" s="110"/>
      <c r="E7" s="110"/>
      <c r="F7" s="110"/>
      <c r="G7" s="110"/>
    </row>
    <row r="8" spans="1:12" s="111" customFormat="1" x14ac:dyDescent="0.25">
      <c r="A8" s="176" t="s">
        <v>11</v>
      </c>
      <c r="B8" s="110"/>
      <c r="C8" s="110"/>
      <c r="D8" s="110"/>
      <c r="E8" s="110"/>
      <c r="F8" s="110"/>
      <c r="G8" s="110"/>
    </row>
    <row r="9" spans="1:12" ht="15" thickBot="1" x14ac:dyDescent="0.3">
      <c r="A9" s="12"/>
      <c r="B9" s="13"/>
      <c r="C9" s="13"/>
      <c r="D9" s="13"/>
      <c r="E9" s="13"/>
      <c r="F9" s="13"/>
      <c r="G9" s="13"/>
    </row>
    <row r="10" spans="1:12" ht="15" thickBot="1" x14ac:dyDescent="0.3">
      <c r="A10" s="262" t="s">
        <v>36</v>
      </c>
      <c r="B10" s="255">
        <v>42736</v>
      </c>
      <c r="C10" s="256"/>
      <c r="D10" s="255">
        <v>43101</v>
      </c>
      <c r="E10" s="256"/>
      <c r="F10" s="262" t="s">
        <v>34</v>
      </c>
      <c r="G10" s="262" t="s">
        <v>6</v>
      </c>
    </row>
    <row r="11" spans="1:12" ht="15" thickBot="1" x14ac:dyDescent="0.3">
      <c r="A11" s="263"/>
      <c r="B11" s="142" t="s">
        <v>7</v>
      </c>
      <c r="C11" s="142" t="s">
        <v>1</v>
      </c>
      <c r="D11" s="101" t="s">
        <v>7</v>
      </c>
      <c r="E11" s="101" t="s">
        <v>1</v>
      </c>
      <c r="F11" s="263"/>
      <c r="G11" s="263"/>
    </row>
    <row r="12" spans="1:12" ht="15" thickBot="1" x14ac:dyDescent="0.3">
      <c r="A12" s="196" t="s">
        <v>142</v>
      </c>
      <c r="B12" s="203">
        <v>874556.64</v>
      </c>
      <c r="C12" s="203">
        <v>291357</v>
      </c>
      <c r="D12" s="203">
        <v>290182.86</v>
      </c>
      <c r="E12" s="203">
        <v>108020</v>
      </c>
      <c r="F12" s="210">
        <v>-0.62925208592894633</v>
      </c>
      <c r="G12" s="195">
        <v>1</v>
      </c>
      <c r="K12" s="14"/>
      <c r="L12" s="14"/>
    </row>
    <row r="13" spans="1:12" x14ac:dyDescent="0.25">
      <c r="A13" s="197" t="s">
        <v>139</v>
      </c>
      <c r="B13" s="204">
        <v>0</v>
      </c>
      <c r="C13" s="204">
        <v>0</v>
      </c>
      <c r="D13" s="204">
        <v>96600</v>
      </c>
      <c r="E13" s="204">
        <v>27600</v>
      </c>
      <c r="F13" s="211"/>
      <c r="G13" s="222">
        <v>0.25550823921496024</v>
      </c>
      <c r="K13" s="14"/>
      <c r="L13" s="14"/>
    </row>
    <row r="14" spans="1:12" x14ac:dyDescent="0.25">
      <c r="A14" s="198" t="s">
        <v>96</v>
      </c>
      <c r="B14" s="205">
        <v>0</v>
      </c>
      <c r="C14" s="205">
        <v>0</v>
      </c>
      <c r="D14" s="205">
        <v>96600</v>
      </c>
      <c r="E14" s="205">
        <v>27600</v>
      </c>
      <c r="F14" s="212"/>
      <c r="G14" s="223">
        <v>0.25550823921496024</v>
      </c>
      <c r="K14" s="14"/>
      <c r="L14" s="14"/>
    </row>
    <row r="15" spans="1:12" x14ac:dyDescent="0.25">
      <c r="A15" s="199" t="s">
        <v>141</v>
      </c>
      <c r="B15" s="206">
        <v>149930</v>
      </c>
      <c r="C15" s="206">
        <v>51700</v>
      </c>
      <c r="D15" s="206">
        <v>193582.86000000002</v>
      </c>
      <c r="E15" s="206">
        <v>80420</v>
      </c>
      <c r="F15" s="213">
        <v>0.55551257253384922</v>
      </c>
      <c r="G15" s="224">
        <v>0.74449176078503998</v>
      </c>
      <c r="K15" s="14"/>
      <c r="L15" s="14"/>
    </row>
    <row r="16" spans="1:12" x14ac:dyDescent="0.25">
      <c r="A16" s="198" t="s">
        <v>46</v>
      </c>
      <c r="B16" s="205">
        <v>0</v>
      </c>
      <c r="C16" s="205">
        <v>0</v>
      </c>
      <c r="D16" s="205">
        <v>97681.86</v>
      </c>
      <c r="E16" s="205">
        <v>48453</v>
      </c>
      <c r="F16" s="212"/>
      <c r="G16" s="223">
        <v>0.44855582299574154</v>
      </c>
      <c r="K16" s="14"/>
      <c r="L16" s="14"/>
    </row>
    <row r="17" spans="1:12" x14ac:dyDescent="0.25">
      <c r="A17" s="198" t="s">
        <v>66</v>
      </c>
      <c r="B17" s="205">
        <v>149930</v>
      </c>
      <c r="C17" s="205">
        <v>51700</v>
      </c>
      <c r="D17" s="205">
        <v>95901</v>
      </c>
      <c r="E17" s="205">
        <v>31967</v>
      </c>
      <c r="F17" s="214">
        <v>-0.38168278529980659</v>
      </c>
      <c r="G17" s="223">
        <v>0.29593593778929828</v>
      </c>
      <c r="K17" s="14"/>
      <c r="L17" s="14"/>
    </row>
    <row r="18" spans="1:12" x14ac:dyDescent="0.25">
      <c r="A18" s="199" t="s">
        <v>144</v>
      </c>
      <c r="B18" s="206">
        <v>165077.64000000001</v>
      </c>
      <c r="C18" s="206">
        <v>46429</v>
      </c>
      <c r="D18" s="206">
        <v>0</v>
      </c>
      <c r="E18" s="206">
        <v>0</v>
      </c>
      <c r="F18" s="215">
        <v>-1</v>
      </c>
      <c r="G18" s="212"/>
      <c r="K18" s="14"/>
      <c r="L18" s="14"/>
    </row>
    <row r="19" spans="1:12" x14ac:dyDescent="0.25">
      <c r="A19" s="198" t="s">
        <v>44</v>
      </c>
      <c r="B19" s="205">
        <v>165077.64000000001</v>
      </c>
      <c r="C19" s="205">
        <v>46429</v>
      </c>
      <c r="D19" s="205">
        <v>0</v>
      </c>
      <c r="E19" s="205">
        <v>0</v>
      </c>
      <c r="F19" s="214">
        <v>-1</v>
      </c>
      <c r="G19" s="212"/>
      <c r="K19" s="14"/>
      <c r="L19" s="14"/>
    </row>
    <row r="20" spans="1:12" x14ac:dyDescent="0.25">
      <c r="A20" s="199" t="s">
        <v>140</v>
      </c>
      <c r="B20" s="206">
        <v>559549</v>
      </c>
      <c r="C20" s="206">
        <v>193228</v>
      </c>
      <c r="D20" s="206">
        <v>0</v>
      </c>
      <c r="E20" s="206">
        <v>0</v>
      </c>
      <c r="F20" s="215">
        <v>-1</v>
      </c>
      <c r="G20" s="212"/>
      <c r="K20" s="14"/>
      <c r="L20" s="14"/>
    </row>
    <row r="21" spans="1:12" x14ac:dyDescent="0.25">
      <c r="A21" s="198" t="s">
        <v>48</v>
      </c>
      <c r="B21" s="205">
        <v>282744</v>
      </c>
      <c r="C21" s="205">
        <v>97778</v>
      </c>
      <c r="D21" s="205">
        <v>0</v>
      </c>
      <c r="E21" s="205">
        <v>0</v>
      </c>
      <c r="F21" s="214">
        <v>-1</v>
      </c>
      <c r="G21" s="212"/>
      <c r="K21" s="14"/>
      <c r="L21" s="14"/>
    </row>
    <row r="22" spans="1:12" ht="15" thickBot="1" x14ac:dyDescent="0.3">
      <c r="A22" s="200" t="s">
        <v>54</v>
      </c>
      <c r="B22" s="207">
        <v>276805</v>
      </c>
      <c r="C22" s="207">
        <v>95450</v>
      </c>
      <c r="D22" s="207">
        <v>0</v>
      </c>
      <c r="E22" s="207">
        <v>0</v>
      </c>
      <c r="F22" s="216">
        <v>-1</v>
      </c>
      <c r="G22" s="225"/>
      <c r="K22" s="14"/>
      <c r="L22" s="14"/>
    </row>
    <row r="23" spans="1:12" ht="15" thickBot="1" x14ac:dyDescent="0.3">
      <c r="A23" s="196" t="s">
        <v>2</v>
      </c>
      <c r="B23" s="203">
        <v>4467798.28</v>
      </c>
      <c r="C23" s="203">
        <v>1324009</v>
      </c>
      <c r="D23" s="203">
        <v>3667395.46</v>
      </c>
      <c r="E23" s="203">
        <v>1204276</v>
      </c>
      <c r="F23" s="210">
        <v>-9.0432164736040321E-2</v>
      </c>
      <c r="G23" s="195">
        <v>1</v>
      </c>
      <c r="K23" s="14"/>
      <c r="L23" s="14"/>
    </row>
    <row r="24" spans="1:12" x14ac:dyDescent="0.25">
      <c r="A24" s="197" t="s">
        <v>133</v>
      </c>
      <c r="B24" s="204">
        <v>165359.92000000001</v>
      </c>
      <c r="C24" s="204">
        <v>46297</v>
      </c>
      <c r="D24" s="204">
        <v>158002</v>
      </c>
      <c r="E24" s="204">
        <v>44180</v>
      </c>
      <c r="F24" s="217">
        <v>-4.5726504957124652E-2</v>
      </c>
      <c r="G24" s="222">
        <v>3.6685942425158352E-2</v>
      </c>
      <c r="K24" s="14"/>
      <c r="L24" s="14"/>
    </row>
    <row r="25" spans="1:12" x14ac:dyDescent="0.25">
      <c r="A25" s="198" t="s">
        <v>46</v>
      </c>
      <c r="B25" s="205">
        <v>165359.92000000001</v>
      </c>
      <c r="C25" s="205">
        <v>46297</v>
      </c>
      <c r="D25" s="205">
        <v>158002</v>
      </c>
      <c r="E25" s="205">
        <v>44180</v>
      </c>
      <c r="F25" s="214">
        <v>-4.5726504957124652E-2</v>
      </c>
      <c r="G25" s="223">
        <v>3.6685942425158352E-2</v>
      </c>
      <c r="K25" s="14"/>
      <c r="L25" s="14"/>
    </row>
    <row r="26" spans="1:12" x14ac:dyDescent="0.25">
      <c r="A26" s="199" t="s">
        <v>136</v>
      </c>
      <c r="B26" s="206">
        <v>914837.27</v>
      </c>
      <c r="C26" s="206">
        <v>264752</v>
      </c>
      <c r="D26" s="206">
        <v>1151322.47</v>
      </c>
      <c r="E26" s="206">
        <v>379911</v>
      </c>
      <c r="F26" s="213">
        <v>0.434969329787877</v>
      </c>
      <c r="G26" s="224">
        <v>0.31546838100236163</v>
      </c>
      <c r="K26" s="14"/>
      <c r="L26" s="14"/>
    </row>
    <row r="27" spans="1:12" x14ac:dyDescent="0.25">
      <c r="A27" s="198" t="s">
        <v>47</v>
      </c>
      <c r="B27" s="205">
        <v>0</v>
      </c>
      <c r="C27" s="205">
        <v>0</v>
      </c>
      <c r="D27" s="205">
        <v>394534</v>
      </c>
      <c r="E27" s="205">
        <v>125797</v>
      </c>
      <c r="F27" s="212"/>
      <c r="G27" s="223">
        <v>0.10445861247753838</v>
      </c>
      <c r="K27" s="14"/>
      <c r="L27" s="14"/>
    </row>
    <row r="28" spans="1:12" x14ac:dyDescent="0.25">
      <c r="A28" s="198" t="s">
        <v>45</v>
      </c>
      <c r="B28" s="205">
        <v>493874.68</v>
      </c>
      <c r="C28" s="205">
        <v>164082</v>
      </c>
      <c r="D28" s="205">
        <v>267720</v>
      </c>
      <c r="E28" s="205">
        <v>92000</v>
      </c>
      <c r="F28" s="214">
        <v>-0.43930473787496499</v>
      </c>
      <c r="G28" s="223">
        <v>7.6394447784394956E-2</v>
      </c>
      <c r="K28" s="14"/>
      <c r="L28" s="14"/>
    </row>
    <row r="29" spans="1:12" x14ac:dyDescent="0.25">
      <c r="A29" s="198" t="s">
        <v>57</v>
      </c>
      <c r="B29" s="205">
        <v>0</v>
      </c>
      <c r="C29" s="205">
        <v>0</v>
      </c>
      <c r="D29" s="205">
        <v>126821.2</v>
      </c>
      <c r="E29" s="205">
        <v>44000</v>
      </c>
      <c r="F29" s="212"/>
      <c r="G29" s="223">
        <v>3.6536475027319319E-2</v>
      </c>
      <c r="K29" s="14"/>
      <c r="L29" s="14"/>
    </row>
    <row r="30" spans="1:12" x14ac:dyDescent="0.25">
      <c r="A30" s="198" t="s">
        <v>52</v>
      </c>
      <c r="B30" s="205">
        <v>0</v>
      </c>
      <c r="C30" s="205">
        <v>0</v>
      </c>
      <c r="D30" s="205">
        <v>114592.8</v>
      </c>
      <c r="E30" s="205">
        <v>40926</v>
      </c>
      <c r="F30" s="212"/>
      <c r="G30" s="223">
        <v>3.3983904022001604E-2</v>
      </c>
      <c r="K30" s="14"/>
      <c r="L30" s="14"/>
    </row>
    <row r="31" spans="1:12" x14ac:dyDescent="0.25">
      <c r="A31" s="198" t="s">
        <v>50</v>
      </c>
      <c r="B31" s="205">
        <v>129170.95</v>
      </c>
      <c r="C31" s="205">
        <v>38889</v>
      </c>
      <c r="D31" s="205">
        <v>119064.11</v>
      </c>
      <c r="E31" s="205">
        <v>38889</v>
      </c>
      <c r="F31" s="212"/>
      <c r="G31" s="223">
        <v>3.2292431303123204E-2</v>
      </c>
      <c r="K31" s="14"/>
      <c r="L31" s="14"/>
    </row>
    <row r="32" spans="1:12" x14ac:dyDescent="0.25">
      <c r="A32" s="198" t="s">
        <v>46</v>
      </c>
      <c r="B32" s="205">
        <v>291791.64</v>
      </c>
      <c r="C32" s="205">
        <v>61781</v>
      </c>
      <c r="D32" s="205">
        <v>128590.36</v>
      </c>
      <c r="E32" s="205">
        <v>38299</v>
      </c>
      <c r="F32" s="214">
        <v>-0.38008449199592109</v>
      </c>
      <c r="G32" s="223">
        <v>3.1802510387984151E-2</v>
      </c>
      <c r="K32" s="14"/>
      <c r="L32" s="14"/>
    </row>
    <row r="33" spans="1:12" x14ac:dyDescent="0.25">
      <c r="A33" s="199" t="s">
        <v>138</v>
      </c>
      <c r="B33" s="206">
        <v>813516.58000000007</v>
      </c>
      <c r="C33" s="206">
        <v>241613</v>
      </c>
      <c r="D33" s="206">
        <v>1089872.3900000001</v>
      </c>
      <c r="E33" s="206">
        <v>361574</v>
      </c>
      <c r="F33" s="213">
        <v>0.4965006022026961</v>
      </c>
      <c r="G33" s="224">
        <v>0.30024180503472625</v>
      </c>
      <c r="K33" s="14"/>
      <c r="L33" s="14"/>
    </row>
    <row r="34" spans="1:12" x14ac:dyDescent="0.25">
      <c r="A34" s="198" t="s">
        <v>64</v>
      </c>
      <c r="B34" s="205">
        <v>0</v>
      </c>
      <c r="C34" s="205">
        <v>0</v>
      </c>
      <c r="D34" s="205">
        <v>243213.6</v>
      </c>
      <c r="E34" s="205">
        <v>86862</v>
      </c>
      <c r="F34" s="212"/>
      <c r="G34" s="223">
        <v>7.2127983950522986E-2</v>
      </c>
      <c r="K34" s="14"/>
      <c r="L34" s="14"/>
    </row>
    <row r="35" spans="1:12" x14ac:dyDescent="0.25">
      <c r="A35" s="198" t="s">
        <v>76</v>
      </c>
      <c r="B35" s="205">
        <v>259091.80000000002</v>
      </c>
      <c r="C35" s="205">
        <v>89342</v>
      </c>
      <c r="D35" s="205">
        <v>159929</v>
      </c>
      <c r="E35" s="205">
        <v>54692</v>
      </c>
      <c r="F35" s="214">
        <v>-0.38783550849544446</v>
      </c>
      <c r="G35" s="223">
        <v>4.5414838458957919E-2</v>
      </c>
      <c r="K35" s="14"/>
      <c r="L35" s="14"/>
    </row>
    <row r="36" spans="1:12" x14ac:dyDescent="0.25">
      <c r="A36" s="198" t="s">
        <v>154</v>
      </c>
      <c r="B36" s="205">
        <v>0</v>
      </c>
      <c r="C36" s="205">
        <v>0</v>
      </c>
      <c r="D36" s="205">
        <v>114013.2</v>
      </c>
      <c r="E36" s="205">
        <v>40719</v>
      </c>
      <c r="F36" s="212"/>
      <c r="G36" s="223">
        <v>3.3812016514486717E-2</v>
      </c>
      <c r="K36" s="14"/>
      <c r="L36" s="14"/>
    </row>
    <row r="37" spans="1:12" x14ac:dyDescent="0.25">
      <c r="A37" s="198" t="s">
        <v>52</v>
      </c>
      <c r="B37" s="205">
        <v>0</v>
      </c>
      <c r="C37" s="205">
        <v>0</v>
      </c>
      <c r="D37" s="205">
        <v>113582</v>
      </c>
      <c r="E37" s="205">
        <v>40565</v>
      </c>
      <c r="F37" s="212"/>
      <c r="G37" s="223">
        <v>3.3684138851891095E-2</v>
      </c>
      <c r="K37" s="14"/>
      <c r="L37" s="14"/>
    </row>
    <row r="38" spans="1:12" x14ac:dyDescent="0.25">
      <c r="A38" s="198" t="s">
        <v>57</v>
      </c>
      <c r="B38" s="205">
        <v>0</v>
      </c>
      <c r="C38" s="205">
        <v>0</v>
      </c>
      <c r="D38" s="205">
        <v>122235</v>
      </c>
      <c r="E38" s="205">
        <v>40078</v>
      </c>
      <c r="F38" s="212"/>
      <c r="G38" s="223">
        <v>3.3279746503293274E-2</v>
      </c>
      <c r="K38" s="14"/>
      <c r="L38" s="14"/>
    </row>
    <row r="39" spans="1:12" x14ac:dyDescent="0.25">
      <c r="A39" s="198" t="s">
        <v>44</v>
      </c>
      <c r="B39" s="205">
        <v>0</v>
      </c>
      <c r="C39" s="205">
        <v>0</v>
      </c>
      <c r="D39" s="205">
        <v>120305.85</v>
      </c>
      <c r="E39" s="205">
        <v>39682</v>
      </c>
      <c r="F39" s="212"/>
      <c r="G39" s="223">
        <v>3.2950918228047396E-2</v>
      </c>
      <c r="K39" s="14"/>
      <c r="L39" s="14"/>
    </row>
    <row r="40" spans="1:12" x14ac:dyDescent="0.25">
      <c r="A40" s="198" t="s">
        <v>46</v>
      </c>
      <c r="B40" s="205">
        <v>425676.78</v>
      </c>
      <c r="C40" s="205">
        <v>122311</v>
      </c>
      <c r="D40" s="205">
        <v>142193.74</v>
      </c>
      <c r="E40" s="205">
        <v>34176</v>
      </c>
      <c r="F40" s="214">
        <v>-0.72058114151629871</v>
      </c>
      <c r="G40" s="223">
        <v>2.8378876603037843E-2</v>
      </c>
      <c r="K40" s="14"/>
      <c r="L40" s="14"/>
    </row>
    <row r="41" spans="1:12" x14ac:dyDescent="0.25">
      <c r="A41" s="198" t="s">
        <v>148</v>
      </c>
      <c r="B41" s="205">
        <v>0</v>
      </c>
      <c r="C41" s="205">
        <v>0</v>
      </c>
      <c r="D41" s="205">
        <v>74400</v>
      </c>
      <c r="E41" s="205">
        <v>24800</v>
      </c>
      <c r="F41" s="212"/>
      <c r="G41" s="223">
        <v>2.0593285924489071E-2</v>
      </c>
      <c r="K41" s="14"/>
      <c r="L41" s="14"/>
    </row>
    <row r="42" spans="1:12" x14ac:dyDescent="0.25">
      <c r="A42" s="198" t="s">
        <v>47</v>
      </c>
      <c r="B42" s="205">
        <v>128748</v>
      </c>
      <c r="C42" s="205">
        <v>29960</v>
      </c>
      <c r="D42" s="205">
        <v>0</v>
      </c>
      <c r="E42" s="205">
        <v>0</v>
      </c>
      <c r="F42" s="214">
        <v>-1</v>
      </c>
      <c r="G42" s="212"/>
      <c r="K42" s="14"/>
      <c r="L42" s="14"/>
    </row>
    <row r="43" spans="1:12" x14ac:dyDescent="0.25">
      <c r="A43" s="199" t="s">
        <v>137</v>
      </c>
      <c r="B43" s="206">
        <v>1953512.3</v>
      </c>
      <c r="C43" s="206">
        <v>573694</v>
      </c>
      <c r="D43" s="206">
        <v>806613.20000000007</v>
      </c>
      <c r="E43" s="206">
        <v>256439</v>
      </c>
      <c r="F43" s="215">
        <v>-0.55300386617255892</v>
      </c>
      <c r="G43" s="224">
        <v>0.2129403890802441</v>
      </c>
      <c r="K43" s="14"/>
      <c r="L43" s="14"/>
    </row>
    <row r="44" spans="1:12" x14ac:dyDescent="0.25">
      <c r="A44" s="198" t="s">
        <v>78</v>
      </c>
      <c r="B44" s="205">
        <v>609523.1</v>
      </c>
      <c r="C44" s="205">
        <v>223708</v>
      </c>
      <c r="D44" s="205">
        <v>154764</v>
      </c>
      <c r="E44" s="205">
        <v>57320</v>
      </c>
      <c r="F44" s="214">
        <v>-0.7437731328338727</v>
      </c>
      <c r="G44" s="223">
        <v>4.7597062467407802E-2</v>
      </c>
      <c r="K44" s="14"/>
      <c r="L44" s="14"/>
    </row>
    <row r="45" spans="1:12" x14ac:dyDescent="0.25">
      <c r="A45" s="198" t="s">
        <v>95</v>
      </c>
      <c r="B45" s="205">
        <v>0</v>
      </c>
      <c r="C45" s="205">
        <v>0</v>
      </c>
      <c r="D45" s="205">
        <v>154764</v>
      </c>
      <c r="E45" s="205">
        <v>57320</v>
      </c>
      <c r="F45" s="212"/>
      <c r="G45" s="223">
        <v>4.7597062467407802E-2</v>
      </c>
      <c r="K45" s="14"/>
      <c r="L45" s="14"/>
    </row>
    <row r="46" spans="1:12" x14ac:dyDescent="0.25">
      <c r="A46" s="198" t="s">
        <v>44</v>
      </c>
      <c r="B46" s="205">
        <v>513990.72000000003</v>
      </c>
      <c r="C46" s="205">
        <v>147017</v>
      </c>
      <c r="D46" s="205">
        <v>151079.64000000001</v>
      </c>
      <c r="E46" s="205">
        <v>52962</v>
      </c>
      <c r="F46" s="214">
        <v>-0.63975594659121049</v>
      </c>
      <c r="G46" s="223">
        <v>4.3978290690838306E-2</v>
      </c>
      <c r="K46" s="14"/>
      <c r="L46" s="14"/>
    </row>
    <row r="47" spans="1:12" x14ac:dyDescent="0.25">
      <c r="A47" s="198" t="s">
        <v>102</v>
      </c>
      <c r="B47" s="205">
        <v>0</v>
      </c>
      <c r="C47" s="205">
        <v>0</v>
      </c>
      <c r="D47" s="205">
        <v>139706</v>
      </c>
      <c r="E47" s="205">
        <v>49895</v>
      </c>
      <c r="F47" s="212"/>
      <c r="G47" s="223">
        <v>4.1431532306547669E-2</v>
      </c>
      <c r="K47" s="14"/>
      <c r="L47" s="14"/>
    </row>
    <row r="48" spans="1:12" x14ac:dyDescent="0.25">
      <c r="A48" s="198" t="s">
        <v>47</v>
      </c>
      <c r="B48" s="205">
        <v>454987.12</v>
      </c>
      <c r="C48" s="205">
        <v>85801</v>
      </c>
      <c r="D48" s="205">
        <v>206299.56</v>
      </c>
      <c r="E48" s="205">
        <v>38942</v>
      </c>
      <c r="F48" s="214">
        <v>-0.54613582592277488</v>
      </c>
      <c r="G48" s="223">
        <v>3.2336441148042475E-2</v>
      </c>
      <c r="K48" s="14"/>
      <c r="L48" s="14"/>
    </row>
    <row r="49" spans="1:12" x14ac:dyDescent="0.25">
      <c r="A49" s="198" t="s">
        <v>70</v>
      </c>
      <c r="B49" s="205">
        <v>142911</v>
      </c>
      <c r="C49" s="205">
        <v>52930</v>
      </c>
      <c r="D49" s="205">
        <v>0</v>
      </c>
      <c r="E49" s="205">
        <v>0</v>
      </c>
      <c r="F49" s="214">
        <v>-1</v>
      </c>
      <c r="G49" s="212"/>
      <c r="K49" s="14"/>
      <c r="L49" s="14"/>
    </row>
    <row r="50" spans="1:12" x14ac:dyDescent="0.25">
      <c r="A50" s="198" t="s">
        <v>46</v>
      </c>
      <c r="B50" s="205">
        <v>232100.36000000002</v>
      </c>
      <c r="C50" s="205">
        <v>64238</v>
      </c>
      <c r="D50" s="205">
        <v>0</v>
      </c>
      <c r="E50" s="205">
        <v>0</v>
      </c>
      <c r="F50" s="214">
        <v>-1</v>
      </c>
      <c r="G50" s="212"/>
      <c r="K50" s="14"/>
      <c r="L50" s="14"/>
    </row>
    <row r="51" spans="1:12" x14ac:dyDescent="0.25">
      <c r="A51" s="199" t="s">
        <v>135</v>
      </c>
      <c r="B51" s="206">
        <v>479690</v>
      </c>
      <c r="C51" s="206">
        <v>153120</v>
      </c>
      <c r="D51" s="206">
        <v>114000</v>
      </c>
      <c r="E51" s="206">
        <v>38000</v>
      </c>
      <c r="F51" s="215">
        <v>-0.75182863113897602</v>
      </c>
      <c r="G51" s="224">
        <v>3.1554228432684871E-2</v>
      </c>
      <c r="K51" s="14"/>
      <c r="L51" s="14"/>
    </row>
    <row r="52" spans="1:12" x14ac:dyDescent="0.25">
      <c r="A52" s="198" t="s">
        <v>48</v>
      </c>
      <c r="B52" s="205">
        <v>247690</v>
      </c>
      <c r="C52" s="205">
        <v>73120</v>
      </c>
      <c r="D52" s="205">
        <v>114000</v>
      </c>
      <c r="E52" s="205">
        <v>38000</v>
      </c>
      <c r="F52" s="214">
        <v>-0.48030634573304154</v>
      </c>
      <c r="G52" s="223">
        <v>3.1554228432684871E-2</v>
      </c>
      <c r="K52" s="14"/>
      <c r="L52" s="14"/>
    </row>
    <row r="53" spans="1:12" x14ac:dyDescent="0.25">
      <c r="A53" s="198" t="s">
        <v>60</v>
      </c>
      <c r="B53" s="205">
        <v>232000</v>
      </c>
      <c r="C53" s="205">
        <v>80000</v>
      </c>
      <c r="D53" s="205">
        <v>0</v>
      </c>
      <c r="E53" s="205">
        <v>0</v>
      </c>
      <c r="F53" s="214">
        <v>-1</v>
      </c>
      <c r="G53" s="212"/>
      <c r="K53" s="14"/>
      <c r="L53" s="14"/>
    </row>
    <row r="54" spans="1:12" x14ac:dyDescent="0.25">
      <c r="A54" s="199" t="s">
        <v>134</v>
      </c>
      <c r="B54" s="206">
        <v>0</v>
      </c>
      <c r="C54" s="206">
        <v>0</v>
      </c>
      <c r="D54" s="206">
        <v>102000</v>
      </c>
      <c r="E54" s="206">
        <v>34000</v>
      </c>
      <c r="F54" s="212"/>
      <c r="G54" s="224">
        <v>2.8232730702928564E-2</v>
      </c>
      <c r="K54" s="14"/>
      <c r="L54" s="14"/>
    </row>
    <row r="55" spans="1:12" x14ac:dyDescent="0.25">
      <c r="A55" s="198" t="s">
        <v>100</v>
      </c>
      <c r="B55" s="205">
        <v>0</v>
      </c>
      <c r="C55" s="205">
        <v>0</v>
      </c>
      <c r="D55" s="205">
        <v>102000</v>
      </c>
      <c r="E55" s="205">
        <v>34000</v>
      </c>
      <c r="F55" s="212"/>
      <c r="G55" s="223">
        <v>2.8232730702928564E-2</v>
      </c>
      <c r="K55" s="14"/>
      <c r="L55" s="14"/>
    </row>
    <row r="56" spans="1:12" x14ac:dyDescent="0.25">
      <c r="A56" s="199" t="s">
        <v>131</v>
      </c>
      <c r="B56" s="206">
        <v>0</v>
      </c>
      <c r="C56" s="206">
        <v>0</v>
      </c>
      <c r="D56" s="206">
        <v>129628.8</v>
      </c>
      <c r="E56" s="206">
        <v>46296</v>
      </c>
      <c r="F56" s="212"/>
      <c r="G56" s="224">
        <v>3.8443014724199434E-2</v>
      </c>
      <c r="K56" s="14"/>
      <c r="L56" s="14"/>
    </row>
    <row r="57" spans="1:12" x14ac:dyDescent="0.25">
      <c r="A57" s="198" t="s">
        <v>81</v>
      </c>
      <c r="B57" s="205">
        <v>0</v>
      </c>
      <c r="C57" s="205">
        <v>0</v>
      </c>
      <c r="D57" s="205">
        <v>129628.8</v>
      </c>
      <c r="E57" s="205">
        <v>46296</v>
      </c>
      <c r="F57" s="212"/>
      <c r="G57" s="223">
        <v>3.8443014724199434E-2</v>
      </c>
      <c r="K57" s="14"/>
      <c r="L57" s="14"/>
    </row>
    <row r="58" spans="1:12" x14ac:dyDescent="0.25">
      <c r="A58" s="199" t="s">
        <v>132</v>
      </c>
      <c r="B58" s="206">
        <v>140882.21</v>
      </c>
      <c r="C58" s="206">
        <v>44533</v>
      </c>
      <c r="D58" s="206">
        <v>115956.6</v>
      </c>
      <c r="E58" s="206">
        <v>43876</v>
      </c>
      <c r="F58" s="215">
        <v>-1.4753104439404488E-2</v>
      </c>
      <c r="G58" s="224">
        <v>3.6433508597696874E-2</v>
      </c>
      <c r="K58" s="14"/>
      <c r="L58" s="14"/>
    </row>
    <row r="59" spans="1:12" ht="15" thickBot="1" x14ac:dyDescent="0.3">
      <c r="A59" s="200" t="s">
        <v>46</v>
      </c>
      <c r="B59" s="207">
        <v>140882.21</v>
      </c>
      <c r="C59" s="207">
        <v>44533</v>
      </c>
      <c r="D59" s="207">
        <v>115956.6</v>
      </c>
      <c r="E59" s="207">
        <v>43876</v>
      </c>
      <c r="F59" s="216">
        <v>-1.4753104439404488E-2</v>
      </c>
      <c r="G59" s="226">
        <v>3.6433508597696874E-2</v>
      </c>
      <c r="K59" s="14"/>
      <c r="L59" s="14"/>
    </row>
    <row r="60" spans="1:12" ht="15" thickBot="1" x14ac:dyDescent="0.3">
      <c r="A60" s="196" t="s">
        <v>130</v>
      </c>
      <c r="B60" s="203">
        <v>106255073.01000001</v>
      </c>
      <c r="C60" s="203">
        <v>35393784</v>
      </c>
      <c r="D60" s="203">
        <v>113460987.55</v>
      </c>
      <c r="E60" s="203">
        <v>39523791</v>
      </c>
      <c r="F60" s="195">
        <v>0.11668735391502644</v>
      </c>
      <c r="G60" s="195">
        <v>1</v>
      </c>
      <c r="K60" s="14"/>
      <c r="L60" s="14"/>
    </row>
    <row r="61" spans="1:12" x14ac:dyDescent="0.25">
      <c r="A61" s="197" t="s">
        <v>126</v>
      </c>
      <c r="B61" s="204">
        <v>426108.94</v>
      </c>
      <c r="C61" s="204">
        <v>89667</v>
      </c>
      <c r="D61" s="204">
        <v>0</v>
      </c>
      <c r="E61" s="204">
        <v>0</v>
      </c>
      <c r="F61" s="217">
        <v>-1</v>
      </c>
      <c r="G61" s="211"/>
      <c r="K61" s="14"/>
      <c r="L61" s="14"/>
    </row>
    <row r="62" spans="1:12" x14ac:dyDescent="0.25">
      <c r="A62" s="198" t="s">
        <v>46</v>
      </c>
      <c r="B62" s="205">
        <v>288013.84000000003</v>
      </c>
      <c r="C62" s="205">
        <v>42048</v>
      </c>
      <c r="D62" s="205">
        <v>0</v>
      </c>
      <c r="E62" s="205">
        <v>0</v>
      </c>
      <c r="F62" s="214">
        <v>-1</v>
      </c>
      <c r="G62" s="212"/>
      <c r="K62" s="14"/>
      <c r="L62" s="14"/>
    </row>
    <row r="63" spans="1:12" x14ac:dyDescent="0.25">
      <c r="A63" s="198" t="s">
        <v>52</v>
      </c>
      <c r="B63" s="205">
        <v>138095.1</v>
      </c>
      <c r="C63" s="205">
        <v>47619</v>
      </c>
      <c r="D63" s="205">
        <v>0</v>
      </c>
      <c r="E63" s="205">
        <v>0</v>
      </c>
      <c r="F63" s="214">
        <v>-1</v>
      </c>
      <c r="G63" s="212"/>
      <c r="K63" s="14"/>
      <c r="L63" s="14"/>
    </row>
    <row r="64" spans="1:12" x14ac:dyDescent="0.25">
      <c r="A64" s="199" t="s">
        <v>128</v>
      </c>
      <c r="B64" s="206">
        <v>6714436.7000000002</v>
      </c>
      <c r="C64" s="206">
        <v>2109430</v>
      </c>
      <c r="D64" s="206">
        <v>21348918.43</v>
      </c>
      <c r="E64" s="206">
        <v>7291692</v>
      </c>
      <c r="F64" s="213">
        <v>2.4567120027685205</v>
      </c>
      <c r="G64" s="224">
        <v>0.1844886792362605</v>
      </c>
      <c r="K64" s="14"/>
      <c r="L64" s="14"/>
    </row>
    <row r="65" spans="1:12" x14ac:dyDescent="0.25">
      <c r="A65" s="198" t="s">
        <v>47</v>
      </c>
      <c r="B65" s="205">
        <v>3103827.48</v>
      </c>
      <c r="C65" s="205">
        <v>939179</v>
      </c>
      <c r="D65" s="205">
        <v>6294153.4199999999</v>
      </c>
      <c r="E65" s="205">
        <v>2112501</v>
      </c>
      <c r="F65" s="218">
        <v>1.2493060428310259</v>
      </c>
      <c r="G65" s="223">
        <v>5.3448845532049295E-2</v>
      </c>
      <c r="K65" s="14"/>
      <c r="L65" s="14"/>
    </row>
    <row r="66" spans="1:12" x14ac:dyDescent="0.25">
      <c r="A66" s="198" t="s">
        <v>45</v>
      </c>
      <c r="B66" s="205">
        <v>536726.4</v>
      </c>
      <c r="C66" s="205">
        <v>181484</v>
      </c>
      <c r="D66" s="205">
        <v>3440178.96</v>
      </c>
      <c r="E66" s="205">
        <v>1192164</v>
      </c>
      <c r="F66" s="218">
        <v>5.5689757774790065</v>
      </c>
      <c r="G66" s="223">
        <v>3.0163199678897197E-2</v>
      </c>
      <c r="K66" s="14"/>
      <c r="L66" s="14"/>
    </row>
    <row r="67" spans="1:12" x14ac:dyDescent="0.25">
      <c r="A67" s="198" t="s">
        <v>49</v>
      </c>
      <c r="B67" s="205">
        <v>0</v>
      </c>
      <c r="C67" s="205">
        <v>0</v>
      </c>
      <c r="D67" s="205">
        <v>2287068</v>
      </c>
      <c r="E67" s="205">
        <v>816810</v>
      </c>
      <c r="F67" s="212"/>
      <c r="G67" s="223">
        <v>2.0666286794199476E-2</v>
      </c>
      <c r="K67" s="14"/>
      <c r="L67" s="14"/>
    </row>
    <row r="68" spans="1:12" x14ac:dyDescent="0.25">
      <c r="A68" s="198" t="s">
        <v>46</v>
      </c>
      <c r="B68" s="205">
        <v>782004.62</v>
      </c>
      <c r="C68" s="205">
        <v>190476</v>
      </c>
      <c r="D68" s="205">
        <v>2148715.2000000002</v>
      </c>
      <c r="E68" s="205">
        <v>681858</v>
      </c>
      <c r="F68" s="218">
        <v>2.5797580797580797</v>
      </c>
      <c r="G68" s="223">
        <v>1.725183700116216E-2</v>
      </c>
      <c r="K68" s="14"/>
      <c r="L68" s="14"/>
    </row>
    <row r="69" spans="1:12" x14ac:dyDescent="0.25">
      <c r="A69" s="198" t="s">
        <v>48</v>
      </c>
      <c r="B69" s="205">
        <v>899636.4</v>
      </c>
      <c r="C69" s="205">
        <v>322224</v>
      </c>
      <c r="D69" s="205">
        <v>1772232</v>
      </c>
      <c r="E69" s="205">
        <v>590744</v>
      </c>
      <c r="F69" s="218">
        <v>0.83333333333333326</v>
      </c>
      <c r="G69" s="223">
        <v>1.494654194482508E-2</v>
      </c>
      <c r="K69" s="14"/>
      <c r="L69" s="14"/>
    </row>
    <row r="70" spans="1:12" x14ac:dyDescent="0.25">
      <c r="A70" s="198" t="s">
        <v>53</v>
      </c>
      <c r="B70" s="205">
        <v>287703.2</v>
      </c>
      <c r="C70" s="205">
        <v>99208</v>
      </c>
      <c r="D70" s="205">
        <v>1153918.2</v>
      </c>
      <c r="E70" s="205">
        <v>404481</v>
      </c>
      <c r="F70" s="218">
        <v>3.0771006370453997</v>
      </c>
      <c r="G70" s="223">
        <v>1.0233861422857943E-2</v>
      </c>
      <c r="K70" s="14"/>
      <c r="L70" s="14"/>
    </row>
    <row r="71" spans="1:12" x14ac:dyDescent="0.25">
      <c r="A71" s="198" t="s">
        <v>50</v>
      </c>
      <c r="B71" s="205">
        <v>0</v>
      </c>
      <c r="C71" s="205">
        <v>0</v>
      </c>
      <c r="D71" s="205">
        <v>737849.95000000007</v>
      </c>
      <c r="E71" s="205">
        <v>257940</v>
      </c>
      <c r="F71" s="212"/>
      <c r="G71" s="223">
        <v>6.5261958297472026E-3</v>
      </c>
      <c r="K71" s="14"/>
      <c r="L71" s="14"/>
    </row>
    <row r="72" spans="1:12" x14ac:dyDescent="0.25">
      <c r="A72" s="198" t="s">
        <v>44</v>
      </c>
      <c r="B72" s="205">
        <v>150664.79999999999</v>
      </c>
      <c r="C72" s="205">
        <v>47937</v>
      </c>
      <c r="D72" s="205">
        <v>762798.18</v>
      </c>
      <c r="E72" s="205">
        <v>256835</v>
      </c>
      <c r="F72" s="218">
        <v>4.3577612282787825</v>
      </c>
      <c r="G72" s="223">
        <v>6.4982379853187671E-3</v>
      </c>
      <c r="K72" s="14"/>
      <c r="L72" s="14"/>
    </row>
    <row r="73" spans="1:12" x14ac:dyDescent="0.25">
      <c r="A73" s="198" t="s">
        <v>55</v>
      </c>
      <c r="B73" s="205">
        <v>0</v>
      </c>
      <c r="C73" s="205">
        <v>0</v>
      </c>
      <c r="D73" s="205">
        <v>632140.46</v>
      </c>
      <c r="E73" s="205">
        <v>215942</v>
      </c>
      <c r="F73" s="212"/>
      <c r="G73" s="223">
        <v>5.4635953317332345E-3</v>
      </c>
      <c r="K73" s="14"/>
      <c r="L73" s="14"/>
    </row>
    <row r="74" spans="1:12" x14ac:dyDescent="0.25">
      <c r="A74" s="198" t="s">
        <v>56</v>
      </c>
      <c r="B74" s="205">
        <v>0</v>
      </c>
      <c r="C74" s="205">
        <v>0</v>
      </c>
      <c r="D74" s="205">
        <v>576639.19999999995</v>
      </c>
      <c r="E74" s="205">
        <v>212084</v>
      </c>
      <c r="F74" s="212"/>
      <c r="G74" s="223">
        <v>5.3659832377921449E-3</v>
      </c>
      <c r="K74" s="14"/>
      <c r="L74" s="14"/>
    </row>
    <row r="75" spans="1:12" x14ac:dyDescent="0.25">
      <c r="A75" s="198" t="s">
        <v>67</v>
      </c>
      <c r="B75" s="205">
        <v>0</v>
      </c>
      <c r="C75" s="205">
        <v>0</v>
      </c>
      <c r="D75" s="205">
        <v>592592</v>
      </c>
      <c r="E75" s="205">
        <v>211640</v>
      </c>
      <c r="F75" s="212"/>
      <c r="G75" s="223">
        <v>5.3547494975874155E-3</v>
      </c>
      <c r="K75" s="14"/>
      <c r="L75" s="14"/>
    </row>
    <row r="76" spans="1:12" x14ac:dyDescent="0.25">
      <c r="A76" s="198" t="s">
        <v>54</v>
      </c>
      <c r="B76" s="205">
        <v>281300</v>
      </c>
      <c r="C76" s="205">
        <v>97000</v>
      </c>
      <c r="D76" s="205">
        <v>336000</v>
      </c>
      <c r="E76" s="205">
        <v>120000</v>
      </c>
      <c r="F76" s="218">
        <v>0.23711340206185569</v>
      </c>
      <c r="G76" s="223">
        <v>3.0361460012780657E-3</v>
      </c>
      <c r="K76" s="14"/>
      <c r="L76" s="14"/>
    </row>
    <row r="77" spans="1:12" x14ac:dyDescent="0.25">
      <c r="A77" s="198" t="s">
        <v>57</v>
      </c>
      <c r="B77" s="205">
        <v>0</v>
      </c>
      <c r="C77" s="205">
        <v>0</v>
      </c>
      <c r="D77" s="205">
        <v>223843.56</v>
      </c>
      <c r="E77" s="205">
        <v>77157</v>
      </c>
      <c r="F77" s="212"/>
      <c r="G77" s="223">
        <v>1.9521659751717644E-3</v>
      </c>
      <c r="K77" s="14"/>
      <c r="L77" s="14"/>
    </row>
    <row r="78" spans="1:12" x14ac:dyDescent="0.25">
      <c r="A78" s="198" t="s">
        <v>71</v>
      </c>
      <c r="B78" s="205">
        <v>0</v>
      </c>
      <c r="C78" s="205">
        <v>0</v>
      </c>
      <c r="D78" s="205">
        <v>148810.5</v>
      </c>
      <c r="E78" s="205">
        <v>55115</v>
      </c>
      <c r="F78" s="212"/>
      <c r="G78" s="223">
        <v>1.3944765571703385E-3</v>
      </c>
      <c r="K78" s="14"/>
      <c r="L78" s="14"/>
    </row>
    <row r="79" spans="1:12" x14ac:dyDescent="0.25">
      <c r="A79" s="198" t="s">
        <v>62</v>
      </c>
      <c r="B79" s="205">
        <v>288979.20000000001</v>
      </c>
      <c r="C79" s="205">
        <v>99648</v>
      </c>
      <c r="D79" s="205">
        <v>129631.6</v>
      </c>
      <c r="E79" s="205">
        <v>46297</v>
      </c>
      <c r="F79" s="214">
        <v>-0.53539458895311487</v>
      </c>
      <c r="G79" s="223">
        <v>1.1713704285097552E-3</v>
      </c>
      <c r="K79" s="14"/>
      <c r="L79" s="14"/>
    </row>
    <row r="80" spans="1:12" x14ac:dyDescent="0.25">
      <c r="A80" s="198" t="s">
        <v>88</v>
      </c>
      <c r="B80" s="205">
        <v>0</v>
      </c>
      <c r="C80" s="205">
        <v>0</v>
      </c>
      <c r="D80" s="205">
        <v>112347.2</v>
      </c>
      <c r="E80" s="205">
        <v>40124</v>
      </c>
      <c r="F80" s="212"/>
      <c r="G80" s="223">
        <v>1.0151860179606759E-3</v>
      </c>
      <c r="K80" s="14"/>
      <c r="L80" s="14"/>
    </row>
    <row r="81" spans="1:12" x14ac:dyDescent="0.25">
      <c r="A81" s="198" t="s">
        <v>58</v>
      </c>
      <c r="B81" s="205">
        <v>230155.6</v>
      </c>
      <c r="C81" s="205">
        <v>79364</v>
      </c>
      <c r="D81" s="205">
        <v>0</v>
      </c>
      <c r="E81" s="205">
        <v>0</v>
      </c>
      <c r="F81" s="214">
        <v>-1</v>
      </c>
      <c r="G81" s="212"/>
      <c r="K81" s="14"/>
      <c r="L81" s="14"/>
    </row>
    <row r="82" spans="1:12" x14ac:dyDescent="0.25">
      <c r="A82" s="198" t="s">
        <v>52</v>
      </c>
      <c r="B82" s="205">
        <v>153439</v>
      </c>
      <c r="C82" s="205">
        <v>52910</v>
      </c>
      <c r="D82" s="205">
        <v>0</v>
      </c>
      <c r="E82" s="205">
        <v>0</v>
      </c>
      <c r="F82" s="214">
        <v>-1</v>
      </c>
      <c r="G82" s="212"/>
      <c r="K82" s="14"/>
      <c r="L82" s="14"/>
    </row>
    <row r="83" spans="1:12" x14ac:dyDescent="0.25">
      <c r="A83" s="199" t="s">
        <v>124</v>
      </c>
      <c r="B83" s="206">
        <v>278062</v>
      </c>
      <c r="C83" s="206">
        <v>100089</v>
      </c>
      <c r="D83" s="206">
        <v>0</v>
      </c>
      <c r="E83" s="206">
        <v>0</v>
      </c>
      <c r="F83" s="215">
        <v>-1</v>
      </c>
      <c r="G83" s="212"/>
      <c r="K83" s="14"/>
      <c r="L83" s="14"/>
    </row>
    <row r="84" spans="1:12" x14ac:dyDescent="0.25">
      <c r="A84" s="198" t="s">
        <v>46</v>
      </c>
      <c r="B84" s="205">
        <v>278062</v>
      </c>
      <c r="C84" s="205">
        <v>100089</v>
      </c>
      <c r="D84" s="205">
        <v>0</v>
      </c>
      <c r="E84" s="205">
        <v>0</v>
      </c>
      <c r="F84" s="214">
        <v>-1</v>
      </c>
      <c r="G84" s="212"/>
      <c r="K84" s="14"/>
      <c r="L84" s="14"/>
    </row>
    <row r="85" spans="1:12" x14ac:dyDescent="0.25">
      <c r="A85" s="199" t="s">
        <v>125</v>
      </c>
      <c r="B85" s="206">
        <v>474287</v>
      </c>
      <c r="C85" s="206">
        <v>135362</v>
      </c>
      <c r="D85" s="206">
        <v>498473.5</v>
      </c>
      <c r="E85" s="206">
        <v>140803</v>
      </c>
      <c r="F85" s="213">
        <v>4.0195919091029979E-2</v>
      </c>
      <c r="G85" s="224">
        <v>3.5624872118162954E-3</v>
      </c>
      <c r="K85" s="14"/>
      <c r="L85" s="14"/>
    </row>
    <row r="86" spans="1:12" x14ac:dyDescent="0.25">
      <c r="A86" s="198" t="s">
        <v>45</v>
      </c>
      <c r="B86" s="205">
        <v>0</v>
      </c>
      <c r="C86" s="205">
        <v>0</v>
      </c>
      <c r="D86" s="205">
        <v>206899</v>
      </c>
      <c r="E86" s="205">
        <v>48369</v>
      </c>
      <c r="F86" s="212"/>
      <c r="G86" s="223">
        <v>1.2237945494651564E-3</v>
      </c>
      <c r="K86" s="14"/>
      <c r="L86" s="14"/>
    </row>
    <row r="87" spans="1:12" x14ac:dyDescent="0.25">
      <c r="A87" s="198" t="s">
        <v>51</v>
      </c>
      <c r="B87" s="205">
        <v>264683</v>
      </c>
      <c r="C87" s="205">
        <v>91270</v>
      </c>
      <c r="D87" s="205">
        <v>127778</v>
      </c>
      <c r="E87" s="205">
        <v>45635</v>
      </c>
      <c r="F87" s="214">
        <v>-0.5</v>
      </c>
      <c r="G87" s="223">
        <v>1.1546210230693711E-3</v>
      </c>
      <c r="K87" s="14"/>
      <c r="L87" s="14"/>
    </row>
    <row r="88" spans="1:12" x14ac:dyDescent="0.25">
      <c r="A88" s="198" t="s">
        <v>65</v>
      </c>
      <c r="B88" s="205">
        <v>0</v>
      </c>
      <c r="C88" s="205">
        <v>0</v>
      </c>
      <c r="D88" s="205">
        <v>102067</v>
      </c>
      <c r="E88" s="205">
        <v>29162</v>
      </c>
      <c r="F88" s="212"/>
      <c r="G88" s="223">
        <v>7.378340807439246E-4</v>
      </c>
      <c r="K88" s="14"/>
      <c r="L88" s="14"/>
    </row>
    <row r="89" spans="1:12" x14ac:dyDescent="0.25">
      <c r="A89" s="198" t="s">
        <v>52</v>
      </c>
      <c r="B89" s="205">
        <v>0</v>
      </c>
      <c r="C89" s="205">
        <v>0</v>
      </c>
      <c r="D89" s="205">
        <v>61729.5</v>
      </c>
      <c r="E89" s="205">
        <v>17637</v>
      </c>
      <c r="F89" s="212"/>
      <c r="G89" s="223">
        <v>4.4623755853784373E-4</v>
      </c>
      <c r="K89" s="14"/>
      <c r="L89" s="14"/>
    </row>
    <row r="90" spans="1:12" x14ac:dyDescent="0.25">
      <c r="A90" s="198" t="s">
        <v>44</v>
      </c>
      <c r="B90" s="205">
        <v>209604</v>
      </c>
      <c r="C90" s="205">
        <v>44092</v>
      </c>
      <c r="D90" s="205">
        <v>0</v>
      </c>
      <c r="E90" s="205">
        <v>0</v>
      </c>
      <c r="F90" s="214">
        <v>-1</v>
      </c>
      <c r="G90" s="212"/>
      <c r="K90" s="14"/>
      <c r="L90" s="14"/>
    </row>
    <row r="91" spans="1:12" x14ac:dyDescent="0.25">
      <c r="A91" s="199" t="s">
        <v>127</v>
      </c>
      <c r="B91" s="206">
        <v>3426379.3200000003</v>
      </c>
      <c r="C91" s="206">
        <v>977732</v>
      </c>
      <c r="D91" s="206">
        <v>7007563.3500000006</v>
      </c>
      <c r="E91" s="206">
        <v>2147757</v>
      </c>
      <c r="F91" s="213">
        <v>1.1966725033035641</v>
      </c>
      <c r="G91" s="224">
        <v>5.4340865227224797E-2</v>
      </c>
      <c r="K91" s="14"/>
      <c r="L91" s="14"/>
    </row>
    <row r="92" spans="1:12" x14ac:dyDescent="0.25">
      <c r="A92" s="198" t="s">
        <v>45</v>
      </c>
      <c r="B92" s="205">
        <v>659635.19999999995</v>
      </c>
      <c r="C92" s="205">
        <v>190265</v>
      </c>
      <c r="D92" s="205">
        <v>2336847</v>
      </c>
      <c r="E92" s="205">
        <v>714300</v>
      </c>
      <c r="F92" s="218">
        <v>2.7542375108401438</v>
      </c>
      <c r="G92" s="223">
        <v>1.8072659072607685E-2</v>
      </c>
      <c r="K92" s="14"/>
      <c r="L92" s="14"/>
    </row>
    <row r="93" spans="1:12" x14ac:dyDescent="0.25">
      <c r="A93" s="198" t="s">
        <v>47</v>
      </c>
      <c r="B93" s="205">
        <v>822720</v>
      </c>
      <c r="C93" s="205">
        <v>217145</v>
      </c>
      <c r="D93" s="205">
        <v>1311878.3999999999</v>
      </c>
      <c r="E93" s="205">
        <v>389852</v>
      </c>
      <c r="F93" s="218">
        <v>0.79535333532892771</v>
      </c>
      <c r="G93" s="223">
        <v>9.8637299240854712E-3</v>
      </c>
      <c r="K93" s="14"/>
      <c r="L93" s="14"/>
    </row>
    <row r="94" spans="1:12" x14ac:dyDescent="0.25">
      <c r="A94" s="198" t="s">
        <v>48</v>
      </c>
      <c r="B94" s="205">
        <v>1137598.08</v>
      </c>
      <c r="C94" s="205">
        <v>332227</v>
      </c>
      <c r="D94" s="205">
        <v>1139064</v>
      </c>
      <c r="E94" s="205">
        <v>379688</v>
      </c>
      <c r="F94" s="218">
        <v>0.14285714285714288</v>
      </c>
      <c r="G94" s="223">
        <v>9.6065683577772187E-3</v>
      </c>
      <c r="K94" s="14"/>
      <c r="L94" s="14"/>
    </row>
    <row r="95" spans="1:12" x14ac:dyDescent="0.25">
      <c r="A95" s="198" t="s">
        <v>46</v>
      </c>
      <c r="B95" s="205">
        <v>484060.43</v>
      </c>
      <c r="C95" s="205">
        <v>142857</v>
      </c>
      <c r="D95" s="205">
        <v>1183045.5900000001</v>
      </c>
      <c r="E95" s="205">
        <v>332989</v>
      </c>
      <c r="F95" s="218">
        <v>1.3309253309253311</v>
      </c>
      <c r="G95" s="223">
        <v>8.4250268401631807E-3</v>
      </c>
      <c r="K95" s="14"/>
      <c r="L95" s="14"/>
    </row>
    <row r="96" spans="1:12" x14ac:dyDescent="0.25">
      <c r="A96" s="198" t="s">
        <v>49</v>
      </c>
      <c r="B96" s="205">
        <v>0</v>
      </c>
      <c r="C96" s="205">
        <v>0</v>
      </c>
      <c r="D96" s="205">
        <v>402150</v>
      </c>
      <c r="E96" s="205">
        <v>143625</v>
      </c>
      <c r="F96" s="212"/>
      <c r="G96" s="223">
        <v>3.6338872452796852E-3</v>
      </c>
      <c r="K96" s="14"/>
      <c r="L96" s="14"/>
    </row>
    <row r="97" spans="1:12" x14ac:dyDescent="0.25">
      <c r="A97" s="198" t="s">
        <v>50</v>
      </c>
      <c r="B97" s="205">
        <v>159645.6</v>
      </c>
      <c r="C97" s="205">
        <v>47619</v>
      </c>
      <c r="D97" s="205">
        <v>341487.35999999999</v>
      </c>
      <c r="E97" s="205">
        <v>95239</v>
      </c>
      <c r="F97" s="218">
        <v>1.0000210000209999</v>
      </c>
      <c r="G97" s="223">
        <v>2.4096625751310139E-3</v>
      </c>
      <c r="K97" s="14"/>
      <c r="L97" s="14"/>
    </row>
    <row r="98" spans="1:12" x14ac:dyDescent="0.25">
      <c r="A98" s="198" t="s">
        <v>44</v>
      </c>
      <c r="B98" s="205">
        <v>162720.01</v>
      </c>
      <c r="C98" s="205">
        <v>47619</v>
      </c>
      <c r="D98" s="205">
        <v>168645</v>
      </c>
      <c r="E98" s="205">
        <v>47619</v>
      </c>
      <c r="F98" s="212"/>
      <c r="G98" s="223">
        <v>1.2048186369571683E-3</v>
      </c>
      <c r="K98" s="14"/>
      <c r="L98" s="14"/>
    </row>
    <row r="99" spans="1:12" x14ac:dyDescent="0.25">
      <c r="A99" s="198" t="s">
        <v>53</v>
      </c>
      <c r="B99" s="205">
        <v>0</v>
      </c>
      <c r="C99" s="205">
        <v>0</v>
      </c>
      <c r="D99" s="205">
        <v>124446</v>
      </c>
      <c r="E99" s="205">
        <v>44445</v>
      </c>
      <c r="F99" s="212"/>
      <c r="G99" s="223">
        <v>1.1245125752233636E-3</v>
      </c>
      <c r="K99" s="14"/>
      <c r="L99" s="14"/>
    </row>
    <row r="100" spans="1:12" x14ac:dyDescent="0.25">
      <c r="A100" s="199" t="s">
        <v>143</v>
      </c>
      <c r="B100" s="206">
        <v>136828.79999999999</v>
      </c>
      <c r="C100" s="206">
        <v>44445</v>
      </c>
      <c r="D100" s="206">
        <v>249065.2</v>
      </c>
      <c r="E100" s="206">
        <v>97179</v>
      </c>
      <c r="F100" s="213">
        <v>1.1865001687478907</v>
      </c>
      <c r="G100" s="224">
        <v>2.4587469354850097E-3</v>
      </c>
      <c r="K100" s="14"/>
      <c r="L100" s="14"/>
    </row>
    <row r="101" spans="1:12" x14ac:dyDescent="0.25">
      <c r="A101" s="198" t="s">
        <v>48</v>
      </c>
      <c r="B101" s="205">
        <v>136828.79999999999</v>
      </c>
      <c r="C101" s="205">
        <v>44445</v>
      </c>
      <c r="D101" s="205">
        <v>141166.20000000001</v>
      </c>
      <c r="E101" s="205">
        <v>48678</v>
      </c>
      <c r="F101" s="218">
        <v>9.5241309483631464E-2</v>
      </c>
      <c r="G101" s="223">
        <v>1.2316126254184473E-3</v>
      </c>
      <c r="K101" s="14"/>
      <c r="L101" s="14"/>
    </row>
    <row r="102" spans="1:12" x14ac:dyDescent="0.25">
      <c r="A102" s="198" t="s">
        <v>45</v>
      </c>
      <c r="B102" s="205">
        <v>0</v>
      </c>
      <c r="C102" s="205">
        <v>0</v>
      </c>
      <c r="D102" s="205">
        <v>107899</v>
      </c>
      <c r="E102" s="205">
        <v>48501</v>
      </c>
      <c r="F102" s="212"/>
      <c r="G102" s="223">
        <v>1.2271343100665622E-3</v>
      </c>
      <c r="K102" s="14"/>
      <c r="L102" s="14"/>
    </row>
    <row r="103" spans="1:12" x14ac:dyDescent="0.25">
      <c r="A103" s="199" t="s">
        <v>162</v>
      </c>
      <c r="B103" s="206">
        <v>0</v>
      </c>
      <c r="C103" s="206">
        <v>0</v>
      </c>
      <c r="D103" s="206">
        <v>148148</v>
      </c>
      <c r="E103" s="206">
        <v>52910</v>
      </c>
      <c r="F103" s="212"/>
      <c r="G103" s="224">
        <v>1.3386873743968539E-3</v>
      </c>
      <c r="K103" s="14"/>
      <c r="L103" s="14"/>
    </row>
    <row r="104" spans="1:12" x14ac:dyDescent="0.25">
      <c r="A104" s="198" t="s">
        <v>52</v>
      </c>
      <c r="B104" s="205">
        <v>0</v>
      </c>
      <c r="C104" s="205">
        <v>0</v>
      </c>
      <c r="D104" s="205">
        <v>148148</v>
      </c>
      <c r="E104" s="205">
        <v>52910</v>
      </c>
      <c r="F104" s="212"/>
      <c r="G104" s="223">
        <v>1.3386873743968539E-3</v>
      </c>
      <c r="K104" s="14"/>
      <c r="L104" s="14"/>
    </row>
    <row r="105" spans="1:12" x14ac:dyDescent="0.25">
      <c r="A105" s="199" t="s">
        <v>123</v>
      </c>
      <c r="B105" s="206">
        <v>0</v>
      </c>
      <c r="C105" s="206">
        <v>0</v>
      </c>
      <c r="D105" s="206">
        <v>116359.6</v>
      </c>
      <c r="E105" s="206">
        <v>39958</v>
      </c>
      <c r="F105" s="212"/>
      <c r="G105" s="224">
        <v>1.0109860159922413E-3</v>
      </c>
      <c r="K105" s="14"/>
      <c r="L105" s="14"/>
    </row>
    <row r="106" spans="1:12" x14ac:dyDescent="0.25">
      <c r="A106" s="198" t="s">
        <v>63</v>
      </c>
      <c r="B106" s="205">
        <v>0</v>
      </c>
      <c r="C106" s="205">
        <v>0</v>
      </c>
      <c r="D106" s="205">
        <v>116359.6</v>
      </c>
      <c r="E106" s="205">
        <v>39958</v>
      </c>
      <c r="F106" s="212"/>
      <c r="G106" s="223">
        <v>1.0109860159922413E-3</v>
      </c>
      <c r="K106" s="14"/>
      <c r="L106" s="14"/>
    </row>
    <row r="107" spans="1:12" x14ac:dyDescent="0.25">
      <c r="A107" s="199" t="s">
        <v>129</v>
      </c>
      <c r="B107" s="206">
        <v>94798970.25</v>
      </c>
      <c r="C107" s="206">
        <v>31937059</v>
      </c>
      <c r="D107" s="206">
        <v>84092459.469999999</v>
      </c>
      <c r="E107" s="206">
        <v>29753492</v>
      </c>
      <c r="F107" s="215">
        <v>-6.8370947994929654E-2</v>
      </c>
      <c r="G107" s="224">
        <v>0.75279954799882431</v>
      </c>
      <c r="K107" s="14"/>
      <c r="L107" s="14"/>
    </row>
    <row r="108" spans="1:12" x14ac:dyDescent="0.25">
      <c r="A108" s="198" t="s">
        <v>44</v>
      </c>
      <c r="B108" s="205">
        <v>24280157.039999999</v>
      </c>
      <c r="C108" s="205">
        <v>8008351</v>
      </c>
      <c r="D108" s="205">
        <v>23957996.91</v>
      </c>
      <c r="E108" s="205">
        <v>8249531</v>
      </c>
      <c r="F108" s="218">
        <v>3.0116062595158481E-2</v>
      </c>
      <c r="G108" s="223">
        <v>0.20872317131724535</v>
      </c>
      <c r="K108" s="14"/>
      <c r="L108" s="14"/>
    </row>
    <row r="109" spans="1:12" x14ac:dyDescent="0.25">
      <c r="A109" s="198" t="s">
        <v>45</v>
      </c>
      <c r="B109" s="205">
        <v>19394263.34</v>
      </c>
      <c r="C109" s="205">
        <v>6575910</v>
      </c>
      <c r="D109" s="205">
        <v>16435075.050000001</v>
      </c>
      <c r="E109" s="205">
        <v>5941810</v>
      </c>
      <c r="F109" s="214">
        <v>-9.6427718749192121E-2</v>
      </c>
      <c r="G109" s="223">
        <v>0.15033502226545017</v>
      </c>
      <c r="K109" s="14"/>
      <c r="L109" s="14"/>
    </row>
    <row r="110" spans="1:12" x14ac:dyDescent="0.25">
      <c r="A110" s="198" t="s">
        <v>46</v>
      </c>
      <c r="B110" s="205">
        <v>9461248.1300000008</v>
      </c>
      <c r="C110" s="205">
        <v>3078102</v>
      </c>
      <c r="D110" s="205">
        <v>8862780.1400000006</v>
      </c>
      <c r="E110" s="205">
        <v>3079649</v>
      </c>
      <c r="F110" s="218">
        <v>5.0258243553982296E-4</v>
      </c>
      <c r="G110" s="223">
        <v>7.791886663908329E-2</v>
      </c>
      <c r="K110" s="14"/>
      <c r="L110" s="14"/>
    </row>
    <row r="111" spans="1:12" x14ac:dyDescent="0.25">
      <c r="A111" s="198" t="s">
        <v>50</v>
      </c>
      <c r="B111" s="205">
        <v>7730922.9400000004</v>
      </c>
      <c r="C111" s="205">
        <v>2538598</v>
      </c>
      <c r="D111" s="205">
        <v>5529042.6000000006</v>
      </c>
      <c r="E111" s="205">
        <v>1908742</v>
      </c>
      <c r="F111" s="214">
        <v>-0.24811175302273147</v>
      </c>
      <c r="G111" s="223">
        <v>4.8293494923095821E-2</v>
      </c>
      <c r="K111" s="14"/>
      <c r="L111" s="14"/>
    </row>
    <row r="112" spans="1:12" x14ac:dyDescent="0.25">
      <c r="A112" s="198" t="s">
        <v>49</v>
      </c>
      <c r="B112" s="205">
        <v>3604882.7</v>
      </c>
      <c r="C112" s="205">
        <v>1243063</v>
      </c>
      <c r="D112" s="205">
        <v>5080294.8</v>
      </c>
      <c r="E112" s="205">
        <v>1814391</v>
      </c>
      <c r="F112" s="218">
        <v>0.45961306868597968</v>
      </c>
      <c r="G112" s="223">
        <v>4.5906299828374256E-2</v>
      </c>
      <c r="K112" s="14"/>
      <c r="L112" s="14"/>
    </row>
    <row r="113" spans="1:12" x14ac:dyDescent="0.25">
      <c r="A113" s="198" t="s">
        <v>55</v>
      </c>
      <c r="B113" s="205">
        <v>2273364.75</v>
      </c>
      <c r="C113" s="205">
        <v>779546</v>
      </c>
      <c r="D113" s="205">
        <v>2962039.43</v>
      </c>
      <c r="E113" s="205">
        <v>1048619</v>
      </c>
      <c r="F113" s="218">
        <v>0.34516628909647412</v>
      </c>
      <c r="G113" s="223">
        <v>2.6531336530951698E-2</v>
      </c>
      <c r="K113" s="14"/>
      <c r="L113" s="14"/>
    </row>
    <row r="114" spans="1:12" x14ac:dyDescent="0.25">
      <c r="A114" s="198" t="s">
        <v>67</v>
      </c>
      <c r="B114" s="205">
        <v>0</v>
      </c>
      <c r="C114" s="205">
        <v>0</v>
      </c>
      <c r="D114" s="205">
        <v>2666664</v>
      </c>
      <c r="E114" s="205">
        <v>952380</v>
      </c>
      <c r="F114" s="212"/>
      <c r="G114" s="223">
        <v>2.4096372739143369E-2</v>
      </c>
      <c r="K114" s="14"/>
      <c r="L114" s="14"/>
    </row>
    <row r="115" spans="1:12" x14ac:dyDescent="0.25">
      <c r="A115" s="198" t="s">
        <v>63</v>
      </c>
      <c r="B115" s="205">
        <v>1077727</v>
      </c>
      <c r="C115" s="205">
        <v>371630</v>
      </c>
      <c r="D115" s="205">
        <v>2546056.7999999998</v>
      </c>
      <c r="E115" s="205">
        <v>929464</v>
      </c>
      <c r="F115" s="218">
        <v>1.5010467400371337</v>
      </c>
      <c r="G115" s="223">
        <v>2.351657005776597E-2</v>
      </c>
      <c r="K115" s="14"/>
      <c r="L115" s="14"/>
    </row>
    <row r="116" spans="1:12" x14ac:dyDescent="0.25">
      <c r="A116" s="198" t="s">
        <v>52</v>
      </c>
      <c r="B116" s="205">
        <v>2581640</v>
      </c>
      <c r="C116" s="205">
        <v>888931</v>
      </c>
      <c r="D116" s="205">
        <v>2181294.7999999998</v>
      </c>
      <c r="E116" s="205">
        <v>779034</v>
      </c>
      <c r="F116" s="214">
        <v>-0.12362826811079825</v>
      </c>
      <c r="G116" s="223">
        <v>1.9710508032997141E-2</v>
      </c>
      <c r="K116" s="14"/>
      <c r="L116" s="14"/>
    </row>
    <row r="117" spans="1:12" x14ac:dyDescent="0.25">
      <c r="A117" s="198" t="s">
        <v>56</v>
      </c>
      <c r="B117" s="205">
        <v>1821552.8</v>
      </c>
      <c r="C117" s="205">
        <v>670632</v>
      </c>
      <c r="D117" s="205">
        <v>1648822.5</v>
      </c>
      <c r="E117" s="205">
        <v>610675</v>
      </c>
      <c r="F117" s="214">
        <v>-8.9403726633981065E-2</v>
      </c>
      <c r="G117" s="223">
        <v>1.5450820494420692E-2</v>
      </c>
      <c r="K117" s="14"/>
      <c r="L117" s="14"/>
    </row>
    <row r="118" spans="1:12" x14ac:dyDescent="0.25">
      <c r="A118" s="198" t="s">
        <v>54</v>
      </c>
      <c r="B118" s="205">
        <v>1063719.5</v>
      </c>
      <c r="C118" s="205">
        <v>385805</v>
      </c>
      <c r="D118" s="205">
        <v>1636915.5</v>
      </c>
      <c r="E118" s="205">
        <v>606265</v>
      </c>
      <c r="F118" s="218">
        <v>0.57142857142857151</v>
      </c>
      <c r="G118" s="223">
        <v>1.5339242128873722E-2</v>
      </c>
      <c r="K118" s="14"/>
      <c r="L118" s="14"/>
    </row>
    <row r="119" spans="1:12" x14ac:dyDescent="0.25">
      <c r="A119" s="198" t="s">
        <v>53</v>
      </c>
      <c r="B119" s="205">
        <v>4443414.2</v>
      </c>
      <c r="C119" s="205">
        <v>1532212</v>
      </c>
      <c r="D119" s="205">
        <v>1630560.4000000001</v>
      </c>
      <c r="E119" s="205">
        <v>582343</v>
      </c>
      <c r="F119" s="214">
        <v>-0.61993314241110242</v>
      </c>
      <c r="G119" s="223">
        <v>1.4733986423518936E-2</v>
      </c>
      <c r="K119" s="14"/>
      <c r="L119" s="14"/>
    </row>
    <row r="120" spans="1:12" x14ac:dyDescent="0.25">
      <c r="A120" s="198" t="s">
        <v>57</v>
      </c>
      <c r="B120" s="205">
        <v>3643601</v>
      </c>
      <c r="C120" s="205">
        <v>1317739</v>
      </c>
      <c r="D120" s="205">
        <v>1191900.04</v>
      </c>
      <c r="E120" s="205">
        <v>505655</v>
      </c>
      <c r="F120" s="214">
        <v>-0.61627074860803233</v>
      </c>
      <c r="G120" s="223">
        <v>1.2793686718968836E-2</v>
      </c>
      <c r="K120" s="14"/>
      <c r="L120" s="14"/>
    </row>
    <row r="121" spans="1:12" x14ac:dyDescent="0.25">
      <c r="A121" s="198" t="s">
        <v>48</v>
      </c>
      <c r="B121" s="205">
        <v>1279895.05</v>
      </c>
      <c r="C121" s="205">
        <v>443604</v>
      </c>
      <c r="D121" s="205">
        <v>1173336</v>
      </c>
      <c r="E121" s="205">
        <v>391112</v>
      </c>
      <c r="F121" s="214">
        <v>-0.11833076347372883</v>
      </c>
      <c r="G121" s="223">
        <v>9.8956094570988896E-3</v>
      </c>
      <c r="K121" s="14"/>
      <c r="L121" s="14"/>
    </row>
    <row r="122" spans="1:12" x14ac:dyDescent="0.25">
      <c r="A122" s="198" t="s">
        <v>51</v>
      </c>
      <c r="B122" s="205">
        <v>0</v>
      </c>
      <c r="C122" s="205">
        <v>0</v>
      </c>
      <c r="D122" s="205">
        <v>863738.4</v>
      </c>
      <c r="E122" s="205">
        <v>308478</v>
      </c>
      <c r="F122" s="212"/>
      <c r="G122" s="223">
        <v>7.8048687181854594E-3</v>
      </c>
      <c r="K122" s="14"/>
      <c r="L122" s="14"/>
    </row>
    <row r="123" spans="1:12" x14ac:dyDescent="0.25">
      <c r="A123" s="198" t="s">
        <v>91</v>
      </c>
      <c r="B123" s="205">
        <v>243588.4</v>
      </c>
      <c r="C123" s="205">
        <v>83996</v>
      </c>
      <c r="D123" s="205">
        <v>674083.20000000007</v>
      </c>
      <c r="E123" s="205">
        <v>240744</v>
      </c>
      <c r="F123" s="218">
        <v>1.866136482689652</v>
      </c>
      <c r="G123" s="223">
        <v>6.0911161077640561E-3</v>
      </c>
      <c r="K123" s="14"/>
      <c r="L123" s="14"/>
    </row>
    <row r="124" spans="1:12" x14ac:dyDescent="0.25">
      <c r="A124" s="198" t="s">
        <v>101</v>
      </c>
      <c r="B124" s="205">
        <v>268684.90000000002</v>
      </c>
      <c r="C124" s="205">
        <v>96451</v>
      </c>
      <c r="D124" s="205">
        <v>648160.80000000005</v>
      </c>
      <c r="E124" s="205">
        <v>231486</v>
      </c>
      <c r="F124" s="218">
        <v>1.4000373246518958</v>
      </c>
      <c r="G124" s="223">
        <v>5.8568774437654523E-3</v>
      </c>
      <c r="K124" s="14"/>
      <c r="L124" s="14"/>
    </row>
    <row r="125" spans="1:12" x14ac:dyDescent="0.25">
      <c r="A125" s="198" t="s">
        <v>60</v>
      </c>
      <c r="B125" s="205">
        <v>1199606.7</v>
      </c>
      <c r="C125" s="205">
        <v>432541</v>
      </c>
      <c r="D125" s="205">
        <v>620025.19999999995</v>
      </c>
      <c r="E125" s="205">
        <v>227516</v>
      </c>
      <c r="F125" s="214">
        <v>-0.47400130854647315</v>
      </c>
      <c r="G125" s="223">
        <v>5.7564316135565027E-3</v>
      </c>
      <c r="K125" s="14"/>
      <c r="L125" s="14"/>
    </row>
    <row r="126" spans="1:12" x14ac:dyDescent="0.25">
      <c r="A126" s="198" t="s">
        <v>68</v>
      </c>
      <c r="B126" s="205">
        <v>230161.4</v>
      </c>
      <c r="C126" s="205">
        <v>79366</v>
      </c>
      <c r="D126" s="205">
        <v>559213.19999999995</v>
      </c>
      <c r="E126" s="205">
        <v>199719</v>
      </c>
      <c r="F126" s="218">
        <v>1.516430209409571</v>
      </c>
      <c r="G126" s="223">
        <v>5.0531336935771181E-3</v>
      </c>
      <c r="K126" s="14"/>
      <c r="L126" s="14"/>
    </row>
    <row r="127" spans="1:12" x14ac:dyDescent="0.25">
      <c r="A127" s="198" t="s">
        <v>104</v>
      </c>
      <c r="B127" s="205">
        <v>115080.7</v>
      </c>
      <c r="C127" s="205">
        <v>39683</v>
      </c>
      <c r="D127" s="205">
        <v>464292</v>
      </c>
      <c r="E127" s="205">
        <v>171960</v>
      </c>
      <c r="F127" s="218">
        <v>3.3333417332358941</v>
      </c>
      <c r="G127" s="223">
        <v>4.3507972198314681E-3</v>
      </c>
      <c r="K127" s="14"/>
      <c r="L127" s="14"/>
    </row>
    <row r="128" spans="1:12" x14ac:dyDescent="0.25">
      <c r="A128" s="198" t="s">
        <v>47</v>
      </c>
      <c r="B128" s="205">
        <v>4977844.2</v>
      </c>
      <c r="C128" s="205">
        <v>1745004</v>
      </c>
      <c r="D128" s="205">
        <v>475531.56</v>
      </c>
      <c r="E128" s="205">
        <v>165000</v>
      </c>
      <c r="F128" s="214">
        <v>-0.90544434282099062</v>
      </c>
      <c r="G128" s="223">
        <v>4.1747007517573403E-3</v>
      </c>
      <c r="K128" s="14"/>
      <c r="L128" s="14"/>
    </row>
    <row r="129" spans="1:12" x14ac:dyDescent="0.25">
      <c r="A129" s="198" t="s">
        <v>81</v>
      </c>
      <c r="B129" s="205">
        <v>511467.2</v>
      </c>
      <c r="C129" s="205">
        <v>176368</v>
      </c>
      <c r="D129" s="205">
        <v>349078.8</v>
      </c>
      <c r="E129" s="205">
        <v>124671</v>
      </c>
      <c r="F129" s="214">
        <v>-0.29312006713235961</v>
      </c>
      <c r="G129" s="223">
        <v>3.1543279843778142E-3</v>
      </c>
      <c r="K129" s="14"/>
      <c r="L129" s="14"/>
    </row>
    <row r="130" spans="1:12" x14ac:dyDescent="0.25">
      <c r="A130" s="198" t="s">
        <v>62</v>
      </c>
      <c r="B130" s="205">
        <v>119874.40000000001</v>
      </c>
      <c r="C130" s="205">
        <v>41336</v>
      </c>
      <c r="D130" s="205">
        <v>332721.2</v>
      </c>
      <c r="E130" s="205">
        <v>118829</v>
      </c>
      <c r="F130" s="218">
        <v>1.8747096961486358</v>
      </c>
      <c r="G130" s="223">
        <v>3.0065182765489275E-3</v>
      </c>
      <c r="K130" s="14"/>
      <c r="L130" s="14"/>
    </row>
    <row r="131" spans="1:12" x14ac:dyDescent="0.25">
      <c r="A131" s="198" t="s">
        <v>73</v>
      </c>
      <c r="B131" s="205">
        <v>0</v>
      </c>
      <c r="C131" s="205">
        <v>0</v>
      </c>
      <c r="D131" s="205">
        <v>232719.2</v>
      </c>
      <c r="E131" s="205">
        <v>83114</v>
      </c>
      <c r="F131" s="212"/>
      <c r="G131" s="223">
        <v>2.1028853229185431E-3</v>
      </c>
      <c r="K131" s="14"/>
      <c r="L131" s="14"/>
    </row>
    <row r="132" spans="1:12" x14ac:dyDescent="0.25">
      <c r="A132" s="198" t="s">
        <v>77</v>
      </c>
      <c r="B132" s="205">
        <v>28000</v>
      </c>
      <c r="C132" s="205">
        <v>8000</v>
      </c>
      <c r="D132" s="205">
        <v>220186.4</v>
      </c>
      <c r="E132" s="205">
        <v>78638</v>
      </c>
      <c r="F132" s="218">
        <v>8.8297500000000007</v>
      </c>
      <c r="G132" s="223">
        <v>1.9896370770708712E-3</v>
      </c>
      <c r="K132" s="14"/>
      <c r="L132" s="14"/>
    </row>
    <row r="133" spans="1:12" x14ac:dyDescent="0.25">
      <c r="A133" s="198" t="s">
        <v>78</v>
      </c>
      <c r="B133" s="205">
        <v>0</v>
      </c>
      <c r="C133" s="205">
        <v>0</v>
      </c>
      <c r="D133" s="205">
        <v>154764</v>
      </c>
      <c r="E133" s="205">
        <v>57320</v>
      </c>
      <c r="F133" s="212"/>
      <c r="G133" s="223">
        <v>1.4502657399438226E-3</v>
      </c>
      <c r="K133" s="14"/>
      <c r="L133" s="14"/>
    </row>
    <row r="134" spans="1:12" x14ac:dyDescent="0.25">
      <c r="A134" s="198" t="s">
        <v>150</v>
      </c>
      <c r="B134" s="205">
        <v>0</v>
      </c>
      <c r="C134" s="205">
        <v>0</v>
      </c>
      <c r="D134" s="205">
        <v>154764</v>
      </c>
      <c r="E134" s="205">
        <v>57320</v>
      </c>
      <c r="F134" s="212"/>
      <c r="G134" s="223">
        <v>1.4502657399438226E-3</v>
      </c>
      <c r="K134" s="14"/>
      <c r="L134" s="14"/>
    </row>
    <row r="135" spans="1:12" x14ac:dyDescent="0.25">
      <c r="A135" s="198" t="s">
        <v>153</v>
      </c>
      <c r="B135" s="205">
        <v>0</v>
      </c>
      <c r="C135" s="205">
        <v>0</v>
      </c>
      <c r="D135" s="205">
        <v>152382.6</v>
      </c>
      <c r="E135" s="205">
        <v>56438</v>
      </c>
      <c r="F135" s="212"/>
      <c r="G135" s="223">
        <v>1.4279500668344291E-3</v>
      </c>
      <c r="K135" s="14"/>
      <c r="L135" s="14"/>
    </row>
    <row r="136" spans="1:12" x14ac:dyDescent="0.25">
      <c r="A136" s="198" t="s">
        <v>65</v>
      </c>
      <c r="B136" s="205">
        <v>0</v>
      </c>
      <c r="C136" s="205">
        <v>0</v>
      </c>
      <c r="D136" s="205">
        <v>151785.9</v>
      </c>
      <c r="E136" s="205">
        <v>56217</v>
      </c>
      <c r="F136" s="212"/>
      <c r="G136" s="223">
        <v>1.422358497948742E-3</v>
      </c>
      <c r="K136" s="14"/>
      <c r="L136" s="14"/>
    </row>
    <row r="137" spans="1:12" x14ac:dyDescent="0.25">
      <c r="A137" s="198" t="s">
        <v>58</v>
      </c>
      <c r="B137" s="205">
        <v>454080</v>
      </c>
      <c r="C137" s="205">
        <v>158400</v>
      </c>
      <c r="D137" s="205">
        <v>150044.44</v>
      </c>
      <c r="E137" s="205">
        <v>55572</v>
      </c>
      <c r="F137" s="214">
        <v>-0.64916666666666689</v>
      </c>
      <c r="G137" s="223">
        <v>1.4060392131918723E-3</v>
      </c>
      <c r="K137" s="14"/>
      <c r="L137" s="14"/>
    </row>
    <row r="138" spans="1:12" x14ac:dyDescent="0.25">
      <c r="A138" s="198" t="s">
        <v>71</v>
      </c>
      <c r="B138" s="205">
        <v>0</v>
      </c>
      <c r="C138" s="205">
        <v>0</v>
      </c>
      <c r="D138" s="205">
        <v>115740.8</v>
      </c>
      <c r="E138" s="205">
        <v>41336</v>
      </c>
      <c r="F138" s="212"/>
      <c r="G138" s="223">
        <v>1.0458510925735844E-3</v>
      </c>
      <c r="K138" s="14"/>
      <c r="L138" s="14"/>
    </row>
    <row r="139" spans="1:12" x14ac:dyDescent="0.25">
      <c r="A139" s="198" t="s">
        <v>74</v>
      </c>
      <c r="B139" s="205">
        <v>1653440</v>
      </c>
      <c r="C139" s="205">
        <v>413360</v>
      </c>
      <c r="D139" s="205">
        <v>159832</v>
      </c>
      <c r="E139" s="205">
        <v>39958</v>
      </c>
      <c r="F139" s="214">
        <v>-0.90333365589316816</v>
      </c>
      <c r="G139" s="223">
        <v>1.0109860159922413E-3</v>
      </c>
      <c r="K139" s="14"/>
      <c r="L139" s="14"/>
    </row>
    <row r="140" spans="1:12" x14ac:dyDescent="0.25">
      <c r="A140" s="198" t="s">
        <v>92</v>
      </c>
      <c r="B140" s="205">
        <v>0</v>
      </c>
      <c r="C140" s="205">
        <v>0</v>
      </c>
      <c r="D140" s="205">
        <v>110616.8</v>
      </c>
      <c r="E140" s="205">
        <v>39506</v>
      </c>
      <c r="F140" s="212"/>
      <c r="G140" s="223">
        <v>9.9954986605409386E-4</v>
      </c>
      <c r="K140" s="14"/>
      <c r="L140" s="14"/>
    </row>
    <row r="141" spans="1:12" x14ac:dyDescent="0.25">
      <c r="A141" s="198" t="s">
        <v>66</v>
      </c>
      <c r="B141" s="205">
        <v>596640</v>
      </c>
      <c r="C141" s="205">
        <v>211200</v>
      </c>
      <c r="D141" s="205">
        <v>0</v>
      </c>
      <c r="E141" s="205">
        <v>0</v>
      </c>
      <c r="F141" s="214">
        <v>-1</v>
      </c>
      <c r="G141" s="212"/>
      <c r="K141" s="14"/>
      <c r="L141" s="14"/>
    </row>
    <row r="142" spans="1:12" x14ac:dyDescent="0.25">
      <c r="A142" s="198" t="s">
        <v>64</v>
      </c>
      <c r="B142" s="205">
        <v>619056</v>
      </c>
      <c r="C142" s="205">
        <v>229280</v>
      </c>
      <c r="D142" s="205">
        <v>0</v>
      </c>
      <c r="E142" s="205">
        <v>0</v>
      </c>
      <c r="F142" s="214">
        <v>-1</v>
      </c>
      <c r="G142" s="212"/>
      <c r="K142" s="14"/>
      <c r="L142" s="14"/>
    </row>
    <row r="143" spans="1:12" x14ac:dyDescent="0.25">
      <c r="A143" s="198" t="s">
        <v>69</v>
      </c>
      <c r="B143" s="205">
        <v>230161.4</v>
      </c>
      <c r="C143" s="205">
        <v>79366</v>
      </c>
      <c r="D143" s="205">
        <v>0</v>
      </c>
      <c r="E143" s="205">
        <v>0</v>
      </c>
      <c r="F143" s="214">
        <v>-1</v>
      </c>
      <c r="G143" s="212"/>
      <c r="K143" s="14"/>
      <c r="L143" s="14"/>
    </row>
    <row r="144" spans="1:12" x14ac:dyDescent="0.25">
      <c r="A144" s="198" t="s">
        <v>84</v>
      </c>
      <c r="B144" s="205">
        <v>238983.2</v>
      </c>
      <c r="C144" s="205">
        <v>82408</v>
      </c>
      <c r="D144" s="205">
        <v>0</v>
      </c>
      <c r="E144" s="205">
        <v>0</v>
      </c>
      <c r="F144" s="214">
        <v>-1</v>
      </c>
      <c r="G144" s="212"/>
      <c r="K144" s="14"/>
      <c r="L144" s="14"/>
    </row>
    <row r="145" spans="1:12" x14ac:dyDescent="0.25">
      <c r="A145" s="198" t="s">
        <v>89</v>
      </c>
      <c r="B145" s="205">
        <v>153439</v>
      </c>
      <c r="C145" s="205">
        <v>52910</v>
      </c>
      <c r="D145" s="205">
        <v>0</v>
      </c>
      <c r="E145" s="205">
        <v>0</v>
      </c>
      <c r="F145" s="214">
        <v>-1</v>
      </c>
      <c r="G145" s="212"/>
      <c r="K145" s="14"/>
      <c r="L145" s="14"/>
    </row>
    <row r="146" spans="1:12" x14ac:dyDescent="0.25">
      <c r="A146" s="198" t="s">
        <v>105</v>
      </c>
      <c r="B146" s="205">
        <v>125164</v>
      </c>
      <c r="C146" s="205">
        <v>43160</v>
      </c>
      <c r="D146" s="205">
        <v>0</v>
      </c>
      <c r="E146" s="205">
        <v>0</v>
      </c>
      <c r="F146" s="214">
        <v>-1</v>
      </c>
      <c r="G146" s="212"/>
      <c r="K146" s="14"/>
      <c r="L146" s="14"/>
    </row>
    <row r="147" spans="1:12" ht="15" thickBot="1" x14ac:dyDescent="0.3">
      <c r="A147" s="200" t="s">
        <v>76</v>
      </c>
      <c r="B147" s="207">
        <v>377310.3</v>
      </c>
      <c r="C147" s="207">
        <v>130107</v>
      </c>
      <c r="D147" s="207">
        <v>0</v>
      </c>
      <c r="E147" s="207">
        <v>0</v>
      </c>
      <c r="F147" s="216">
        <v>-1</v>
      </c>
      <c r="G147" s="225"/>
      <c r="K147" s="14"/>
      <c r="L147" s="14"/>
    </row>
    <row r="148" spans="1:12" ht="15" thickBot="1" x14ac:dyDescent="0.3">
      <c r="A148" s="196" t="s">
        <v>3</v>
      </c>
      <c r="B148" s="203">
        <v>33285088.550000001</v>
      </c>
      <c r="C148" s="203">
        <v>10496809</v>
      </c>
      <c r="D148" s="203">
        <v>44682991.469999999</v>
      </c>
      <c r="E148" s="203">
        <v>14726818</v>
      </c>
      <c r="F148" s="195">
        <v>0.40298046768308354</v>
      </c>
      <c r="G148" s="195">
        <v>1</v>
      </c>
      <c r="K148" s="14"/>
      <c r="L148" s="14"/>
    </row>
    <row r="149" spans="1:12" x14ac:dyDescent="0.25">
      <c r="A149" s="201" t="s">
        <v>47</v>
      </c>
      <c r="B149" s="208">
        <v>6409384</v>
      </c>
      <c r="C149" s="208">
        <v>1798440</v>
      </c>
      <c r="D149" s="208">
        <v>6980264</v>
      </c>
      <c r="E149" s="208">
        <v>2240040</v>
      </c>
      <c r="F149" s="219">
        <v>0.2455461399879896</v>
      </c>
      <c r="G149" s="227">
        <v>0.1521061779944588</v>
      </c>
      <c r="K149" s="14"/>
      <c r="L149" s="14"/>
    </row>
    <row r="150" spans="1:12" x14ac:dyDescent="0.25">
      <c r="A150" s="198" t="s">
        <v>46</v>
      </c>
      <c r="B150" s="205">
        <v>1911690.2</v>
      </c>
      <c r="C150" s="205">
        <v>515890</v>
      </c>
      <c r="D150" s="205">
        <v>6030806.6699999999</v>
      </c>
      <c r="E150" s="205">
        <v>1754221</v>
      </c>
      <c r="F150" s="218">
        <v>2.4003779875554865</v>
      </c>
      <c r="G150" s="223">
        <v>0.11911744954001603</v>
      </c>
      <c r="K150" s="14"/>
      <c r="L150" s="14"/>
    </row>
    <row r="151" spans="1:12" x14ac:dyDescent="0.25">
      <c r="A151" s="198" t="s">
        <v>49</v>
      </c>
      <c r="B151" s="205">
        <v>2081416.8</v>
      </c>
      <c r="C151" s="205">
        <v>718632</v>
      </c>
      <c r="D151" s="205">
        <v>2553538.4</v>
      </c>
      <c r="E151" s="205">
        <v>905072</v>
      </c>
      <c r="F151" s="218">
        <v>0.25943737545781426</v>
      </c>
      <c r="G151" s="223">
        <v>6.1457403765022428E-2</v>
      </c>
      <c r="K151" s="14"/>
      <c r="L151" s="14"/>
    </row>
    <row r="152" spans="1:12" x14ac:dyDescent="0.25">
      <c r="A152" s="198" t="s">
        <v>44</v>
      </c>
      <c r="B152" s="205">
        <v>3380674.5700000003</v>
      </c>
      <c r="C152" s="205">
        <v>964610</v>
      </c>
      <c r="D152" s="205">
        <v>2881164</v>
      </c>
      <c r="E152" s="205">
        <v>863264</v>
      </c>
      <c r="F152" s="214">
        <v>-0.10506422284653899</v>
      </c>
      <c r="G152" s="223">
        <v>5.8618501294712813E-2</v>
      </c>
      <c r="K152" s="14"/>
      <c r="L152" s="14"/>
    </row>
    <row r="153" spans="1:12" x14ac:dyDescent="0.25">
      <c r="A153" s="198" t="s">
        <v>58</v>
      </c>
      <c r="B153" s="205">
        <v>908479.4</v>
      </c>
      <c r="C153" s="205">
        <v>312086</v>
      </c>
      <c r="D153" s="205">
        <v>2070997.6</v>
      </c>
      <c r="E153" s="205">
        <v>730042</v>
      </c>
      <c r="F153" s="218">
        <v>1.3392334164300865</v>
      </c>
      <c r="G153" s="223">
        <v>4.9572283707179657E-2</v>
      </c>
      <c r="K153" s="14"/>
      <c r="L153" s="14"/>
    </row>
    <row r="154" spans="1:12" x14ac:dyDescent="0.25">
      <c r="A154" s="198" t="s">
        <v>67</v>
      </c>
      <c r="B154" s="205">
        <v>315534.5</v>
      </c>
      <c r="C154" s="205">
        <v>103867</v>
      </c>
      <c r="D154" s="205">
        <v>2221228.1</v>
      </c>
      <c r="E154" s="205">
        <v>697655</v>
      </c>
      <c r="F154" s="218">
        <v>5.7168109216594303</v>
      </c>
      <c r="G154" s="223">
        <v>4.7373098519992579E-2</v>
      </c>
      <c r="K154" s="14"/>
      <c r="L154" s="14"/>
    </row>
    <row r="155" spans="1:12" x14ac:dyDescent="0.25">
      <c r="A155" s="198" t="s">
        <v>61</v>
      </c>
      <c r="B155" s="205">
        <v>686463.20000000007</v>
      </c>
      <c r="C155" s="205">
        <v>234073</v>
      </c>
      <c r="D155" s="205">
        <v>1844978.8</v>
      </c>
      <c r="E155" s="205">
        <v>658921</v>
      </c>
      <c r="F155" s="218">
        <v>1.8150235183041188</v>
      </c>
      <c r="G155" s="223">
        <v>4.4742930889754999E-2</v>
      </c>
      <c r="K155" s="14"/>
      <c r="L155" s="14"/>
    </row>
    <row r="156" spans="1:12" x14ac:dyDescent="0.25">
      <c r="A156" s="198" t="s">
        <v>51</v>
      </c>
      <c r="B156" s="205">
        <v>676106</v>
      </c>
      <c r="C156" s="205">
        <v>233140</v>
      </c>
      <c r="D156" s="205">
        <v>1626968</v>
      </c>
      <c r="E156" s="205">
        <v>581060</v>
      </c>
      <c r="F156" s="218">
        <v>1.4923222098310029</v>
      </c>
      <c r="G156" s="223">
        <v>3.9455909620122964E-2</v>
      </c>
      <c r="K156" s="14"/>
      <c r="L156" s="14"/>
    </row>
    <row r="157" spans="1:12" x14ac:dyDescent="0.25">
      <c r="A157" s="198" t="s">
        <v>57</v>
      </c>
      <c r="B157" s="205">
        <v>2662210</v>
      </c>
      <c r="C157" s="205">
        <v>852360</v>
      </c>
      <c r="D157" s="205">
        <v>1683239</v>
      </c>
      <c r="E157" s="205">
        <v>550270</v>
      </c>
      <c r="F157" s="214">
        <v>-0.35441597447088091</v>
      </c>
      <c r="G157" s="223">
        <v>3.7365166052843186E-2</v>
      </c>
      <c r="K157" s="14"/>
      <c r="L157" s="14"/>
    </row>
    <row r="158" spans="1:12" x14ac:dyDescent="0.25">
      <c r="A158" s="198" t="s">
        <v>66</v>
      </c>
      <c r="B158" s="205">
        <v>320073</v>
      </c>
      <c r="C158" s="205">
        <v>110370</v>
      </c>
      <c r="D158" s="205">
        <v>1496827.2</v>
      </c>
      <c r="E158" s="205">
        <v>532124</v>
      </c>
      <c r="F158" s="218">
        <v>3.8212738968922713</v>
      </c>
      <c r="G158" s="223">
        <v>3.6132992205105005E-2</v>
      </c>
      <c r="K158" s="14"/>
      <c r="L158" s="14"/>
    </row>
    <row r="159" spans="1:12" x14ac:dyDescent="0.25">
      <c r="A159" s="198" t="s">
        <v>52</v>
      </c>
      <c r="B159" s="205">
        <v>333500</v>
      </c>
      <c r="C159" s="205">
        <v>115000</v>
      </c>
      <c r="D159" s="205">
        <v>1385650</v>
      </c>
      <c r="E159" s="205">
        <v>484950</v>
      </c>
      <c r="F159" s="218">
        <v>3.2169565217391307</v>
      </c>
      <c r="G159" s="223">
        <v>3.2929720459640363E-2</v>
      </c>
      <c r="K159" s="14"/>
      <c r="L159" s="14"/>
    </row>
    <row r="160" spans="1:12" x14ac:dyDescent="0.25">
      <c r="A160" s="198" t="s">
        <v>56</v>
      </c>
      <c r="B160" s="205">
        <v>1143295</v>
      </c>
      <c r="C160" s="205">
        <v>401450</v>
      </c>
      <c r="D160" s="205">
        <v>1217112</v>
      </c>
      <c r="E160" s="205">
        <v>436730</v>
      </c>
      <c r="F160" s="218">
        <v>8.7881429816913686E-2</v>
      </c>
      <c r="G160" s="223">
        <v>2.9655421829753038E-2</v>
      </c>
      <c r="K160" s="14"/>
      <c r="L160" s="14"/>
    </row>
    <row r="161" spans="1:12" x14ac:dyDescent="0.25">
      <c r="A161" s="198" t="s">
        <v>48</v>
      </c>
      <c r="B161" s="205">
        <v>351412</v>
      </c>
      <c r="C161" s="205">
        <v>107880</v>
      </c>
      <c r="D161" s="205">
        <v>1359328</v>
      </c>
      <c r="E161" s="205">
        <v>408000</v>
      </c>
      <c r="F161" s="218">
        <v>2.7819799777530592</v>
      </c>
      <c r="G161" s="223">
        <v>2.770455912472063E-2</v>
      </c>
      <c r="K161" s="14"/>
      <c r="L161" s="14"/>
    </row>
    <row r="162" spans="1:12" x14ac:dyDescent="0.25">
      <c r="A162" s="198" t="s">
        <v>55</v>
      </c>
      <c r="B162" s="205">
        <v>1129114.3799999999</v>
      </c>
      <c r="C162" s="205">
        <v>331656</v>
      </c>
      <c r="D162" s="205">
        <v>1210985.3999999999</v>
      </c>
      <c r="E162" s="205">
        <v>395400</v>
      </c>
      <c r="F162" s="218">
        <v>0.19219914610319128</v>
      </c>
      <c r="G162" s="223">
        <v>2.6848977151751316E-2</v>
      </c>
      <c r="K162" s="14"/>
      <c r="L162" s="14"/>
    </row>
    <row r="163" spans="1:12" x14ac:dyDescent="0.25">
      <c r="A163" s="198" t="s">
        <v>45</v>
      </c>
      <c r="B163" s="205">
        <v>596689.19999999995</v>
      </c>
      <c r="C163" s="205">
        <v>181560</v>
      </c>
      <c r="D163" s="205">
        <v>1014668.8</v>
      </c>
      <c r="E163" s="205">
        <v>318080</v>
      </c>
      <c r="F163" s="218">
        <v>0.75192773738708962</v>
      </c>
      <c r="G163" s="223">
        <v>2.159869158429201E-2</v>
      </c>
      <c r="K163" s="14"/>
      <c r="L163" s="14"/>
    </row>
    <row r="164" spans="1:12" x14ac:dyDescent="0.25">
      <c r="A164" s="198" t="s">
        <v>59</v>
      </c>
      <c r="B164" s="205">
        <v>855268</v>
      </c>
      <c r="C164" s="205">
        <v>294920</v>
      </c>
      <c r="D164" s="205">
        <v>884576</v>
      </c>
      <c r="E164" s="205">
        <v>315920</v>
      </c>
      <c r="F164" s="218">
        <v>7.1205750712057508E-2</v>
      </c>
      <c r="G164" s="223">
        <v>2.1452020388925838E-2</v>
      </c>
      <c r="K164" s="14"/>
      <c r="L164" s="14"/>
    </row>
    <row r="165" spans="1:12" x14ac:dyDescent="0.25">
      <c r="A165" s="198" t="s">
        <v>72</v>
      </c>
      <c r="B165" s="205">
        <v>439257.2</v>
      </c>
      <c r="C165" s="205">
        <v>151468</v>
      </c>
      <c r="D165" s="205">
        <v>723350</v>
      </c>
      <c r="E165" s="205">
        <v>253450</v>
      </c>
      <c r="F165" s="218">
        <v>0.67329072807457679</v>
      </c>
      <c r="G165" s="223">
        <v>1.721009928960893E-2</v>
      </c>
      <c r="K165" s="14"/>
      <c r="L165" s="14"/>
    </row>
    <row r="166" spans="1:12" x14ac:dyDescent="0.25">
      <c r="A166" s="198" t="s">
        <v>60</v>
      </c>
      <c r="B166" s="205">
        <v>819122.4</v>
      </c>
      <c r="C166" s="205">
        <v>282456</v>
      </c>
      <c r="D166" s="205">
        <v>646840.4</v>
      </c>
      <c r="E166" s="205">
        <v>229943</v>
      </c>
      <c r="F166" s="214">
        <v>-0.18591568244257514</v>
      </c>
      <c r="G166" s="223">
        <v>1.5613895683371655E-2</v>
      </c>
      <c r="K166" s="14"/>
      <c r="L166" s="14"/>
    </row>
    <row r="167" spans="1:12" x14ac:dyDescent="0.25">
      <c r="A167" s="198" t="s">
        <v>62</v>
      </c>
      <c r="B167" s="205">
        <v>1247301.6000000001</v>
      </c>
      <c r="C167" s="205">
        <v>430104</v>
      </c>
      <c r="D167" s="205">
        <v>622483.5</v>
      </c>
      <c r="E167" s="205">
        <v>224105</v>
      </c>
      <c r="F167" s="214">
        <v>-0.47895160240313972</v>
      </c>
      <c r="G167" s="223">
        <v>1.5217476035895874E-2</v>
      </c>
      <c r="K167" s="14"/>
      <c r="L167" s="14"/>
    </row>
    <row r="168" spans="1:12" x14ac:dyDescent="0.25">
      <c r="A168" s="198" t="s">
        <v>69</v>
      </c>
      <c r="B168" s="205">
        <v>606227.6</v>
      </c>
      <c r="C168" s="205">
        <v>209044</v>
      </c>
      <c r="D168" s="205">
        <v>596044.4</v>
      </c>
      <c r="E168" s="205">
        <v>212873</v>
      </c>
      <c r="F168" s="218">
        <v>1.8316718011519108E-2</v>
      </c>
      <c r="G168" s="223">
        <v>1.4454785819991798E-2</v>
      </c>
      <c r="K168" s="14"/>
      <c r="L168" s="14"/>
    </row>
    <row r="169" spans="1:12" x14ac:dyDescent="0.25">
      <c r="A169" s="198" t="s">
        <v>75</v>
      </c>
      <c r="B169" s="205">
        <v>491297.10000000003</v>
      </c>
      <c r="C169" s="205">
        <v>159973</v>
      </c>
      <c r="D169" s="205">
        <v>582500</v>
      </c>
      <c r="E169" s="205">
        <v>203190</v>
      </c>
      <c r="F169" s="218">
        <v>0.27015183812268317</v>
      </c>
      <c r="G169" s="223">
        <v>1.3797277864098002E-2</v>
      </c>
      <c r="K169" s="14"/>
      <c r="L169" s="14"/>
    </row>
    <row r="170" spans="1:12" x14ac:dyDescent="0.25">
      <c r="A170" s="198" t="s">
        <v>96</v>
      </c>
      <c r="B170" s="205">
        <v>0</v>
      </c>
      <c r="C170" s="205">
        <v>0</v>
      </c>
      <c r="D170" s="205">
        <v>534128</v>
      </c>
      <c r="E170" s="205">
        <v>190760</v>
      </c>
      <c r="F170" s="212"/>
      <c r="G170" s="223">
        <v>1.2953239457430656E-2</v>
      </c>
      <c r="K170" s="14"/>
      <c r="L170" s="14"/>
    </row>
    <row r="171" spans="1:12" x14ac:dyDescent="0.25">
      <c r="A171" s="198" t="s">
        <v>70</v>
      </c>
      <c r="B171" s="205">
        <v>434510</v>
      </c>
      <c r="C171" s="205">
        <v>140620</v>
      </c>
      <c r="D171" s="205">
        <v>531376</v>
      </c>
      <c r="E171" s="205">
        <v>184960</v>
      </c>
      <c r="F171" s="218">
        <v>0.31531787796899446</v>
      </c>
      <c r="G171" s="223">
        <v>1.2559400136540017E-2</v>
      </c>
      <c r="K171" s="14"/>
      <c r="L171" s="14"/>
    </row>
    <row r="172" spans="1:12" x14ac:dyDescent="0.25">
      <c r="A172" s="198" t="s">
        <v>63</v>
      </c>
      <c r="B172" s="205">
        <v>0</v>
      </c>
      <c r="C172" s="205">
        <v>0</v>
      </c>
      <c r="D172" s="205">
        <v>452460.4</v>
      </c>
      <c r="E172" s="205">
        <v>161593</v>
      </c>
      <c r="F172" s="212"/>
      <c r="G172" s="223">
        <v>1.0972702996669071E-2</v>
      </c>
      <c r="K172" s="14"/>
      <c r="L172" s="14"/>
    </row>
    <row r="173" spans="1:12" x14ac:dyDescent="0.25">
      <c r="A173" s="198" t="s">
        <v>77</v>
      </c>
      <c r="B173" s="205">
        <v>336211.5</v>
      </c>
      <c r="C173" s="205">
        <v>115935</v>
      </c>
      <c r="D173" s="205">
        <v>418020</v>
      </c>
      <c r="E173" s="205">
        <v>147190</v>
      </c>
      <c r="F173" s="218">
        <v>0.2695907189373356</v>
      </c>
      <c r="G173" s="223">
        <v>9.9946913175677186E-3</v>
      </c>
      <c r="K173" s="14"/>
      <c r="L173" s="14"/>
    </row>
    <row r="174" spans="1:12" x14ac:dyDescent="0.25">
      <c r="A174" s="198" t="s">
        <v>98</v>
      </c>
      <c r="B174" s="205">
        <v>44835</v>
      </c>
      <c r="C174" s="205">
        <v>12810</v>
      </c>
      <c r="D174" s="205">
        <v>374002</v>
      </c>
      <c r="E174" s="205">
        <v>127420</v>
      </c>
      <c r="F174" s="218">
        <v>8.946916471506638</v>
      </c>
      <c r="G174" s="223">
        <v>8.6522424599801539E-3</v>
      </c>
      <c r="K174" s="14"/>
      <c r="L174" s="14"/>
    </row>
    <row r="175" spans="1:12" x14ac:dyDescent="0.25">
      <c r="A175" s="198" t="s">
        <v>94</v>
      </c>
      <c r="B175" s="205">
        <v>106441.60000000001</v>
      </c>
      <c r="C175" s="205">
        <v>36704</v>
      </c>
      <c r="D175" s="205">
        <v>350581</v>
      </c>
      <c r="E175" s="205">
        <v>119346</v>
      </c>
      <c r="F175" s="218">
        <v>2.2515802092414998</v>
      </c>
      <c r="G175" s="223">
        <v>8.1039909639679126E-3</v>
      </c>
      <c r="K175" s="14"/>
      <c r="L175" s="14"/>
    </row>
    <row r="176" spans="1:12" x14ac:dyDescent="0.25">
      <c r="A176" s="198" t="s">
        <v>73</v>
      </c>
      <c r="B176" s="205">
        <v>415316</v>
      </c>
      <c r="C176" s="205">
        <v>142040</v>
      </c>
      <c r="D176" s="205">
        <v>318594</v>
      </c>
      <c r="E176" s="205">
        <v>111516</v>
      </c>
      <c r="F176" s="214">
        <v>-0.21489721205294282</v>
      </c>
      <c r="G176" s="223">
        <v>7.5723078807655528E-3</v>
      </c>
      <c r="K176" s="14"/>
      <c r="L176" s="14"/>
    </row>
    <row r="177" spans="1:12" x14ac:dyDescent="0.25">
      <c r="A177" s="198" t="s">
        <v>74</v>
      </c>
      <c r="B177" s="205">
        <v>0</v>
      </c>
      <c r="C177" s="205">
        <v>0</v>
      </c>
      <c r="D177" s="205">
        <v>384000</v>
      </c>
      <c r="E177" s="205">
        <v>96000</v>
      </c>
      <c r="F177" s="212"/>
      <c r="G177" s="223">
        <v>6.5187197940519128E-3</v>
      </c>
      <c r="K177" s="14"/>
      <c r="L177" s="14"/>
    </row>
    <row r="178" spans="1:12" x14ac:dyDescent="0.25">
      <c r="A178" s="198" t="s">
        <v>80</v>
      </c>
      <c r="B178" s="205">
        <v>580000</v>
      </c>
      <c r="C178" s="205">
        <v>200000</v>
      </c>
      <c r="D178" s="205">
        <v>218635.2</v>
      </c>
      <c r="E178" s="205">
        <v>78584</v>
      </c>
      <c r="F178" s="214">
        <v>-0.60708000000000006</v>
      </c>
      <c r="G178" s="223">
        <v>5.3361153780809942E-3</v>
      </c>
      <c r="K178" s="14"/>
      <c r="L178" s="14"/>
    </row>
    <row r="179" spans="1:12" x14ac:dyDescent="0.25">
      <c r="A179" s="198" t="s">
        <v>85</v>
      </c>
      <c r="B179" s="205">
        <v>354960</v>
      </c>
      <c r="C179" s="205">
        <v>122400</v>
      </c>
      <c r="D179" s="205">
        <v>211344</v>
      </c>
      <c r="E179" s="205">
        <v>75480</v>
      </c>
      <c r="F179" s="214">
        <v>-0.38333333333333341</v>
      </c>
      <c r="G179" s="223">
        <v>5.1253434380733164E-3</v>
      </c>
      <c r="K179" s="14"/>
      <c r="L179" s="14"/>
    </row>
    <row r="180" spans="1:12" x14ac:dyDescent="0.25">
      <c r="A180" s="198" t="s">
        <v>68</v>
      </c>
      <c r="B180" s="205">
        <v>304500</v>
      </c>
      <c r="C180" s="205">
        <v>105000</v>
      </c>
      <c r="D180" s="205">
        <v>210000</v>
      </c>
      <c r="E180" s="205">
        <v>70000</v>
      </c>
      <c r="F180" s="214">
        <v>-0.33333333333333343</v>
      </c>
      <c r="G180" s="223">
        <v>4.7532331831628529E-3</v>
      </c>
      <c r="K180" s="14"/>
      <c r="L180" s="14"/>
    </row>
    <row r="181" spans="1:12" x14ac:dyDescent="0.25">
      <c r="A181" s="198" t="s">
        <v>81</v>
      </c>
      <c r="B181" s="205">
        <v>248820</v>
      </c>
      <c r="C181" s="205">
        <v>85800</v>
      </c>
      <c r="D181" s="205">
        <v>148148</v>
      </c>
      <c r="E181" s="205">
        <v>52910</v>
      </c>
      <c r="F181" s="214">
        <v>-0.38333333333333341</v>
      </c>
      <c r="G181" s="223">
        <v>3.5927652531592366E-3</v>
      </c>
      <c r="K181" s="14"/>
      <c r="L181" s="14"/>
    </row>
    <row r="182" spans="1:12" x14ac:dyDescent="0.25">
      <c r="A182" s="198" t="s">
        <v>64</v>
      </c>
      <c r="B182" s="205">
        <v>618793</v>
      </c>
      <c r="C182" s="205">
        <v>212170</v>
      </c>
      <c r="D182" s="205">
        <v>126420</v>
      </c>
      <c r="E182" s="205">
        <v>45150</v>
      </c>
      <c r="F182" s="214">
        <v>-0.78719894424282422</v>
      </c>
      <c r="G182" s="223">
        <v>3.0658354031400403E-3</v>
      </c>
      <c r="K182" s="14"/>
      <c r="L182" s="14"/>
    </row>
    <row r="183" spans="1:12" x14ac:dyDescent="0.25">
      <c r="A183" s="198" t="s">
        <v>102</v>
      </c>
      <c r="B183" s="205">
        <v>0</v>
      </c>
      <c r="C183" s="205">
        <v>0</v>
      </c>
      <c r="D183" s="205">
        <v>119000</v>
      </c>
      <c r="E183" s="205">
        <v>42500</v>
      </c>
      <c r="F183" s="212"/>
      <c r="G183" s="223">
        <v>2.8858915754917318E-3</v>
      </c>
      <c r="K183" s="14"/>
      <c r="L183" s="14"/>
    </row>
    <row r="184" spans="1:12" x14ac:dyDescent="0.25">
      <c r="A184" s="198" t="s">
        <v>103</v>
      </c>
      <c r="B184" s="205">
        <v>0</v>
      </c>
      <c r="C184" s="205">
        <v>0</v>
      </c>
      <c r="D184" s="205">
        <v>117684</v>
      </c>
      <c r="E184" s="205">
        <v>42030</v>
      </c>
      <c r="F184" s="212"/>
      <c r="G184" s="223">
        <v>2.8539770098333535E-3</v>
      </c>
      <c r="K184" s="14"/>
      <c r="L184" s="14"/>
    </row>
    <row r="185" spans="1:12" x14ac:dyDescent="0.25">
      <c r="A185" s="198" t="s">
        <v>151</v>
      </c>
      <c r="B185" s="205">
        <v>0</v>
      </c>
      <c r="C185" s="205">
        <v>0</v>
      </c>
      <c r="D185" s="205">
        <v>112000</v>
      </c>
      <c r="E185" s="205">
        <v>40000</v>
      </c>
      <c r="F185" s="212"/>
      <c r="G185" s="223">
        <v>2.7161332475216303E-3</v>
      </c>
      <c r="K185" s="14"/>
      <c r="L185" s="14"/>
    </row>
    <row r="186" spans="1:12" x14ac:dyDescent="0.25">
      <c r="A186" s="198" t="s">
        <v>65</v>
      </c>
      <c r="B186" s="205">
        <v>0</v>
      </c>
      <c r="C186" s="205">
        <v>0</v>
      </c>
      <c r="D186" s="205">
        <v>111417.60000000001</v>
      </c>
      <c r="E186" s="205">
        <v>39792</v>
      </c>
      <c r="F186" s="212"/>
      <c r="G186" s="223">
        <v>2.7020093546345175E-3</v>
      </c>
      <c r="K186" s="14"/>
      <c r="L186" s="14"/>
    </row>
    <row r="187" spans="1:12" x14ac:dyDescent="0.25">
      <c r="A187" s="198" t="s">
        <v>90</v>
      </c>
      <c r="B187" s="205">
        <v>0</v>
      </c>
      <c r="C187" s="205">
        <v>0</v>
      </c>
      <c r="D187" s="205">
        <v>108156</v>
      </c>
      <c r="E187" s="205">
        <v>36052</v>
      </c>
      <c r="F187" s="212"/>
      <c r="G187" s="223">
        <v>2.4480508959912458E-3</v>
      </c>
      <c r="K187" s="14"/>
      <c r="L187" s="14"/>
    </row>
    <row r="188" spans="1:12" x14ac:dyDescent="0.25">
      <c r="A188" s="198" t="s">
        <v>54</v>
      </c>
      <c r="B188" s="205">
        <v>0</v>
      </c>
      <c r="C188" s="205">
        <v>0</v>
      </c>
      <c r="D188" s="205">
        <v>100800</v>
      </c>
      <c r="E188" s="205">
        <v>36000</v>
      </c>
      <c r="F188" s="212"/>
      <c r="G188" s="223">
        <v>2.4445199227694672E-3</v>
      </c>
      <c r="K188" s="14"/>
      <c r="L188" s="14"/>
    </row>
    <row r="189" spans="1:12" x14ac:dyDescent="0.25">
      <c r="A189" s="198" t="s">
        <v>89</v>
      </c>
      <c r="B189" s="205">
        <v>0</v>
      </c>
      <c r="C189" s="205">
        <v>0</v>
      </c>
      <c r="D189" s="205">
        <v>102675</v>
      </c>
      <c r="E189" s="205">
        <v>34225</v>
      </c>
      <c r="F189" s="212"/>
      <c r="G189" s="223">
        <v>2.3239915099106953E-3</v>
      </c>
      <c r="K189" s="14"/>
      <c r="L189" s="14"/>
    </row>
    <row r="190" spans="1:12" x14ac:dyDescent="0.25">
      <c r="A190" s="198" t="s">
        <v>99</v>
      </c>
      <c r="B190" s="205">
        <v>104516</v>
      </c>
      <c r="C190" s="205">
        <v>36040</v>
      </c>
      <c r="D190" s="205">
        <v>0</v>
      </c>
      <c r="E190" s="205">
        <v>0</v>
      </c>
      <c r="F190" s="214">
        <v>-1</v>
      </c>
      <c r="G190" s="212"/>
      <c r="K190" s="14"/>
      <c r="L190" s="14"/>
    </row>
    <row r="191" spans="1:12" x14ac:dyDescent="0.25">
      <c r="A191" s="198" t="s">
        <v>92</v>
      </c>
      <c r="B191" s="205">
        <v>120408</v>
      </c>
      <c r="C191" s="205">
        <v>41520</v>
      </c>
      <c r="D191" s="205">
        <v>0</v>
      </c>
      <c r="E191" s="205">
        <v>0</v>
      </c>
      <c r="F191" s="214">
        <v>-1</v>
      </c>
      <c r="G191" s="212"/>
      <c r="K191" s="14"/>
      <c r="L191" s="14"/>
    </row>
    <row r="192" spans="1:12" x14ac:dyDescent="0.25">
      <c r="A192" s="198" t="s">
        <v>88</v>
      </c>
      <c r="B192" s="205">
        <v>116000</v>
      </c>
      <c r="C192" s="205">
        <v>40000</v>
      </c>
      <c r="D192" s="205">
        <v>0</v>
      </c>
      <c r="E192" s="205">
        <v>0</v>
      </c>
      <c r="F192" s="214">
        <v>-1</v>
      </c>
      <c r="G192" s="212"/>
      <c r="K192" s="14"/>
      <c r="L192" s="14"/>
    </row>
    <row r="193" spans="1:12" x14ac:dyDescent="0.25">
      <c r="A193" s="198" t="s">
        <v>79</v>
      </c>
      <c r="B193" s="205">
        <v>226432</v>
      </c>
      <c r="C193" s="205">
        <v>78080</v>
      </c>
      <c r="D193" s="205">
        <v>0</v>
      </c>
      <c r="E193" s="205">
        <v>0</v>
      </c>
      <c r="F193" s="214">
        <v>-1</v>
      </c>
      <c r="G193" s="212"/>
      <c r="K193" s="14"/>
      <c r="L193" s="14"/>
    </row>
    <row r="194" spans="1:12" x14ac:dyDescent="0.25">
      <c r="A194" s="198" t="s">
        <v>50</v>
      </c>
      <c r="B194" s="205">
        <v>273400</v>
      </c>
      <c r="C194" s="205">
        <v>72000</v>
      </c>
      <c r="D194" s="205">
        <v>0</v>
      </c>
      <c r="E194" s="205">
        <v>0</v>
      </c>
      <c r="F194" s="214">
        <v>-1</v>
      </c>
      <c r="G194" s="212"/>
      <c r="K194" s="14"/>
      <c r="L194" s="14"/>
    </row>
    <row r="195" spans="1:12" x14ac:dyDescent="0.25">
      <c r="A195" s="198" t="s">
        <v>83</v>
      </c>
      <c r="B195" s="205">
        <v>357716</v>
      </c>
      <c r="C195" s="205">
        <v>116920</v>
      </c>
      <c r="D195" s="205">
        <v>0</v>
      </c>
      <c r="E195" s="205">
        <v>0</v>
      </c>
      <c r="F195" s="214">
        <v>-1</v>
      </c>
      <c r="G195" s="212"/>
      <c r="K195" s="14"/>
      <c r="L195" s="14"/>
    </row>
    <row r="196" spans="1:12" x14ac:dyDescent="0.25">
      <c r="A196" s="198" t="s">
        <v>97</v>
      </c>
      <c r="B196" s="205">
        <v>112084</v>
      </c>
      <c r="C196" s="205">
        <v>32024</v>
      </c>
      <c r="D196" s="205">
        <v>0</v>
      </c>
      <c r="E196" s="205">
        <v>0</v>
      </c>
      <c r="F196" s="214">
        <v>-1</v>
      </c>
      <c r="G196" s="212"/>
      <c r="K196" s="14"/>
      <c r="L196" s="14"/>
    </row>
    <row r="197" spans="1:12" x14ac:dyDescent="0.25">
      <c r="A197" s="198" t="s">
        <v>82</v>
      </c>
      <c r="B197" s="205">
        <v>330600</v>
      </c>
      <c r="C197" s="205">
        <v>114000</v>
      </c>
      <c r="D197" s="205">
        <v>0</v>
      </c>
      <c r="E197" s="205">
        <v>0</v>
      </c>
      <c r="F197" s="214">
        <v>-1</v>
      </c>
      <c r="G197" s="212"/>
      <c r="K197" s="14"/>
      <c r="L197" s="14"/>
    </row>
    <row r="198" spans="1:12" x14ac:dyDescent="0.25">
      <c r="A198" s="198" t="s">
        <v>71</v>
      </c>
      <c r="B198" s="205">
        <v>116000</v>
      </c>
      <c r="C198" s="205">
        <v>40000</v>
      </c>
      <c r="D198" s="205">
        <v>0</v>
      </c>
      <c r="E198" s="205">
        <v>0</v>
      </c>
      <c r="F198" s="214">
        <v>-1</v>
      </c>
      <c r="G198" s="212"/>
      <c r="K198" s="14"/>
      <c r="L198" s="14"/>
    </row>
    <row r="199" spans="1:12" x14ac:dyDescent="0.25">
      <c r="A199" s="198" t="s">
        <v>87</v>
      </c>
      <c r="B199" s="205">
        <v>149350</v>
      </c>
      <c r="C199" s="205">
        <v>51500</v>
      </c>
      <c r="D199" s="205">
        <v>0</v>
      </c>
      <c r="E199" s="205">
        <v>0</v>
      </c>
      <c r="F199" s="214">
        <v>-1</v>
      </c>
      <c r="G199" s="212"/>
      <c r="K199" s="14"/>
      <c r="L199" s="14"/>
    </row>
    <row r="200" spans="1:12" x14ac:dyDescent="0.25">
      <c r="A200" s="198" t="s">
        <v>100</v>
      </c>
      <c r="B200" s="205">
        <v>261000</v>
      </c>
      <c r="C200" s="205">
        <v>90000</v>
      </c>
      <c r="D200" s="205">
        <v>0</v>
      </c>
      <c r="E200" s="205">
        <v>0</v>
      </c>
      <c r="F200" s="214">
        <v>-1</v>
      </c>
      <c r="G200" s="212"/>
      <c r="K200" s="14"/>
      <c r="L200" s="14"/>
    </row>
    <row r="201" spans="1:12" x14ac:dyDescent="0.25">
      <c r="A201" s="198" t="s">
        <v>101</v>
      </c>
      <c r="B201" s="205">
        <v>110200</v>
      </c>
      <c r="C201" s="205">
        <v>38000</v>
      </c>
      <c r="D201" s="205">
        <v>0</v>
      </c>
      <c r="E201" s="205">
        <v>0</v>
      </c>
      <c r="F201" s="214">
        <v>-1</v>
      </c>
      <c r="G201" s="212"/>
      <c r="K201" s="14"/>
      <c r="L201" s="14"/>
    </row>
    <row r="202" spans="1:12" x14ac:dyDescent="0.25">
      <c r="A202" s="198" t="s">
        <v>93</v>
      </c>
      <c r="B202" s="205">
        <v>70612.5</v>
      </c>
      <c r="C202" s="205">
        <v>20175</v>
      </c>
      <c r="D202" s="205">
        <v>0</v>
      </c>
      <c r="E202" s="205">
        <v>0</v>
      </c>
      <c r="F202" s="214">
        <v>-1</v>
      </c>
      <c r="G202" s="212"/>
      <c r="K202" s="14"/>
      <c r="L202" s="14"/>
    </row>
    <row r="203" spans="1:12" ht="15" thickBot="1" x14ac:dyDescent="0.3">
      <c r="A203" s="200" t="s">
        <v>107</v>
      </c>
      <c r="B203" s="207">
        <v>127866.8</v>
      </c>
      <c r="C203" s="207">
        <v>44092</v>
      </c>
      <c r="D203" s="207">
        <v>0</v>
      </c>
      <c r="E203" s="207">
        <v>0</v>
      </c>
      <c r="F203" s="216">
        <v>-1</v>
      </c>
      <c r="G203" s="225"/>
      <c r="K203" s="14"/>
      <c r="L203" s="14"/>
    </row>
    <row r="204" spans="1:12" ht="15" thickBot="1" x14ac:dyDescent="0.3">
      <c r="A204" s="196" t="s">
        <v>4</v>
      </c>
      <c r="B204" s="203">
        <v>54163429.020000003</v>
      </c>
      <c r="C204" s="203">
        <v>16797625</v>
      </c>
      <c r="D204" s="203">
        <v>66149863.140000001</v>
      </c>
      <c r="E204" s="203">
        <v>21177141</v>
      </c>
      <c r="F204" s="195">
        <v>0.26072233425856334</v>
      </c>
      <c r="G204" s="195">
        <v>1</v>
      </c>
      <c r="K204" s="14"/>
      <c r="L204" s="14"/>
    </row>
    <row r="205" spans="1:12" x14ac:dyDescent="0.25">
      <c r="A205" s="197" t="s">
        <v>112</v>
      </c>
      <c r="B205" s="204">
        <v>389029.8</v>
      </c>
      <c r="C205" s="204">
        <v>145018</v>
      </c>
      <c r="D205" s="204">
        <v>721768.4</v>
      </c>
      <c r="E205" s="204">
        <v>258202</v>
      </c>
      <c r="F205" s="220">
        <v>0.7804824228716436</v>
      </c>
      <c r="G205" s="222">
        <v>1.2192486228429042E-2</v>
      </c>
      <c r="K205" s="14"/>
      <c r="L205" s="14"/>
    </row>
    <row r="206" spans="1:12" x14ac:dyDescent="0.25">
      <c r="A206" s="198" t="s">
        <v>48</v>
      </c>
      <c r="B206" s="205">
        <v>0</v>
      </c>
      <c r="C206" s="205">
        <v>0</v>
      </c>
      <c r="D206" s="205">
        <v>436828.4</v>
      </c>
      <c r="E206" s="205">
        <v>152382</v>
      </c>
      <c r="F206" s="212"/>
      <c r="G206" s="223">
        <v>7.1955888663158074E-3</v>
      </c>
      <c r="K206" s="14"/>
      <c r="L206" s="14"/>
    </row>
    <row r="207" spans="1:12" x14ac:dyDescent="0.25">
      <c r="A207" s="198" t="s">
        <v>46</v>
      </c>
      <c r="B207" s="205">
        <v>254080.80000000002</v>
      </c>
      <c r="C207" s="205">
        <v>105335</v>
      </c>
      <c r="D207" s="205">
        <v>284940</v>
      </c>
      <c r="E207" s="205">
        <v>105820</v>
      </c>
      <c r="F207" s="218">
        <v>4.6043575259885131E-3</v>
      </c>
      <c r="G207" s="223">
        <v>4.9968973621132336E-3</v>
      </c>
      <c r="K207" s="14"/>
      <c r="L207" s="14"/>
    </row>
    <row r="208" spans="1:12" x14ac:dyDescent="0.25">
      <c r="A208" s="198" t="s">
        <v>45</v>
      </c>
      <c r="B208" s="205">
        <v>134949</v>
      </c>
      <c r="C208" s="205">
        <v>39683</v>
      </c>
      <c r="D208" s="205">
        <v>0</v>
      </c>
      <c r="E208" s="205">
        <v>0</v>
      </c>
      <c r="F208" s="214">
        <v>-1</v>
      </c>
      <c r="G208" s="212"/>
      <c r="K208" s="14"/>
      <c r="L208" s="14"/>
    </row>
    <row r="209" spans="1:12" x14ac:dyDescent="0.25">
      <c r="A209" s="199" t="s">
        <v>115</v>
      </c>
      <c r="B209" s="206">
        <v>2127960.4900000002</v>
      </c>
      <c r="C209" s="206">
        <v>448261</v>
      </c>
      <c r="D209" s="206">
        <v>1943912.67</v>
      </c>
      <c r="E209" s="206">
        <v>420445</v>
      </c>
      <c r="F209" s="215">
        <v>-6.205313422314232E-2</v>
      </c>
      <c r="G209" s="224">
        <v>1.9853718686578137E-2</v>
      </c>
      <c r="K209" s="14"/>
      <c r="L209" s="14"/>
    </row>
    <row r="210" spans="1:12" x14ac:dyDescent="0.25">
      <c r="A210" s="198" t="s">
        <v>46</v>
      </c>
      <c r="B210" s="205">
        <v>1640938.51</v>
      </c>
      <c r="C210" s="205">
        <v>320919</v>
      </c>
      <c r="D210" s="205">
        <v>1219693.3500000001</v>
      </c>
      <c r="E210" s="205">
        <v>201247</v>
      </c>
      <c r="F210" s="214">
        <v>-0.37290406613506832</v>
      </c>
      <c r="G210" s="223">
        <v>9.503029705473464E-3</v>
      </c>
      <c r="K210" s="14"/>
      <c r="L210" s="14"/>
    </row>
    <row r="211" spans="1:12" x14ac:dyDescent="0.25">
      <c r="A211" s="198" t="s">
        <v>54</v>
      </c>
      <c r="B211" s="205">
        <v>0</v>
      </c>
      <c r="C211" s="205">
        <v>0</v>
      </c>
      <c r="D211" s="205">
        <v>267187.20000000001</v>
      </c>
      <c r="E211" s="205">
        <v>95424</v>
      </c>
      <c r="F211" s="212"/>
      <c r="G211" s="223">
        <v>4.5059906811783521E-3</v>
      </c>
      <c r="K211" s="14"/>
      <c r="L211" s="14"/>
    </row>
    <row r="212" spans="1:12" x14ac:dyDescent="0.25">
      <c r="A212" s="198" t="s">
        <v>74</v>
      </c>
      <c r="B212" s="205">
        <v>349792</v>
      </c>
      <c r="C212" s="205">
        <v>87448</v>
      </c>
      <c r="D212" s="205">
        <v>193124</v>
      </c>
      <c r="E212" s="205">
        <v>48281</v>
      </c>
      <c r="F212" s="214">
        <v>-0.44788903119568202</v>
      </c>
      <c r="G212" s="223">
        <v>2.2798639344187208E-3</v>
      </c>
      <c r="K212" s="14"/>
      <c r="L212" s="14"/>
    </row>
    <row r="213" spans="1:12" x14ac:dyDescent="0.25">
      <c r="A213" s="198" t="s">
        <v>52</v>
      </c>
      <c r="B213" s="205">
        <v>0</v>
      </c>
      <c r="C213" s="205">
        <v>0</v>
      </c>
      <c r="D213" s="205">
        <v>111112.40000000001</v>
      </c>
      <c r="E213" s="205">
        <v>39683</v>
      </c>
      <c r="F213" s="212"/>
      <c r="G213" s="223">
        <v>1.873860121156109E-3</v>
      </c>
      <c r="K213" s="14"/>
      <c r="L213" s="14"/>
    </row>
    <row r="214" spans="1:12" x14ac:dyDescent="0.25">
      <c r="A214" s="198" t="s">
        <v>47</v>
      </c>
      <c r="B214" s="205">
        <v>0</v>
      </c>
      <c r="C214" s="205">
        <v>0</v>
      </c>
      <c r="D214" s="205">
        <v>152795.72</v>
      </c>
      <c r="E214" s="205">
        <v>35810</v>
      </c>
      <c r="F214" s="212"/>
      <c r="G214" s="223">
        <v>1.690974244351492E-3</v>
      </c>
      <c r="K214" s="14"/>
      <c r="L214" s="14"/>
    </row>
    <row r="215" spans="1:12" x14ac:dyDescent="0.25">
      <c r="A215" s="198" t="s">
        <v>48</v>
      </c>
      <c r="B215" s="205">
        <v>137229.98000000001</v>
      </c>
      <c r="C215" s="205">
        <v>39894</v>
      </c>
      <c r="D215" s="205">
        <v>0</v>
      </c>
      <c r="E215" s="205">
        <v>0</v>
      </c>
      <c r="F215" s="214">
        <v>-1</v>
      </c>
      <c r="G215" s="212"/>
      <c r="K215" s="14"/>
      <c r="L215" s="14"/>
    </row>
    <row r="216" spans="1:12" x14ac:dyDescent="0.25">
      <c r="A216" s="199" t="s">
        <v>118</v>
      </c>
      <c r="B216" s="206">
        <v>1720873.92</v>
      </c>
      <c r="C216" s="206">
        <v>470865</v>
      </c>
      <c r="D216" s="206">
        <v>2830888.74</v>
      </c>
      <c r="E216" s="206">
        <v>711843</v>
      </c>
      <c r="F216" s="213">
        <v>0.51177726099837539</v>
      </c>
      <c r="G216" s="224">
        <v>3.3613744178215554E-2</v>
      </c>
      <c r="K216" s="14"/>
      <c r="L216" s="14"/>
    </row>
    <row r="217" spans="1:12" x14ac:dyDescent="0.25">
      <c r="A217" s="198" t="s">
        <v>46</v>
      </c>
      <c r="B217" s="205">
        <v>0</v>
      </c>
      <c r="C217" s="205">
        <v>0</v>
      </c>
      <c r="D217" s="205">
        <v>867004.14</v>
      </c>
      <c r="E217" s="205">
        <v>181303</v>
      </c>
      <c r="F217" s="212"/>
      <c r="G217" s="223">
        <v>8.5612595203479087E-3</v>
      </c>
      <c r="K217" s="14"/>
      <c r="L217" s="14"/>
    </row>
    <row r="218" spans="1:12" x14ac:dyDescent="0.25">
      <c r="A218" s="198" t="s">
        <v>44</v>
      </c>
      <c r="B218" s="205">
        <v>483611.74</v>
      </c>
      <c r="C218" s="205">
        <v>101204</v>
      </c>
      <c r="D218" s="205">
        <v>827269.20000000007</v>
      </c>
      <c r="E218" s="205">
        <v>158730</v>
      </c>
      <c r="F218" s="218">
        <v>0.56841626813169444</v>
      </c>
      <c r="G218" s="223">
        <v>7.4953460431698505E-3</v>
      </c>
      <c r="K218" s="14"/>
      <c r="L218" s="14"/>
    </row>
    <row r="219" spans="1:12" x14ac:dyDescent="0.25">
      <c r="A219" s="198" t="s">
        <v>50</v>
      </c>
      <c r="B219" s="205">
        <v>533730.80000000005</v>
      </c>
      <c r="C219" s="205">
        <v>138890</v>
      </c>
      <c r="D219" s="205">
        <v>359480</v>
      </c>
      <c r="E219" s="205">
        <v>97002</v>
      </c>
      <c r="F219" s="214">
        <v>-0.30159118727050188</v>
      </c>
      <c r="G219" s="223">
        <v>4.580504988846228E-3</v>
      </c>
      <c r="K219" s="14"/>
      <c r="L219" s="14"/>
    </row>
    <row r="220" spans="1:12" x14ac:dyDescent="0.25">
      <c r="A220" s="198" t="s">
        <v>52</v>
      </c>
      <c r="B220" s="205">
        <v>281305.8</v>
      </c>
      <c r="C220" s="205">
        <v>97002</v>
      </c>
      <c r="D220" s="205">
        <v>252162.4</v>
      </c>
      <c r="E220" s="205">
        <v>90058</v>
      </c>
      <c r="F220" s="214">
        <v>-7.1586152862827573E-2</v>
      </c>
      <c r="G220" s="223">
        <v>4.2526042585257382E-3</v>
      </c>
      <c r="K220" s="14"/>
      <c r="L220" s="14"/>
    </row>
    <row r="221" spans="1:12" x14ac:dyDescent="0.25">
      <c r="A221" s="198" t="s">
        <v>59</v>
      </c>
      <c r="B221" s="205">
        <v>0</v>
      </c>
      <c r="C221" s="205">
        <v>0</v>
      </c>
      <c r="D221" s="205">
        <v>148148</v>
      </c>
      <c r="E221" s="205">
        <v>52910</v>
      </c>
      <c r="F221" s="212"/>
      <c r="G221" s="223">
        <v>2.4984486810566168E-3</v>
      </c>
      <c r="K221" s="14"/>
      <c r="L221" s="14"/>
    </row>
    <row r="222" spans="1:12" x14ac:dyDescent="0.25">
      <c r="A222" s="198" t="s">
        <v>80</v>
      </c>
      <c r="B222" s="205">
        <v>0</v>
      </c>
      <c r="C222" s="205">
        <v>0</v>
      </c>
      <c r="D222" s="205">
        <v>135802.79999999999</v>
      </c>
      <c r="E222" s="205">
        <v>48501</v>
      </c>
      <c r="F222" s="212"/>
      <c r="G222" s="223">
        <v>2.290252494423114E-3</v>
      </c>
      <c r="K222" s="14"/>
      <c r="L222" s="14"/>
    </row>
    <row r="223" spans="1:12" x14ac:dyDescent="0.25">
      <c r="A223" s="198" t="s">
        <v>73</v>
      </c>
      <c r="B223" s="205">
        <v>0</v>
      </c>
      <c r="C223" s="205">
        <v>0</v>
      </c>
      <c r="D223" s="205">
        <v>125927.2</v>
      </c>
      <c r="E223" s="205">
        <v>44974</v>
      </c>
      <c r="F223" s="212"/>
      <c r="G223" s="223">
        <v>2.1237049892617703E-3</v>
      </c>
      <c r="K223" s="14"/>
      <c r="L223" s="14"/>
    </row>
    <row r="224" spans="1:12" x14ac:dyDescent="0.25">
      <c r="A224" s="198" t="s">
        <v>98</v>
      </c>
      <c r="B224" s="205">
        <v>0</v>
      </c>
      <c r="C224" s="205">
        <v>0</v>
      </c>
      <c r="D224" s="205">
        <v>115095</v>
      </c>
      <c r="E224" s="205">
        <v>38365</v>
      </c>
      <c r="F224" s="212"/>
      <c r="G224" s="223">
        <v>1.8116232025843337E-3</v>
      </c>
      <c r="K224" s="14"/>
      <c r="L224" s="14"/>
    </row>
    <row r="225" spans="1:12" x14ac:dyDescent="0.25">
      <c r="A225" s="198" t="s">
        <v>51</v>
      </c>
      <c r="B225" s="205">
        <v>136677</v>
      </c>
      <c r="C225" s="205">
        <v>47130</v>
      </c>
      <c r="D225" s="205">
        <v>0</v>
      </c>
      <c r="E225" s="205">
        <v>0</v>
      </c>
      <c r="F225" s="214">
        <v>-1</v>
      </c>
      <c r="G225" s="212"/>
      <c r="K225" s="14"/>
      <c r="L225" s="14"/>
    </row>
    <row r="226" spans="1:12" x14ac:dyDescent="0.25">
      <c r="A226" s="198" t="s">
        <v>45</v>
      </c>
      <c r="B226" s="205">
        <v>144895.67999999999</v>
      </c>
      <c r="C226" s="205">
        <v>38138</v>
      </c>
      <c r="D226" s="205">
        <v>0</v>
      </c>
      <c r="E226" s="205">
        <v>0</v>
      </c>
      <c r="F226" s="214">
        <v>-1</v>
      </c>
      <c r="G226" s="212"/>
      <c r="K226" s="14"/>
      <c r="L226" s="14"/>
    </row>
    <row r="227" spans="1:12" x14ac:dyDescent="0.25">
      <c r="A227" s="198" t="s">
        <v>65</v>
      </c>
      <c r="B227" s="205">
        <v>140652.9</v>
      </c>
      <c r="C227" s="205">
        <v>48501</v>
      </c>
      <c r="D227" s="205">
        <v>0</v>
      </c>
      <c r="E227" s="205">
        <v>0</v>
      </c>
      <c r="F227" s="214">
        <v>-1</v>
      </c>
      <c r="G227" s="212"/>
      <c r="K227" s="14"/>
      <c r="L227" s="14"/>
    </row>
    <row r="228" spans="1:12" x14ac:dyDescent="0.25">
      <c r="A228" s="199" t="s">
        <v>110</v>
      </c>
      <c r="B228" s="206">
        <v>59529</v>
      </c>
      <c r="C228" s="206">
        <v>19709</v>
      </c>
      <c r="D228" s="206">
        <v>167160</v>
      </c>
      <c r="E228" s="206">
        <v>52910</v>
      </c>
      <c r="F228" s="213">
        <v>1.6845603531381605</v>
      </c>
      <c r="G228" s="224">
        <v>2.4984486810566168E-3</v>
      </c>
      <c r="K228" s="14"/>
      <c r="L228" s="14"/>
    </row>
    <row r="229" spans="1:12" x14ac:dyDescent="0.25">
      <c r="A229" s="198" t="s">
        <v>46</v>
      </c>
      <c r="B229" s="205">
        <v>59529</v>
      </c>
      <c r="C229" s="205">
        <v>19709</v>
      </c>
      <c r="D229" s="205">
        <v>167160</v>
      </c>
      <c r="E229" s="205">
        <v>52910</v>
      </c>
      <c r="F229" s="218">
        <v>1.6845603531381605</v>
      </c>
      <c r="G229" s="223">
        <v>2.4984486810566168E-3</v>
      </c>
      <c r="K229" s="14"/>
      <c r="L229" s="14"/>
    </row>
    <row r="230" spans="1:12" x14ac:dyDescent="0.25">
      <c r="A230" s="199" t="s">
        <v>147</v>
      </c>
      <c r="B230" s="206">
        <v>0</v>
      </c>
      <c r="C230" s="206">
        <v>0</v>
      </c>
      <c r="D230" s="206">
        <v>507340</v>
      </c>
      <c r="E230" s="206">
        <v>70988</v>
      </c>
      <c r="F230" s="212"/>
      <c r="G230" s="224">
        <v>3.3521049890539996E-3</v>
      </c>
      <c r="K230" s="14"/>
      <c r="L230" s="14"/>
    </row>
    <row r="231" spans="1:12" x14ac:dyDescent="0.25">
      <c r="A231" s="198" t="s">
        <v>47</v>
      </c>
      <c r="B231" s="205">
        <v>0</v>
      </c>
      <c r="C231" s="205">
        <v>0</v>
      </c>
      <c r="D231" s="205">
        <v>507340</v>
      </c>
      <c r="E231" s="205">
        <v>70988</v>
      </c>
      <c r="F231" s="212"/>
      <c r="G231" s="223">
        <v>3.3521049890539996E-3</v>
      </c>
      <c r="K231" s="14"/>
      <c r="L231" s="14"/>
    </row>
    <row r="232" spans="1:12" x14ac:dyDescent="0.25">
      <c r="A232" s="199" t="s">
        <v>122</v>
      </c>
      <c r="B232" s="206">
        <v>12403613.43</v>
      </c>
      <c r="C232" s="206">
        <v>4072960</v>
      </c>
      <c r="D232" s="206">
        <v>16282188.189999999</v>
      </c>
      <c r="E232" s="206">
        <v>5487653</v>
      </c>
      <c r="F232" s="213">
        <v>0.34733780837523576</v>
      </c>
      <c r="G232" s="224">
        <v>0.25913096578995254</v>
      </c>
      <c r="K232" s="14"/>
      <c r="L232" s="14"/>
    </row>
    <row r="233" spans="1:12" x14ac:dyDescent="0.25">
      <c r="A233" s="198" t="s">
        <v>48</v>
      </c>
      <c r="B233" s="205">
        <v>3472764.97</v>
      </c>
      <c r="C233" s="205">
        <v>1094853</v>
      </c>
      <c r="D233" s="205">
        <v>5569131.7999999998</v>
      </c>
      <c r="E233" s="205">
        <v>1919320</v>
      </c>
      <c r="F233" s="218">
        <v>0.75303899244921468</v>
      </c>
      <c r="G233" s="223">
        <v>9.0631686307419884E-2</v>
      </c>
      <c r="K233" s="14"/>
      <c r="L233" s="14"/>
    </row>
    <row r="234" spans="1:12" x14ac:dyDescent="0.25">
      <c r="A234" s="198" t="s">
        <v>45</v>
      </c>
      <c r="B234" s="205">
        <v>1468982.66</v>
      </c>
      <c r="C234" s="205">
        <v>453140</v>
      </c>
      <c r="D234" s="205">
        <v>2433562.34</v>
      </c>
      <c r="E234" s="205">
        <v>737148</v>
      </c>
      <c r="F234" s="218">
        <v>0.62675552809286328</v>
      </c>
      <c r="G234" s="223">
        <v>3.4808664682357271E-2</v>
      </c>
      <c r="K234" s="14"/>
      <c r="L234" s="14"/>
    </row>
    <row r="235" spans="1:12" x14ac:dyDescent="0.25">
      <c r="A235" s="198" t="s">
        <v>44</v>
      </c>
      <c r="B235" s="205">
        <v>2367243.7999999998</v>
      </c>
      <c r="C235" s="205">
        <v>868370</v>
      </c>
      <c r="D235" s="205">
        <v>1208957.5</v>
      </c>
      <c r="E235" s="205">
        <v>456666</v>
      </c>
      <c r="F235" s="214">
        <v>-0.47411126593502778</v>
      </c>
      <c r="G235" s="223">
        <v>2.1564100649846929E-2</v>
      </c>
      <c r="K235" s="14"/>
      <c r="L235" s="14"/>
    </row>
    <row r="236" spans="1:12" x14ac:dyDescent="0.25">
      <c r="A236" s="198" t="s">
        <v>51</v>
      </c>
      <c r="B236" s="205">
        <v>1366825.1</v>
      </c>
      <c r="C236" s="205">
        <v>471319</v>
      </c>
      <c r="D236" s="205">
        <v>1044288</v>
      </c>
      <c r="E236" s="205">
        <v>372960</v>
      </c>
      <c r="F236" s="214">
        <v>-0.20868880736825801</v>
      </c>
      <c r="G236" s="223">
        <v>1.7611442451084404E-2</v>
      </c>
      <c r="K236" s="14"/>
      <c r="L236" s="14"/>
    </row>
    <row r="237" spans="1:12" x14ac:dyDescent="0.25">
      <c r="A237" s="198" t="s">
        <v>57</v>
      </c>
      <c r="B237" s="205">
        <v>0</v>
      </c>
      <c r="C237" s="205">
        <v>0</v>
      </c>
      <c r="D237" s="205">
        <v>1127040</v>
      </c>
      <c r="E237" s="205">
        <v>344787</v>
      </c>
      <c r="F237" s="212"/>
      <c r="G237" s="223">
        <v>1.6281092901067239E-2</v>
      </c>
      <c r="K237" s="14"/>
      <c r="L237" s="14"/>
    </row>
    <row r="238" spans="1:12" x14ac:dyDescent="0.25">
      <c r="A238" s="198" t="s">
        <v>49</v>
      </c>
      <c r="B238" s="205">
        <v>804396.20000000007</v>
      </c>
      <c r="C238" s="205">
        <v>277378</v>
      </c>
      <c r="D238" s="205">
        <v>924633.1</v>
      </c>
      <c r="E238" s="205">
        <v>332226</v>
      </c>
      <c r="F238" s="218">
        <v>0.19773738364253834</v>
      </c>
      <c r="G238" s="223">
        <v>1.5687953345543668E-2</v>
      </c>
      <c r="K238" s="14"/>
      <c r="L238" s="14"/>
    </row>
    <row r="239" spans="1:12" x14ac:dyDescent="0.25">
      <c r="A239" s="198" t="s">
        <v>46</v>
      </c>
      <c r="B239" s="205">
        <v>1037093.6</v>
      </c>
      <c r="C239" s="205">
        <v>289745</v>
      </c>
      <c r="D239" s="205">
        <v>1065531.6100000001</v>
      </c>
      <c r="E239" s="205">
        <v>323984</v>
      </c>
      <c r="F239" s="218">
        <v>0.11816942483908266</v>
      </c>
      <c r="G239" s="223">
        <v>1.5298760111197261E-2</v>
      </c>
      <c r="K239" s="14"/>
      <c r="L239" s="14"/>
    </row>
    <row r="240" spans="1:12" x14ac:dyDescent="0.25">
      <c r="A240" s="198" t="s">
        <v>55</v>
      </c>
      <c r="B240" s="205">
        <v>0</v>
      </c>
      <c r="C240" s="205">
        <v>0</v>
      </c>
      <c r="D240" s="205">
        <v>636511.6</v>
      </c>
      <c r="E240" s="205">
        <v>251323</v>
      </c>
      <c r="F240" s="212"/>
      <c r="G240" s="223">
        <v>1.1867654845382576E-2</v>
      </c>
      <c r="K240" s="14"/>
      <c r="L240" s="14"/>
    </row>
    <row r="241" spans="1:12" x14ac:dyDescent="0.25">
      <c r="A241" s="198" t="s">
        <v>66</v>
      </c>
      <c r="B241" s="205">
        <v>430394.8</v>
      </c>
      <c r="C241" s="205">
        <v>148412</v>
      </c>
      <c r="D241" s="205">
        <v>553154</v>
      </c>
      <c r="E241" s="205">
        <v>197555</v>
      </c>
      <c r="F241" s="218">
        <v>0.33112551545697116</v>
      </c>
      <c r="G241" s="223">
        <v>9.3286907803088268E-3</v>
      </c>
      <c r="K241" s="14"/>
      <c r="L241" s="14"/>
    </row>
    <row r="242" spans="1:12" x14ac:dyDescent="0.25">
      <c r="A242" s="198" t="s">
        <v>52</v>
      </c>
      <c r="B242" s="205">
        <v>0</v>
      </c>
      <c r="C242" s="205">
        <v>0</v>
      </c>
      <c r="D242" s="205">
        <v>277779.59999999998</v>
      </c>
      <c r="E242" s="205">
        <v>99207</v>
      </c>
      <c r="F242" s="212"/>
      <c r="G242" s="223">
        <v>4.6846266925266253E-3</v>
      </c>
      <c r="K242" s="14"/>
      <c r="L242" s="14"/>
    </row>
    <row r="243" spans="1:12" x14ac:dyDescent="0.25">
      <c r="A243" s="198" t="s">
        <v>74</v>
      </c>
      <c r="B243" s="205">
        <v>0</v>
      </c>
      <c r="C243" s="205">
        <v>0</v>
      </c>
      <c r="D243" s="205">
        <v>364024</v>
      </c>
      <c r="E243" s="205">
        <v>91006</v>
      </c>
      <c r="F243" s="212"/>
      <c r="G243" s="223">
        <v>4.2973695079992144E-3</v>
      </c>
      <c r="K243" s="14"/>
      <c r="L243" s="14"/>
    </row>
    <row r="244" spans="1:12" x14ac:dyDescent="0.25">
      <c r="A244" s="198" t="s">
        <v>47</v>
      </c>
      <c r="B244" s="205">
        <v>641498.4</v>
      </c>
      <c r="C244" s="205">
        <v>181324</v>
      </c>
      <c r="D244" s="205">
        <v>314941.44</v>
      </c>
      <c r="E244" s="205">
        <v>89102</v>
      </c>
      <c r="F244" s="214">
        <v>-0.50860338399770588</v>
      </c>
      <c r="G244" s="223">
        <v>4.2074612432339191E-3</v>
      </c>
      <c r="K244" s="14"/>
      <c r="L244" s="14"/>
    </row>
    <row r="245" spans="1:12" x14ac:dyDescent="0.25">
      <c r="A245" s="198" t="s">
        <v>69</v>
      </c>
      <c r="B245" s="205">
        <v>0</v>
      </c>
      <c r="C245" s="205">
        <v>0</v>
      </c>
      <c r="D245" s="205">
        <v>149072</v>
      </c>
      <c r="E245" s="205">
        <v>53240</v>
      </c>
      <c r="F245" s="212"/>
      <c r="G245" s="223">
        <v>2.5140315210632068E-3</v>
      </c>
      <c r="K245" s="14"/>
      <c r="L245" s="14"/>
    </row>
    <row r="246" spans="1:12" x14ac:dyDescent="0.25">
      <c r="A246" s="198" t="s">
        <v>56</v>
      </c>
      <c r="B246" s="205">
        <v>0</v>
      </c>
      <c r="C246" s="205">
        <v>0</v>
      </c>
      <c r="D246" s="205">
        <v>135802.79999999999</v>
      </c>
      <c r="E246" s="205">
        <v>48501</v>
      </c>
      <c r="F246" s="212"/>
      <c r="G246" s="223">
        <v>2.290252494423114E-3</v>
      </c>
      <c r="K246" s="14"/>
      <c r="L246" s="14"/>
    </row>
    <row r="247" spans="1:12" x14ac:dyDescent="0.25">
      <c r="A247" s="198" t="s">
        <v>58</v>
      </c>
      <c r="B247" s="205">
        <v>0</v>
      </c>
      <c r="C247" s="205">
        <v>0</v>
      </c>
      <c r="D247" s="205">
        <v>133333.20000000001</v>
      </c>
      <c r="E247" s="205">
        <v>47619</v>
      </c>
      <c r="F247" s="212"/>
      <c r="G247" s="223">
        <v>2.2486038129509553E-3</v>
      </c>
      <c r="K247" s="14"/>
      <c r="L247" s="14"/>
    </row>
    <row r="248" spans="1:12" x14ac:dyDescent="0.25">
      <c r="A248" s="198" t="s">
        <v>73</v>
      </c>
      <c r="B248" s="205">
        <v>0</v>
      </c>
      <c r="C248" s="205">
        <v>0</v>
      </c>
      <c r="D248" s="205">
        <v>122654</v>
      </c>
      <c r="E248" s="205">
        <v>43805</v>
      </c>
      <c r="F248" s="212"/>
      <c r="G248" s="223">
        <v>2.0685039590566073E-3</v>
      </c>
      <c r="K248" s="14"/>
      <c r="L248" s="14"/>
    </row>
    <row r="249" spans="1:12" x14ac:dyDescent="0.25">
      <c r="A249" s="198" t="s">
        <v>70</v>
      </c>
      <c r="B249" s="205">
        <v>0</v>
      </c>
      <c r="C249" s="205">
        <v>0</v>
      </c>
      <c r="D249" s="205">
        <v>112000</v>
      </c>
      <c r="E249" s="205">
        <v>40000</v>
      </c>
      <c r="F249" s="212"/>
      <c r="G249" s="223">
        <v>1.888829091707894E-3</v>
      </c>
      <c r="K249" s="14"/>
      <c r="L249" s="14"/>
    </row>
    <row r="250" spans="1:12" x14ac:dyDescent="0.25">
      <c r="A250" s="198" t="s">
        <v>64</v>
      </c>
      <c r="B250" s="205">
        <v>0</v>
      </c>
      <c r="C250" s="205">
        <v>0</v>
      </c>
      <c r="D250" s="205">
        <v>109771.2</v>
      </c>
      <c r="E250" s="205">
        <v>39204</v>
      </c>
      <c r="F250" s="212"/>
      <c r="G250" s="223">
        <v>1.8512413927829069E-3</v>
      </c>
      <c r="K250" s="14"/>
      <c r="L250" s="14"/>
    </row>
    <row r="251" spans="1:12" x14ac:dyDescent="0.25">
      <c r="A251" s="198" t="s">
        <v>61</v>
      </c>
      <c r="B251" s="205">
        <v>437669.10000000003</v>
      </c>
      <c r="C251" s="205">
        <v>158507</v>
      </c>
      <c r="D251" s="205">
        <v>0</v>
      </c>
      <c r="E251" s="205">
        <v>0</v>
      </c>
      <c r="F251" s="214">
        <v>-1</v>
      </c>
      <c r="G251" s="212"/>
      <c r="K251" s="14"/>
      <c r="L251" s="14"/>
    </row>
    <row r="252" spans="1:12" x14ac:dyDescent="0.25">
      <c r="A252" s="198" t="s">
        <v>60</v>
      </c>
      <c r="B252" s="205">
        <v>258288.5</v>
      </c>
      <c r="C252" s="205">
        <v>89065</v>
      </c>
      <c r="D252" s="205">
        <v>0</v>
      </c>
      <c r="E252" s="205">
        <v>0</v>
      </c>
      <c r="F252" s="214">
        <v>-1</v>
      </c>
      <c r="G252" s="212"/>
      <c r="K252" s="14"/>
      <c r="L252" s="14"/>
    </row>
    <row r="253" spans="1:12" x14ac:dyDescent="0.25">
      <c r="A253" s="198" t="s">
        <v>54</v>
      </c>
      <c r="B253" s="205">
        <v>118456.3</v>
      </c>
      <c r="C253" s="205">
        <v>40847</v>
      </c>
      <c r="D253" s="205">
        <v>0</v>
      </c>
      <c r="E253" s="205">
        <v>0</v>
      </c>
      <c r="F253" s="214">
        <v>-1</v>
      </c>
      <c r="G253" s="212"/>
      <c r="K253" s="14"/>
      <c r="L253" s="14"/>
    </row>
    <row r="254" spans="1:12" x14ac:dyDescent="0.25">
      <c r="A254" s="199" t="s">
        <v>120</v>
      </c>
      <c r="B254" s="206">
        <v>17982213.93</v>
      </c>
      <c r="C254" s="206">
        <v>5742076</v>
      </c>
      <c r="D254" s="206">
        <v>17787788.93</v>
      </c>
      <c r="E254" s="206">
        <v>5818131</v>
      </c>
      <c r="F254" s="213">
        <v>1.3245209572287095E-2</v>
      </c>
      <c r="G254" s="224">
        <v>0.27473637730418854</v>
      </c>
      <c r="K254" s="14"/>
      <c r="L254" s="14"/>
    </row>
    <row r="255" spans="1:12" x14ac:dyDescent="0.25">
      <c r="A255" s="198" t="s">
        <v>51</v>
      </c>
      <c r="B255" s="205">
        <v>4431144.3</v>
      </c>
      <c r="C255" s="205">
        <v>1524137</v>
      </c>
      <c r="D255" s="205">
        <v>3533793.1</v>
      </c>
      <c r="E255" s="205">
        <v>1263881</v>
      </c>
      <c r="F255" s="214">
        <v>-0.1707563034031718</v>
      </c>
      <c r="G255" s="223">
        <v>5.9681380031421628E-2</v>
      </c>
      <c r="K255" s="14"/>
      <c r="L255" s="14"/>
    </row>
    <row r="256" spans="1:12" x14ac:dyDescent="0.25">
      <c r="A256" s="198" t="s">
        <v>45</v>
      </c>
      <c r="B256" s="205">
        <v>2743032.4</v>
      </c>
      <c r="C256" s="205">
        <v>1015233</v>
      </c>
      <c r="D256" s="205">
        <v>2236750</v>
      </c>
      <c r="E256" s="205">
        <v>833114</v>
      </c>
      <c r="F256" s="214">
        <v>-0.17938640686423707</v>
      </c>
      <c r="G256" s="223">
        <v>3.9340248997728262E-2</v>
      </c>
      <c r="K256" s="14"/>
      <c r="L256" s="14"/>
    </row>
    <row r="257" spans="1:12" x14ac:dyDescent="0.25">
      <c r="A257" s="198" t="s">
        <v>44</v>
      </c>
      <c r="B257" s="205">
        <v>1862084.8</v>
      </c>
      <c r="C257" s="205">
        <v>607852</v>
      </c>
      <c r="D257" s="205">
        <v>2308933.36</v>
      </c>
      <c r="E257" s="205">
        <v>800156</v>
      </c>
      <c r="F257" s="218">
        <v>0.31636648394675021</v>
      </c>
      <c r="G257" s="223">
        <v>3.7783948267615539E-2</v>
      </c>
      <c r="K257" s="14"/>
      <c r="L257" s="14"/>
    </row>
    <row r="258" spans="1:12" x14ac:dyDescent="0.25">
      <c r="A258" s="198" t="s">
        <v>46</v>
      </c>
      <c r="B258" s="205">
        <v>2209062.77</v>
      </c>
      <c r="C258" s="205">
        <v>442131</v>
      </c>
      <c r="D258" s="205">
        <v>3136946.06</v>
      </c>
      <c r="E258" s="205">
        <v>763642</v>
      </c>
      <c r="F258" s="218">
        <v>0.72718492935351731</v>
      </c>
      <c r="G258" s="223">
        <v>3.6059730631249995E-2</v>
      </c>
      <c r="K258" s="14"/>
      <c r="L258" s="14"/>
    </row>
    <row r="259" spans="1:12" x14ac:dyDescent="0.25">
      <c r="A259" s="198" t="s">
        <v>48</v>
      </c>
      <c r="B259" s="205">
        <v>3291143.7600000002</v>
      </c>
      <c r="C259" s="205">
        <v>1075558</v>
      </c>
      <c r="D259" s="205">
        <v>2124522.6</v>
      </c>
      <c r="E259" s="205">
        <v>732594</v>
      </c>
      <c r="F259" s="214">
        <v>-0.31887076289702654</v>
      </c>
      <c r="G259" s="223">
        <v>3.4593621490266319E-2</v>
      </c>
      <c r="K259" s="14"/>
      <c r="L259" s="14"/>
    </row>
    <row r="260" spans="1:12" x14ac:dyDescent="0.25">
      <c r="A260" s="198" t="s">
        <v>57</v>
      </c>
      <c r="B260" s="205">
        <v>0</v>
      </c>
      <c r="C260" s="205">
        <v>0</v>
      </c>
      <c r="D260" s="205">
        <v>993600</v>
      </c>
      <c r="E260" s="205">
        <v>354924</v>
      </c>
      <c r="F260" s="212"/>
      <c r="G260" s="223">
        <v>1.6759769413633316E-2</v>
      </c>
      <c r="K260" s="14"/>
      <c r="L260" s="14"/>
    </row>
    <row r="261" spans="1:12" x14ac:dyDescent="0.25">
      <c r="A261" s="198" t="s">
        <v>50</v>
      </c>
      <c r="B261" s="205">
        <v>618753</v>
      </c>
      <c r="C261" s="205">
        <v>155204</v>
      </c>
      <c r="D261" s="205">
        <v>1341164.21</v>
      </c>
      <c r="E261" s="205">
        <v>317207</v>
      </c>
      <c r="F261" s="218">
        <v>1.0438068606479216</v>
      </c>
      <c r="G261" s="223">
        <v>1.4978745242334649E-2</v>
      </c>
      <c r="K261" s="14"/>
      <c r="L261" s="14"/>
    </row>
    <row r="262" spans="1:12" x14ac:dyDescent="0.25">
      <c r="A262" s="198" t="s">
        <v>59</v>
      </c>
      <c r="B262" s="205">
        <v>294094.8</v>
      </c>
      <c r="C262" s="205">
        <v>101412</v>
      </c>
      <c r="D262" s="205">
        <v>851860.8</v>
      </c>
      <c r="E262" s="205">
        <v>304236</v>
      </c>
      <c r="F262" s="218">
        <v>2</v>
      </c>
      <c r="G262" s="223">
        <v>1.436624518862107E-2</v>
      </c>
      <c r="K262" s="14"/>
      <c r="L262" s="14"/>
    </row>
    <row r="263" spans="1:12" x14ac:dyDescent="0.25">
      <c r="A263" s="198" t="s">
        <v>56</v>
      </c>
      <c r="B263" s="205">
        <v>147044.5</v>
      </c>
      <c r="C263" s="205">
        <v>50705</v>
      </c>
      <c r="D263" s="205">
        <v>550118.80000000005</v>
      </c>
      <c r="E263" s="205">
        <v>196471</v>
      </c>
      <c r="F263" s="218">
        <v>2.8747855241100484</v>
      </c>
      <c r="G263" s="223">
        <v>9.2775035119235395E-3</v>
      </c>
      <c r="K263" s="14"/>
      <c r="L263" s="14"/>
    </row>
    <row r="264" spans="1:12" x14ac:dyDescent="0.25">
      <c r="A264" s="198" t="s">
        <v>66</v>
      </c>
      <c r="B264" s="205">
        <v>436071.60000000003</v>
      </c>
      <c r="C264" s="205">
        <v>152118</v>
      </c>
      <c r="D264" s="205">
        <v>278300</v>
      </c>
      <c r="E264" s="205">
        <v>101200</v>
      </c>
      <c r="F264" s="214">
        <v>-0.33472698825911468</v>
      </c>
      <c r="G264" s="223">
        <v>4.7787376020209721E-3</v>
      </c>
      <c r="K264" s="14"/>
      <c r="L264" s="14"/>
    </row>
    <row r="265" spans="1:12" x14ac:dyDescent="0.25">
      <c r="A265" s="198" t="s">
        <v>52</v>
      </c>
      <c r="B265" s="205">
        <v>139200</v>
      </c>
      <c r="C265" s="205">
        <v>48000</v>
      </c>
      <c r="D265" s="205">
        <v>148148</v>
      </c>
      <c r="E265" s="205">
        <v>52910</v>
      </c>
      <c r="F265" s="218">
        <v>0.10229166666666667</v>
      </c>
      <c r="G265" s="223">
        <v>2.4984486810566168E-3</v>
      </c>
      <c r="K265" s="14"/>
      <c r="L265" s="14"/>
    </row>
    <row r="266" spans="1:12" x14ac:dyDescent="0.25">
      <c r="A266" s="198" t="s">
        <v>55</v>
      </c>
      <c r="B266" s="205">
        <v>155940</v>
      </c>
      <c r="C266" s="205">
        <v>52910</v>
      </c>
      <c r="D266" s="205">
        <v>151800</v>
      </c>
      <c r="E266" s="205">
        <v>50706</v>
      </c>
      <c r="F266" s="214">
        <v>-4.1655641655641659E-2</v>
      </c>
      <c r="G266" s="223">
        <v>2.3943741981035114E-3</v>
      </c>
      <c r="K266" s="14"/>
      <c r="L266" s="14"/>
    </row>
    <row r="267" spans="1:12" x14ac:dyDescent="0.25">
      <c r="A267" s="198" t="s">
        <v>49</v>
      </c>
      <c r="B267" s="205">
        <v>436278.9</v>
      </c>
      <c r="C267" s="205">
        <v>150441</v>
      </c>
      <c r="D267" s="205">
        <v>131852</v>
      </c>
      <c r="E267" s="205">
        <v>47090</v>
      </c>
      <c r="F267" s="214">
        <v>-0.68698692510685244</v>
      </c>
      <c r="G267" s="223">
        <v>2.223624048213118E-3</v>
      </c>
      <c r="K267" s="14"/>
      <c r="L267" s="14"/>
    </row>
    <row r="268" spans="1:12" x14ac:dyDescent="0.25">
      <c r="A268" s="198" t="s">
        <v>60</v>
      </c>
      <c r="B268" s="205">
        <v>153439</v>
      </c>
      <c r="C268" s="205">
        <v>52910</v>
      </c>
      <c r="D268" s="205">
        <v>0</v>
      </c>
      <c r="E268" s="205">
        <v>0</v>
      </c>
      <c r="F268" s="214">
        <v>-1</v>
      </c>
      <c r="G268" s="212"/>
      <c r="K268" s="14"/>
      <c r="L268" s="14"/>
    </row>
    <row r="269" spans="1:12" x14ac:dyDescent="0.25">
      <c r="A269" s="198" t="s">
        <v>47</v>
      </c>
      <c r="B269" s="205">
        <v>623808</v>
      </c>
      <c r="C269" s="205">
        <v>161356</v>
      </c>
      <c r="D269" s="205">
        <v>0</v>
      </c>
      <c r="E269" s="205">
        <v>0</v>
      </c>
      <c r="F269" s="214">
        <v>-1</v>
      </c>
      <c r="G269" s="212"/>
      <c r="K269" s="14"/>
      <c r="L269" s="14"/>
    </row>
    <row r="270" spans="1:12" x14ac:dyDescent="0.25">
      <c r="A270" s="198" t="s">
        <v>108</v>
      </c>
      <c r="B270" s="205">
        <v>294068.7</v>
      </c>
      <c r="C270" s="205">
        <v>101403</v>
      </c>
      <c r="D270" s="205">
        <v>0</v>
      </c>
      <c r="E270" s="205">
        <v>0</v>
      </c>
      <c r="F270" s="214">
        <v>-1</v>
      </c>
      <c r="G270" s="212"/>
      <c r="K270" s="14"/>
      <c r="L270" s="14"/>
    </row>
    <row r="271" spans="1:12" x14ac:dyDescent="0.25">
      <c r="A271" s="198" t="s">
        <v>86</v>
      </c>
      <c r="B271" s="205">
        <v>147047.4</v>
      </c>
      <c r="C271" s="205">
        <v>50706</v>
      </c>
      <c r="D271" s="205">
        <v>0</v>
      </c>
      <c r="E271" s="205">
        <v>0</v>
      </c>
      <c r="F271" s="214">
        <v>-1</v>
      </c>
      <c r="G271" s="212"/>
      <c r="K271" s="14"/>
      <c r="L271" s="14"/>
    </row>
    <row r="272" spans="1:12" x14ac:dyDescent="0.25">
      <c r="A272" s="199" t="s">
        <v>113</v>
      </c>
      <c r="B272" s="206">
        <v>1432894.2</v>
      </c>
      <c r="C272" s="206">
        <v>462833</v>
      </c>
      <c r="D272" s="206">
        <v>2018372.69</v>
      </c>
      <c r="E272" s="206">
        <v>618292</v>
      </c>
      <c r="F272" s="213">
        <v>0.33588572984208126</v>
      </c>
      <c r="G272" s="224">
        <v>2.9196197919256428E-2</v>
      </c>
      <c r="K272" s="14"/>
      <c r="L272" s="14"/>
    </row>
    <row r="273" spans="1:12" x14ac:dyDescent="0.25">
      <c r="A273" s="198" t="s">
        <v>45</v>
      </c>
      <c r="B273" s="205">
        <v>581402.64</v>
      </c>
      <c r="C273" s="205">
        <v>191041</v>
      </c>
      <c r="D273" s="205">
        <v>757214.19000000006</v>
      </c>
      <c r="E273" s="205">
        <v>216042</v>
      </c>
      <c r="F273" s="218">
        <v>0.13086719604692187</v>
      </c>
      <c r="G273" s="223">
        <v>1.0201660365768922E-2</v>
      </c>
      <c r="K273" s="14"/>
      <c r="L273" s="14"/>
    </row>
    <row r="274" spans="1:12" x14ac:dyDescent="0.25">
      <c r="A274" s="198" t="s">
        <v>55</v>
      </c>
      <c r="B274" s="205">
        <v>153650</v>
      </c>
      <c r="C274" s="205">
        <v>50706</v>
      </c>
      <c r="D274" s="205">
        <v>526656</v>
      </c>
      <c r="E274" s="205">
        <v>158730</v>
      </c>
      <c r="F274" s="218">
        <v>2.1303987693764053</v>
      </c>
      <c r="G274" s="223">
        <v>7.4953460431698505E-3</v>
      </c>
      <c r="K274" s="14"/>
      <c r="L274" s="14"/>
    </row>
    <row r="275" spans="1:12" x14ac:dyDescent="0.25">
      <c r="A275" s="198" t="s">
        <v>46</v>
      </c>
      <c r="B275" s="205">
        <v>0</v>
      </c>
      <c r="C275" s="205">
        <v>0</v>
      </c>
      <c r="D275" s="205">
        <v>452941.5</v>
      </c>
      <c r="E275" s="205">
        <v>146430</v>
      </c>
      <c r="F275" s="212"/>
      <c r="G275" s="223">
        <v>6.9145310974696728E-3</v>
      </c>
      <c r="K275" s="14"/>
      <c r="L275" s="14"/>
    </row>
    <row r="276" spans="1:12" x14ac:dyDescent="0.25">
      <c r="A276" s="198" t="s">
        <v>48</v>
      </c>
      <c r="B276" s="205">
        <v>562841.56000000006</v>
      </c>
      <c r="C276" s="205">
        <v>174534</v>
      </c>
      <c r="D276" s="205">
        <v>281561</v>
      </c>
      <c r="E276" s="205">
        <v>97090</v>
      </c>
      <c r="F276" s="214">
        <v>-0.44371870237317668</v>
      </c>
      <c r="G276" s="223">
        <v>4.5846604128479867E-3</v>
      </c>
      <c r="K276" s="14"/>
      <c r="L276" s="14"/>
    </row>
    <row r="277" spans="1:12" x14ac:dyDescent="0.25">
      <c r="A277" s="198" t="s">
        <v>74</v>
      </c>
      <c r="B277" s="205">
        <v>135000</v>
      </c>
      <c r="C277" s="205">
        <v>46552</v>
      </c>
      <c r="D277" s="205">
        <v>0</v>
      </c>
      <c r="E277" s="205">
        <v>0</v>
      </c>
      <c r="F277" s="214">
        <v>-1</v>
      </c>
      <c r="G277" s="212"/>
      <c r="K277" s="14"/>
      <c r="L277" s="14"/>
    </row>
    <row r="278" spans="1:12" x14ac:dyDescent="0.25">
      <c r="A278" s="199" t="s">
        <v>116</v>
      </c>
      <c r="B278" s="206">
        <v>1732288.48</v>
      </c>
      <c r="C278" s="206">
        <v>452084</v>
      </c>
      <c r="D278" s="206">
        <v>1569140.9000000001</v>
      </c>
      <c r="E278" s="206">
        <v>407628</v>
      </c>
      <c r="F278" s="215">
        <v>-9.8335707523380611E-2</v>
      </c>
      <c r="G278" s="224">
        <v>1.9248490624867633E-2</v>
      </c>
      <c r="K278" s="14"/>
      <c r="L278" s="14"/>
    </row>
    <row r="279" spans="1:12" x14ac:dyDescent="0.25">
      <c r="A279" s="198" t="s">
        <v>47</v>
      </c>
      <c r="B279" s="205">
        <v>658423.96</v>
      </c>
      <c r="C279" s="205">
        <v>185271</v>
      </c>
      <c r="D279" s="205">
        <v>532369.19999999995</v>
      </c>
      <c r="E279" s="205">
        <v>138477</v>
      </c>
      <c r="F279" s="214">
        <v>-0.25257055880305068</v>
      </c>
      <c r="G279" s="223">
        <v>6.538984653310851E-3</v>
      </c>
      <c r="K279" s="14"/>
      <c r="L279" s="14"/>
    </row>
    <row r="280" spans="1:12" x14ac:dyDescent="0.25">
      <c r="A280" s="198" t="s">
        <v>46</v>
      </c>
      <c r="B280" s="205">
        <v>712980.8</v>
      </c>
      <c r="C280" s="205">
        <v>179026</v>
      </c>
      <c r="D280" s="205">
        <v>390933.32</v>
      </c>
      <c r="E280" s="205">
        <v>80087</v>
      </c>
      <c r="F280" s="214">
        <v>-0.55265157016299316</v>
      </c>
      <c r="G280" s="223">
        <v>3.7817663866902525E-3</v>
      </c>
      <c r="K280" s="14"/>
      <c r="L280" s="14"/>
    </row>
    <row r="281" spans="1:12" x14ac:dyDescent="0.25">
      <c r="A281" s="198" t="s">
        <v>78</v>
      </c>
      <c r="B281" s="205">
        <v>0</v>
      </c>
      <c r="C281" s="205">
        <v>0</v>
      </c>
      <c r="D281" s="205">
        <v>150248</v>
      </c>
      <c r="E281" s="205">
        <v>53660</v>
      </c>
      <c r="F281" s="212"/>
      <c r="G281" s="223">
        <v>2.5338642265261397E-3</v>
      </c>
      <c r="K281" s="14"/>
      <c r="L281" s="14"/>
    </row>
    <row r="282" spans="1:12" x14ac:dyDescent="0.25">
      <c r="A282" s="198" t="s">
        <v>57</v>
      </c>
      <c r="B282" s="205">
        <v>0</v>
      </c>
      <c r="C282" s="205">
        <v>0</v>
      </c>
      <c r="D282" s="205">
        <v>149200</v>
      </c>
      <c r="E282" s="205">
        <v>48499</v>
      </c>
      <c r="F282" s="212"/>
      <c r="G282" s="223">
        <v>2.2901580529685293E-3</v>
      </c>
      <c r="K282" s="14"/>
      <c r="L282" s="14"/>
    </row>
    <row r="283" spans="1:12" x14ac:dyDescent="0.25">
      <c r="A283" s="198" t="s">
        <v>48</v>
      </c>
      <c r="B283" s="205">
        <v>0</v>
      </c>
      <c r="C283" s="205">
        <v>0</v>
      </c>
      <c r="D283" s="205">
        <v>138095.1</v>
      </c>
      <c r="E283" s="205">
        <v>47619</v>
      </c>
      <c r="F283" s="212"/>
      <c r="G283" s="223">
        <v>2.2486038129509553E-3</v>
      </c>
      <c r="K283" s="14"/>
      <c r="L283" s="14"/>
    </row>
    <row r="284" spans="1:12" x14ac:dyDescent="0.25">
      <c r="A284" s="198" t="s">
        <v>45</v>
      </c>
      <c r="B284" s="205">
        <v>360883.72000000003</v>
      </c>
      <c r="C284" s="205">
        <v>87787</v>
      </c>
      <c r="D284" s="205">
        <v>208295.28</v>
      </c>
      <c r="E284" s="205">
        <v>39286</v>
      </c>
      <c r="F284" s="214">
        <v>-0.5524849920831103</v>
      </c>
      <c r="G284" s="223">
        <v>1.8551134924209081E-3</v>
      </c>
      <c r="K284" s="14"/>
      <c r="L284" s="14"/>
    </row>
    <row r="285" spans="1:12" x14ac:dyDescent="0.25">
      <c r="A285" s="199" t="s">
        <v>111</v>
      </c>
      <c r="B285" s="206">
        <v>0</v>
      </c>
      <c r="C285" s="206">
        <v>0</v>
      </c>
      <c r="D285" s="206">
        <v>151850</v>
      </c>
      <c r="E285" s="206">
        <v>50706</v>
      </c>
      <c r="F285" s="212"/>
      <c r="G285" s="224">
        <v>2.3943741981035114E-3</v>
      </c>
      <c r="K285" s="14"/>
      <c r="L285" s="14"/>
    </row>
    <row r="286" spans="1:12" x14ac:dyDescent="0.25">
      <c r="A286" s="198" t="s">
        <v>45</v>
      </c>
      <c r="B286" s="205">
        <v>0</v>
      </c>
      <c r="C286" s="205">
        <v>0</v>
      </c>
      <c r="D286" s="205">
        <v>151850</v>
      </c>
      <c r="E286" s="205">
        <v>50706</v>
      </c>
      <c r="F286" s="212"/>
      <c r="G286" s="223">
        <v>2.3943741981035114E-3</v>
      </c>
      <c r="K286" s="14"/>
      <c r="L286" s="14"/>
    </row>
    <row r="287" spans="1:12" x14ac:dyDescent="0.25">
      <c r="A287" s="199" t="s">
        <v>121</v>
      </c>
      <c r="B287" s="206">
        <v>11513192.74</v>
      </c>
      <c r="C287" s="206">
        <v>3681030</v>
      </c>
      <c r="D287" s="206">
        <v>16134472.49</v>
      </c>
      <c r="E287" s="206">
        <v>5400319</v>
      </c>
      <c r="F287" s="213">
        <v>0.46706736973075463</v>
      </c>
      <c r="G287" s="224">
        <v>0.25500699079257205</v>
      </c>
      <c r="K287" s="14"/>
      <c r="L287" s="14"/>
    </row>
    <row r="288" spans="1:12" x14ac:dyDescent="0.25">
      <c r="A288" s="198" t="s">
        <v>54</v>
      </c>
      <c r="B288" s="205">
        <v>1312206.5</v>
      </c>
      <c r="C288" s="205">
        <v>452485</v>
      </c>
      <c r="D288" s="205">
        <v>2827192.8000000003</v>
      </c>
      <c r="E288" s="205">
        <v>1006664</v>
      </c>
      <c r="F288" s="218">
        <v>1.2247455716764091</v>
      </c>
      <c r="G288" s="223">
        <v>4.7535406219375888E-2</v>
      </c>
      <c r="K288" s="14"/>
      <c r="L288" s="14"/>
    </row>
    <row r="289" spans="1:12" x14ac:dyDescent="0.25">
      <c r="A289" s="198" t="s">
        <v>60</v>
      </c>
      <c r="B289" s="205">
        <v>1444191.3</v>
      </c>
      <c r="C289" s="205">
        <v>497997</v>
      </c>
      <c r="D289" s="205">
        <v>1597840.9000000001</v>
      </c>
      <c r="E289" s="205">
        <v>576388</v>
      </c>
      <c r="F289" s="218">
        <v>0.1574125948549891</v>
      </c>
      <c r="G289" s="223">
        <v>2.7217460562783239E-2</v>
      </c>
      <c r="K289" s="14"/>
      <c r="L289" s="14"/>
    </row>
    <row r="290" spans="1:12" x14ac:dyDescent="0.25">
      <c r="A290" s="198" t="s">
        <v>55</v>
      </c>
      <c r="B290" s="205">
        <v>620716.4</v>
      </c>
      <c r="C290" s="205">
        <v>196899</v>
      </c>
      <c r="D290" s="205">
        <v>1737309.56</v>
      </c>
      <c r="E290" s="205">
        <v>545998</v>
      </c>
      <c r="F290" s="218">
        <v>1.7729851345105865</v>
      </c>
      <c r="G290" s="223">
        <v>2.578242266035817E-2</v>
      </c>
      <c r="K290" s="14"/>
      <c r="L290" s="14"/>
    </row>
    <row r="291" spans="1:12" x14ac:dyDescent="0.25">
      <c r="A291" s="198" t="s">
        <v>49</v>
      </c>
      <c r="B291" s="205">
        <v>1038119</v>
      </c>
      <c r="C291" s="205">
        <v>361674</v>
      </c>
      <c r="D291" s="205">
        <v>1338989.5</v>
      </c>
      <c r="E291" s="205">
        <v>480052</v>
      </c>
      <c r="F291" s="218">
        <v>0.32730580578089657</v>
      </c>
      <c r="G291" s="223">
        <v>2.2668404578313948E-2</v>
      </c>
      <c r="K291" s="14"/>
      <c r="L291" s="14"/>
    </row>
    <row r="292" spans="1:12" x14ac:dyDescent="0.25">
      <c r="A292" s="198" t="s">
        <v>65</v>
      </c>
      <c r="B292" s="205">
        <v>666489.59999999998</v>
      </c>
      <c r="C292" s="205">
        <v>229824</v>
      </c>
      <c r="D292" s="205">
        <v>1153790.8999999999</v>
      </c>
      <c r="E292" s="205">
        <v>413898</v>
      </c>
      <c r="F292" s="218">
        <v>0.80093462823725969</v>
      </c>
      <c r="G292" s="223">
        <v>1.9544564584992846E-2</v>
      </c>
      <c r="K292" s="14"/>
      <c r="L292" s="14"/>
    </row>
    <row r="293" spans="1:12" x14ac:dyDescent="0.25">
      <c r="A293" s="198" t="s">
        <v>50</v>
      </c>
      <c r="B293" s="205">
        <v>1216708.68</v>
      </c>
      <c r="C293" s="205">
        <v>311530</v>
      </c>
      <c r="D293" s="205">
        <v>1329185.5</v>
      </c>
      <c r="E293" s="205">
        <v>329964</v>
      </c>
      <c r="F293" s="218">
        <v>5.917247135107373E-2</v>
      </c>
      <c r="G293" s="223">
        <v>1.5581140060407589E-2</v>
      </c>
      <c r="K293" s="14"/>
      <c r="L293" s="14"/>
    </row>
    <row r="294" spans="1:12" x14ac:dyDescent="0.25">
      <c r="A294" s="198" t="s">
        <v>59</v>
      </c>
      <c r="B294" s="205">
        <v>441971.60000000003</v>
      </c>
      <c r="C294" s="205">
        <v>152404</v>
      </c>
      <c r="D294" s="205">
        <v>824506.8</v>
      </c>
      <c r="E294" s="205">
        <v>289765</v>
      </c>
      <c r="F294" s="218">
        <v>0.90129524159470875</v>
      </c>
      <c r="G294" s="223">
        <v>1.3682914043968446E-2</v>
      </c>
      <c r="K294" s="14"/>
      <c r="L294" s="14"/>
    </row>
    <row r="295" spans="1:12" x14ac:dyDescent="0.25">
      <c r="A295" s="198" t="s">
        <v>73</v>
      </c>
      <c r="B295" s="205">
        <v>397650.9</v>
      </c>
      <c r="C295" s="205">
        <v>137121</v>
      </c>
      <c r="D295" s="205">
        <v>743390.4</v>
      </c>
      <c r="E295" s="205">
        <v>263229</v>
      </c>
      <c r="F295" s="218">
        <v>0.9196840746493975</v>
      </c>
      <c r="G295" s="223">
        <v>1.2429864824529433E-2</v>
      </c>
      <c r="K295" s="14"/>
      <c r="L295" s="14"/>
    </row>
    <row r="296" spans="1:12" x14ac:dyDescent="0.25">
      <c r="A296" s="198" t="s">
        <v>44</v>
      </c>
      <c r="B296" s="205">
        <v>697021.53</v>
      </c>
      <c r="C296" s="205">
        <v>194973</v>
      </c>
      <c r="D296" s="205">
        <v>609137.6</v>
      </c>
      <c r="E296" s="205">
        <v>220985</v>
      </c>
      <c r="F296" s="218">
        <v>0.13341334441179034</v>
      </c>
      <c r="G296" s="223">
        <v>1.0435072420776723E-2</v>
      </c>
      <c r="K296" s="14"/>
      <c r="L296" s="14"/>
    </row>
    <row r="297" spans="1:12" x14ac:dyDescent="0.25">
      <c r="A297" s="198" t="s">
        <v>74</v>
      </c>
      <c r="B297" s="205">
        <v>977164</v>
      </c>
      <c r="C297" s="205">
        <v>244291</v>
      </c>
      <c r="D297" s="205">
        <v>820284</v>
      </c>
      <c r="E297" s="205">
        <v>205071</v>
      </c>
      <c r="F297" s="214">
        <v>-0.16054623379494129</v>
      </c>
      <c r="G297" s="223">
        <v>9.6836017666407388E-3</v>
      </c>
      <c r="K297" s="14"/>
      <c r="L297" s="14"/>
    </row>
    <row r="298" spans="1:12" x14ac:dyDescent="0.25">
      <c r="A298" s="198" t="s">
        <v>69</v>
      </c>
      <c r="B298" s="205">
        <v>134939.9</v>
      </c>
      <c r="C298" s="205">
        <v>46531</v>
      </c>
      <c r="D298" s="205">
        <v>552106.80000000005</v>
      </c>
      <c r="E298" s="205">
        <v>199095</v>
      </c>
      <c r="F298" s="218">
        <v>3.2787603962949436</v>
      </c>
      <c r="G298" s="223">
        <v>9.4014107003395787E-3</v>
      </c>
      <c r="K298" s="14"/>
      <c r="L298" s="14"/>
    </row>
    <row r="299" spans="1:12" x14ac:dyDescent="0.25">
      <c r="A299" s="198" t="s">
        <v>46</v>
      </c>
      <c r="B299" s="205">
        <v>539924.12</v>
      </c>
      <c r="C299" s="205">
        <v>146191</v>
      </c>
      <c r="D299" s="205">
        <v>553483.32999999996</v>
      </c>
      <c r="E299" s="205">
        <v>155264</v>
      </c>
      <c r="F299" s="218">
        <v>6.2062644075216673E-2</v>
      </c>
      <c r="G299" s="223">
        <v>7.3316790023733617E-3</v>
      </c>
      <c r="K299" s="14"/>
      <c r="L299" s="14"/>
    </row>
    <row r="300" spans="1:12" x14ac:dyDescent="0.25">
      <c r="A300" s="198" t="s">
        <v>51</v>
      </c>
      <c r="B300" s="205">
        <v>0</v>
      </c>
      <c r="C300" s="205">
        <v>0</v>
      </c>
      <c r="D300" s="205">
        <v>279160</v>
      </c>
      <c r="E300" s="205">
        <v>99700</v>
      </c>
      <c r="F300" s="212"/>
      <c r="G300" s="223">
        <v>4.7079065110819255E-3</v>
      </c>
      <c r="K300" s="14"/>
      <c r="L300" s="14"/>
    </row>
    <row r="301" spans="1:12" x14ac:dyDescent="0.25">
      <c r="A301" s="198" t="s">
        <v>78</v>
      </c>
      <c r="B301" s="205">
        <v>281305.8</v>
      </c>
      <c r="C301" s="205">
        <v>97002</v>
      </c>
      <c r="D301" s="205">
        <v>277779.59999999998</v>
      </c>
      <c r="E301" s="205">
        <v>99207</v>
      </c>
      <c r="F301" s="218">
        <v>2.2731490072369642E-2</v>
      </c>
      <c r="G301" s="223">
        <v>4.6846266925266253E-3</v>
      </c>
      <c r="K301" s="14"/>
      <c r="L301" s="14"/>
    </row>
    <row r="302" spans="1:12" x14ac:dyDescent="0.25">
      <c r="A302" s="198" t="s">
        <v>64</v>
      </c>
      <c r="B302" s="205">
        <v>413902.5</v>
      </c>
      <c r="C302" s="205">
        <v>142725</v>
      </c>
      <c r="D302" s="205">
        <v>273459.20000000001</v>
      </c>
      <c r="E302" s="205">
        <v>97664</v>
      </c>
      <c r="F302" s="214">
        <v>-0.31571904011210367</v>
      </c>
      <c r="G302" s="223">
        <v>4.6117651103139944E-3</v>
      </c>
      <c r="K302" s="14"/>
      <c r="L302" s="14"/>
    </row>
    <row r="303" spans="1:12" x14ac:dyDescent="0.25">
      <c r="A303" s="198" t="s">
        <v>62</v>
      </c>
      <c r="B303" s="205">
        <v>280847.59999999998</v>
      </c>
      <c r="C303" s="205">
        <v>96844</v>
      </c>
      <c r="D303" s="205">
        <v>271605.59999999998</v>
      </c>
      <c r="E303" s="205">
        <v>97002</v>
      </c>
      <c r="F303" s="218">
        <v>1.631489818677461E-3</v>
      </c>
      <c r="G303" s="223">
        <v>4.580504988846228E-3</v>
      </c>
      <c r="K303" s="14"/>
      <c r="L303" s="14"/>
    </row>
    <row r="304" spans="1:12" x14ac:dyDescent="0.25">
      <c r="A304" s="198" t="s">
        <v>48</v>
      </c>
      <c r="B304" s="205">
        <v>351515.15</v>
      </c>
      <c r="C304" s="205">
        <v>120891</v>
      </c>
      <c r="D304" s="205">
        <v>274966.40000000002</v>
      </c>
      <c r="E304" s="205">
        <v>94816</v>
      </c>
      <c r="F304" s="214">
        <v>-0.21569016717538941</v>
      </c>
      <c r="G304" s="223">
        <v>4.4772804789843922E-3</v>
      </c>
      <c r="K304" s="14"/>
      <c r="L304" s="14"/>
    </row>
    <row r="305" spans="1:12" x14ac:dyDescent="0.25">
      <c r="A305" s="198" t="s">
        <v>52</v>
      </c>
      <c r="B305" s="205">
        <v>290000</v>
      </c>
      <c r="C305" s="205">
        <v>100000</v>
      </c>
      <c r="D305" s="205">
        <v>205612.4</v>
      </c>
      <c r="E305" s="205">
        <v>66683</v>
      </c>
      <c r="F305" s="214">
        <v>-0.33317000000000002</v>
      </c>
      <c r="G305" s="223">
        <v>3.1488197580589374E-3</v>
      </c>
      <c r="K305" s="14"/>
      <c r="L305" s="14"/>
    </row>
    <row r="306" spans="1:12" x14ac:dyDescent="0.25">
      <c r="A306" s="198" t="s">
        <v>56</v>
      </c>
      <c r="B306" s="205">
        <v>0</v>
      </c>
      <c r="C306" s="205">
        <v>0</v>
      </c>
      <c r="D306" s="205">
        <v>145675.6</v>
      </c>
      <c r="E306" s="205">
        <v>52027</v>
      </c>
      <c r="F306" s="212"/>
      <c r="G306" s="223">
        <v>2.4567527788571654E-3</v>
      </c>
      <c r="K306" s="14"/>
      <c r="L306" s="14"/>
    </row>
    <row r="307" spans="1:12" x14ac:dyDescent="0.25">
      <c r="A307" s="198" t="s">
        <v>53</v>
      </c>
      <c r="B307" s="205">
        <v>0</v>
      </c>
      <c r="C307" s="205">
        <v>0</v>
      </c>
      <c r="D307" s="205">
        <v>135632</v>
      </c>
      <c r="E307" s="205">
        <v>48440</v>
      </c>
      <c r="F307" s="212"/>
      <c r="G307" s="223">
        <v>2.2873720300582595E-3</v>
      </c>
      <c r="K307" s="14"/>
      <c r="L307" s="14"/>
    </row>
    <row r="308" spans="1:12" x14ac:dyDescent="0.25">
      <c r="A308" s="198" t="s">
        <v>70</v>
      </c>
      <c r="B308" s="205">
        <v>0</v>
      </c>
      <c r="C308" s="205">
        <v>0</v>
      </c>
      <c r="D308" s="205">
        <v>117283.6</v>
      </c>
      <c r="E308" s="205">
        <v>41887</v>
      </c>
      <c r="F308" s="212"/>
      <c r="G308" s="223">
        <v>1.9779346041092138E-3</v>
      </c>
      <c r="K308" s="14"/>
      <c r="L308" s="14"/>
    </row>
    <row r="309" spans="1:12" x14ac:dyDescent="0.25">
      <c r="A309" s="198" t="s">
        <v>98</v>
      </c>
      <c r="B309" s="205">
        <v>0</v>
      </c>
      <c r="C309" s="205">
        <v>0</v>
      </c>
      <c r="D309" s="205">
        <v>66080</v>
      </c>
      <c r="E309" s="205">
        <v>16520</v>
      </c>
      <c r="F309" s="212"/>
      <c r="G309" s="223">
        <v>7.8008641487536013E-4</v>
      </c>
      <c r="K309" s="14"/>
      <c r="L309" s="14"/>
    </row>
    <row r="310" spans="1:12" x14ac:dyDescent="0.25">
      <c r="A310" s="198" t="s">
        <v>61</v>
      </c>
      <c r="B310" s="205">
        <v>297016.2</v>
      </c>
      <c r="C310" s="205">
        <v>110006</v>
      </c>
      <c r="D310" s="205">
        <v>0</v>
      </c>
      <c r="E310" s="205">
        <v>0</v>
      </c>
      <c r="F310" s="214">
        <v>-1</v>
      </c>
      <c r="G310" s="212"/>
      <c r="K310" s="14"/>
      <c r="L310" s="14"/>
    </row>
    <row r="311" spans="1:12" x14ac:dyDescent="0.25">
      <c r="A311" s="198" t="s">
        <v>45</v>
      </c>
      <c r="B311" s="205">
        <v>111501.96</v>
      </c>
      <c r="C311" s="205">
        <v>41642</v>
      </c>
      <c r="D311" s="205">
        <v>0</v>
      </c>
      <c r="E311" s="205">
        <v>0</v>
      </c>
      <c r="F311" s="214">
        <v>-1</v>
      </c>
      <c r="G311" s="212"/>
      <c r="K311" s="14"/>
      <c r="L311" s="14"/>
    </row>
    <row r="312" spans="1:12" x14ac:dyDescent="0.25">
      <c r="A312" s="199" t="s">
        <v>146</v>
      </c>
      <c r="B312" s="206">
        <v>0</v>
      </c>
      <c r="C312" s="206">
        <v>0</v>
      </c>
      <c r="D312" s="206">
        <v>149261</v>
      </c>
      <c r="E312" s="206">
        <v>44092</v>
      </c>
      <c r="F312" s="212"/>
      <c r="G312" s="224">
        <v>2.0820563077896116E-3</v>
      </c>
      <c r="K312" s="14"/>
      <c r="L312" s="14"/>
    </row>
    <row r="313" spans="1:12" x14ac:dyDescent="0.25">
      <c r="A313" s="198" t="s">
        <v>45</v>
      </c>
      <c r="B313" s="205">
        <v>0</v>
      </c>
      <c r="C313" s="205">
        <v>0</v>
      </c>
      <c r="D313" s="205">
        <v>149261</v>
      </c>
      <c r="E313" s="205">
        <v>44092</v>
      </c>
      <c r="F313" s="212"/>
      <c r="G313" s="223">
        <v>2.0820563077896116E-3</v>
      </c>
      <c r="K313" s="14"/>
      <c r="L313" s="14"/>
    </row>
    <row r="314" spans="1:12" x14ac:dyDescent="0.25">
      <c r="A314" s="199" t="s">
        <v>117</v>
      </c>
      <c r="B314" s="206">
        <v>1976738.81</v>
      </c>
      <c r="C314" s="206">
        <v>360521</v>
      </c>
      <c r="D314" s="206">
        <v>2717113.48</v>
      </c>
      <c r="E314" s="206">
        <v>668614</v>
      </c>
      <c r="F314" s="213">
        <v>0.8545771258817102</v>
      </c>
      <c r="G314" s="224">
        <v>3.1572439358079546E-2</v>
      </c>
      <c r="K314" s="14"/>
      <c r="L314" s="14"/>
    </row>
    <row r="315" spans="1:12" x14ac:dyDescent="0.25">
      <c r="A315" s="198" t="s">
        <v>45</v>
      </c>
      <c r="B315" s="205">
        <v>150642</v>
      </c>
      <c r="C315" s="205">
        <v>50662</v>
      </c>
      <c r="D315" s="205">
        <v>745401.38</v>
      </c>
      <c r="E315" s="205">
        <v>221276</v>
      </c>
      <c r="F315" s="218">
        <v>3.367691761083258</v>
      </c>
      <c r="G315" s="223">
        <v>1.0448813652418898E-2</v>
      </c>
      <c r="K315" s="14"/>
      <c r="L315" s="14"/>
    </row>
    <row r="316" spans="1:12" x14ac:dyDescent="0.25">
      <c r="A316" s="198" t="s">
        <v>46</v>
      </c>
      <c r="B316" s="205">
        <v>1371496.19</v>
      </c>
      <c r="C316" s="205">
        <v>198078</v>
      </c>
      <c r="D316" s="205">
        <v>863574.5</v>
      </c>
      <c r="E316" s="205">
        <v>138163</v>
      </c>
      <c r="F316" s="214">
        <v>-0.30248185058411337</v>
      </c>
      <c r="G316" s="223">
        <v>6.5241573449409439E-3</v>
      </c>
      <c r="K316" s="14"/>
      <c r="L316" s="14"/>
    </row>
    <row r="317" spans="1:12" x14ac:dyDescent="0.25">
      <c r="A317" s="198" t="s">
        <v>55</v>
      </c>
      <c r="B317" s="205">
        <v>0</v>
      </c>
      <c r="C317" s="205">
        <v>0</v>
      </c>
      <c r="D317" s="205">
        <v>407194.4</v>
      </c>
      <c r="E317" s="205">
        <v>100971</v>
      </c>
      <c r="F317" s="212"/>
      <c r="G317" s="223">
        <v>4.7679240554709445E-3</v>
      </c>
      <c r="K317" s="14"/>
      <c r="L317" s="14"/>
    </row>
    <row r="318" spans="1:12" x14ac:dyDescent="0.25">
      <c r="A318" s="198" t="s">
        <v>92</v>
      </c>
      <c r="B318" s="205">
        <v>0</v>
      </c>
      <c r="C318" s="205">
        <v>0</v>
      </c>
      <c r="D318" s="205">
        <v>144234</v>
      </c>
      <c r="E318" s="205">
        <v>53420</v>
      </c>
      <c r="F318" s="212"/>
      <c r="G318" s="223">
        <v>2.5225312519758926E-3</v>
      </c>
      <c r="K318" s="14"/>
      <c r="L318" s="14"/>
    </row>
    <row r="319" spans="1:12" x14ac:dyDescent="0.25">
      <c r="A319" s="198" t="s">
        <v>106</v>
      </c>
      <c r="B319" s="205">
        <v>0</v>
      </c>
      <c r="C319" s="205">
        <v>0</v>
      </c>
      <c r="D319" s="205">
        <v>121632</v>
      </c>
      <c r="E319" s="205">
        <v>43440</v>
      </c>
      <c r="F319" s="212"/>
      <c r="G319" s="223">
        <v>2.0512683935947733E-3</v>
      </c>
      <c r="K319" s="14"/>
      <c r="L319" s="14"/>
    </row>
    <row r="320" spans="1:12" x14ac:dyDescent="0.25">
      <c r="A320" s="198" t="s">
        <v>50</v>
      </c>
      <c r="B320" s="205">
        <v>0</v>
      </c>
      <c r="C320" s="205">
        <v>0</v>
      </c>
      <c r="D320" s="205">
        <v>136240.20000000001</v>
      </c>
      <c r="E320" s="205">
        <v>39683</v>
      </c>
      <c r="F320" s="212"/>
      <c r="G320" s="223">
        <v>1.873860121156109E-3</v>
      </c>
      <c r="K320" s="14"/>
      <c r="L320" s="14"/>
    </row>
    <row r="321" spans="1:12" x14ac:dyDescent="0.25">
      <c r="A321" s="198" t="s">
        <v>108</v>
      </c>
      <c r="B321" s="205">
        <v>0</v>
      </c>
      <c r="C321" s="205">
        <v>0</v>
      </c>
      <c r="D321" s="205">
        <v>101262</v>
      </c>
      <c r="E321" s="205">
        <v>36165</v>
      </c>
      <c r="F321" s="212"/>
      <c r="G321" s="223">
        <v>1.7077376025403999E-3</v>
      </c>
      <c r="K321" s="14"/>
      <c r="L321" s="14"/>
    </row>
    <row r="322" spans="1:12" x14ac:dyDescent="0.25">
      <c r="A322" s="198" t="s">
        <v>47</v>
      </c>
      <c r="B322" s="205">
        <v>106567.68000000001</v>
      </c>
      <c r="C322" s="205">
        <v>38942</v>
      </c>
      <c r="D322" s="205">
        <v>197575</v>
      </c>
      <c r="E322" s="205">
        <v>35496</v>
      </c>
      <c r="F322" s="214">
        <v>-8.8490575728005769E-2</v>
      </c>
      <c r="G322" s="223">
        <v>1.6761469359815853E-3</v>
      </c>
      <c r="K322" s="14"/>
      <c r="L322" s="14"/>
    </row>
    <row r="323" spans="1:12" x14ac:dyDescent="0.25">
      <c r="A323" s="198" t="s">
        <v>44</v>
      </c>
      <c r="B323" s="205">
        <v>348032.94</v>
      </c>
      <c r="C323" s="205">
        <v>72839</v>
      </c>
      <c r="D323" s="205">
        <v>0</v>
      </c>
      <c r="E323" s="205">
        <v>0</v>
      </c>
      <c r="F323" s="214">
        <v>-1</v>
      </c>
      <c r="G323" s="212"/>
      <c r="K323" s="14"/>
      <c r="L323" s="14"/>
    </row>
    <row r="324" spans="1:12" x14ac:dyDescent="0.25">
      <c r="A324" s="199" t="s">
        <v>109</v>
      </c>
      <c r="B324" s="206">
        <v>173682</v>
      </c>
      <c r="C324" s="206">
        <v>52911</v>
      </c>
      <c r="D324" s="206">
        <v>0</v>
      </c>
      <c r="E324" s="206">
        <v>0</v>
      </c>
      <c r="F324" s="215">
        <v>-1</v>
      </c>
      <c r="G324" s="212"/>
      <c r="K324" s="14"/>
      <c r="L324" s="14"/>
    </row>
    <row r="325" spans="1:12" x14ac:dyDescent="0.25">
      <c r="A325" s="198" t="s">
        <v>45</v>
      </c>
      <c r="B325" s="205">
        <v>173682</v>
      </c>
      <c r="C325" s="205">
        <v>52911</v>
      </c>
      <c r="D325" s="205">
        <v>0</v>
      </c>
      <c r="E325" s="205">
        <v>0</v>
      </c>
      <c r="F325" s="214">
        <v>-1</v>
      </c>
      <c r="G325" s="212"/>
      <c r="K325" s="14"/>
      <c r="L325" s="14"/>
    </row>
    <row r="326" spans="1:12" x14ac:dyDescent="0.25">
      <c r="A326" s="199" t="s">
        <v>114</v>
      </c>
      <c r="B326" s="206">
        <v>437462</v>
      </c>
      <c r="C326" s="206">
        <v>122222</v>
      </c>
      <c r="D326" s="206">
        <v>538327.39</v>
      </c>
      <c r="E326" s="206">
        <v>167669</v>
      </c>
      <c r="F326" s="213">
        <v>0.37183976698139454</v>
      </c>
      <c r="G326" s="224">
        <v>7.9174521244392733E-3</v>
      </c>
      <c r="K326" s="14"/>
      <c r="L326" s="14"/>
    </row>
    <row r="327" spans="1:12" x14ac:dyDescent="0.25">
      <c r="A327" s="198" t="s">
        <v>47</v>
      </c>
      <c r="B327" s="205">
        <v>297067.2</v>
      </c>
      <c r="C327" s="205">
        <v>73810</v>
      </c>
      <c r="D327" s="205">
        <v>263819</v>
      </c>
      <c r="E327" s="205">
        <v>86289</v>
      </c>
      <c r="F327" s="218">
        <v>0.16906923181140765</v>
      </c>
      <c r="G327" s="223">
        <v>4.0746293373595619E-3</v>
      </c>
      <c r="K327" s="14"/>
      <c r="L327" s="14"/>
    </row>
    <row r="328" spans="1:12" x14ac:dyDescent="0.25">
      <c r="A328" s="198" t="s">
        <v>48</v>
      </c>
      <c r="B328" s="205">
        <v>0</v>
      </c>
      <c r="C328" s="205">
        <v>0</v>
      </c>
      <c r="D328" s="205">
        <v>118685.40000000001</v>
      </c>
      <c r="E328" s="205">
        <v>40926</v>
      </c>
      <c r="F328" s="212"/>
      <c r="G328" s="223">
        <v>1.9325554851809315E-3</v>
      </c>
      <c r="K328" s="14"/>
      <c r="L328" s="14"/>
    </row>
    <row r="329" spans="1:12" x14ac:dyDescent="0.25">
      <c r="A329" s="198" t="s">
        <v>46</v>
      </c>
      <c r="B329" s="205">
        <v>0</v>
      </c>
      <c r="C329" s="205">
        <v>0</v>
      </c>
      <c r="D329" s="205">
        <v>155822.99</v>
      </c>
      <c r="E329" s="205">
        <v>40454</v>
      </c>
      <c r="F329" s="212"/>
      <c r="G329" s="223">
        <v>1.9102673018987785E-3</v>
      </c>
      <c r="K329" s="14"/>
      <c r="L329" s="14"/>
    </row>
    <row r="330" spans="1:12" x14ac:dyDescent="0.25">
      <c r="A330" s="198" t="s">
        <v>56</v>
      </c>
      <c r="B330" s="205">
        <v>140394.79999999999</v>
      </c>
      <c r="C330" s="205">
        <v>48412</v>
      </c>
      <c r="D330" s="205">
        <v>0</v>
      </c>
      <c r="E330" s="205">
        <v>0</v>
      </c>
      <c r="F330" s="214">
        <v>-1</v>
      </c>
      <c r="G330" s="212"/>
      <c r="K330" s="14"/>
      <c r="L330" s="14"/>
    </row>
    <row r="331" spans="1:12" x14ac:dyDescent="0.25">
      <c r="A331" s="199" t="s">
        <v>119</v>
      </c>
      <c r="B331" s="206">
        <v>2213950.2200000002</v>
      </c>
      <c r="C331" s="206">
        <v>767135</v>
      </c>
      <c r="D331" s="206">
        <v>2630278.2600000002</v>
      </c>
      <c r="E331" s="206">
        <v>999649</v>
      </c>
      <c r="F331" s="213">
        <v>0.30309397954727652</v>
      </c>
      <c r="G331" s="224">
        <v>4.7204152817417619E-2</v>
      </c>
      <c r="K331" s="14"/>
      <c r="L331" s="14"/>
    </row>
    <row r="332" spans="1:12" x14ac:dyDescent="0.25">
      <c r="A332" s="198" t="s">
        <v>44</v>
      </c>
      <c r="B332" s="205">
        <v>0</v>
      </c>
      <c r="C332" s="205">
        <v>0</v>
      </c>
      <c r="D332" s="205">
        <v>1497253.56</v>
      </c>
      <c r="E332" s="205">
        <v>615988</v>
      </c>
      <c r="F332" s="212"/>
      <c r="G332" s="223">
        <v>2.9087401363574052E-2</v>
      </c>
      <c r="K332" s="14"/>
      <c r="L332" s="14"/>
    </row>
    <row r="333" spans="1:12" x14ac:dyDescent="0.25">
      <c r="A333" s="198" t="s">
        <v>48</v>
      </c>
      <c r="B333" s="205">
        <v>126371.52</v>
      </c>
      <c r="C333" s="205">
        <v>48889</v>
      </c>
      <c r="D333" s="205">
        <v>457251.7</v>
      </c>
      <c r="E333" s="205">
        <v>157673</v>
      </c>
      <c r="F333" s="218">
        <v>2.2251222156313282</v>
      </c>
      <c r="G333" s="223">
        <v>7.4454337344214694E-3</v>
      </c>
      <c r="K333" s="14"/>
      <c r="L333" s="14"/>
    </row>
    <row r="334" spans="1:12" x14ac:dyDescent="0.25">
      <c r="A334" s="198" t="s">
        <v>45</v>
      </c>
      <c r="B334" s="205">
        <v>369238.8</v>
      </c>
      <c r="C334" s="205">
        <v>125715</v>
      </c>
      <c r="D334" s="205">
        <v>226639.2</v>
      </c>
      <c r="E334" s="205">
        <v>83704</v>
      </c>
      <c r="F334" s="214">
        <v>-0.33417651036073659</v>
      </c>
      <c r="G334" s="223">
        <v>3.9525637573079387E-3</v>
      </c>
      <c r="K334" s="14"/>
      <c r="L334" s="14"/>
    </row>
    <row r="335" spans="1:12" x14ac:dyDescent="0.25">
      <c r="A335" s="198" t="s">
        <v>51</v>
      </c>
      <c r="B335" s="205">
        <v>0</v>
      </c>
      <c r="C335" s="205">
        <v>0</v>
      </c>
      <c r="D335" s="205">
        <v>142500.6</v>
      </c>
      <c r="E335" s="205">
        <v>52778</v>
      </c>
      <c r="F335" s="212"/>
      <c r="G335" s="223">
        <v>2.492215545053981E-3</v>
      </c>
      <c r="K335" s="14"/>
      <c r="L335" s="14"/>
    </row>
    <row r="336" spans="1:12" x14ac:dyDescent="0.25">
      <c r="A336" s="198" t="s">
        <v>58</v>
      </c>
      <c r="B336" s="205">
        <v>0</v>
      </c>
      <c r="C336" s="205">
        <v>0</v>
      </c>
      <c r="D336" s="205">
        <v>133333.20000000001</v>
      </c>
      <c r="E336" s="205">
        <v>47619</v>
      </c>
      <c r="F336" s="212"/>
      <c r="G336" s="223">
        <v>2.2486038129509553E-3</v>
      </c>
      <c r="K336" s="14"/>
      <c r="L336" s="14"/>
    </row>
    <row r="337" spans="1:12" x14ac:dyDescent="0.25">
      <c r="A337" s="198" t="s">
        <v>46</v>
      </c>
      <c r="B337" s="205">
        <v>0</v>
      </c>
      <c r="C337" s="205">
        <v>0</v>
      </c>
      <c r="D337" s="205">
        <v>173300</v>
      </c>
      <c r="E337" s="205">
        <v>41887</v>
      </c>
      <c r="F337" s="212"/>
      <c r="G337" s="223">
        <v>1.9779346041092138E-3</v>
      </c>
      <c r="K337" s="14"/>
      <c r="L337" s="14"/>
    </row>
    <row r="338" spans="1:12" x14ac:dyDescent="0.25">
      <c r="A338" s="198" t="s">
        <v>59</v>
      </c>
      <c r="B338" s="205">
        <v>139200</v>
      </c>
      <c r="C338" s="205">
        <v>48000</v>
      </c>
      <c r="D338" s="205">
        <v>0</v>
      </c>
      <c r="E338" s="205">
        <v>0</v>
      </c>
      <c r="F338" s="214">
        <v>-1</v>
      </c>
      <c r="G338" s="212"/>
      <c r="K338" s="14"/>
      <c r="L338" s="14"/>
    </row>
    <row r="339" spans="1:12" ht="15" thickBot="1" x14ac:dyDescent="0.3">
      <c r="A339" s="202" t="s">
        <v>64</v>
      </c>
      <c r="B339" s="209">
        <v>1579139.9000000001</v>
      </c>
      <c r="C339" s="209">
        <v>544531</v>
      </c>
      <c r="D339" s="209">
        <v>0</v>
      </c>
      <c r="E339" s="209">
        <v>0</v>
      </c>
      <c r="F339" s="221">
        <v>-1</v>
      </c>
      <c r="G339" s="228"/>
      <c r="K339" s="14"/>
      <c r="L339" s="14"/>
    </row>
  </sheetData>
  <mergeCells count="6">
    <mergeCell ref="G10:G11"/>
    <mergeCell ref="A1:A3"/>
    <mergeCell ref="B10:C10"/>
    <mergeCell ref="D10:E10"/>
    <mergeCell ref="A10:A11"/>
    <mergeCell ref="F10:F11"/>
  </mergeCells>
  <pageMargins left="0.24996875390576173" right="0.24996875390576173" top="0.24996875390576173" bottom="0.24996875390576173" header="0.5" footer="0.5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MERCADO PAÍS</vt:lpstr>
      <vt:lpstr>MERCADO PAIS EXPORTADOR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Ma.Fernanda</dc:creator>
  <cp:lastModifiedBy>com-ext</cp:lastModifiedBy>
  <cp:lastPrinted>2016-11-15T19:18:01Z</cp:lastPrinted>
  <dcterms:created xsi:type="dcterms:W3CDTF">2015-08-14T17:11:53Z</dcterms:created>
  <dcterms:modified xsi:type="dcterms:W3CDTF">2018-02-16T22:21:33Z</dcterms:modified>
</cp:coreProperties>
</file>