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ABAJO\CNA\2020\ESTADÍSTICAS\EXPORTACIONES DE CAMARÓN\WEB\"/>
    </mc:Choice>
  </mc:AlternateContent>
  <xr:revisionPtr revIDLastSave="0" documentId="8_{1DC4018D-1019-4027-BF19-FBAEF63678FA}" xr6:coauthVersionLast="45" xr6:coauthVersionMax="45" xr10:uidLastSave="{00000000-0000-0000-0000-000000000000}"/>
  <bookViews>
    <workbookView xWindow="-108" yWindow="-108" windowWidth="23256" windowHeight="12576" tabRatio="935" activeTab="1" xr2:uid="{00000000-000D-0000-FFFF-FFFF00000000}"/>
  </bookViews>
  <sheets>
    <sheet name="RESUMEN" sheetId="7" r:id="rId1"/>
    <sheet name="MERCADO PAÍS" sheetId="25" r:id="rId2"/>
    <sheet name="MERCADO PAÍS ACUM" sheetId="26" r:id="rId3"/>
  </sheets>
  <definedNames>
    <definedName name="_xlnm._FilterDatabase" localSheetId="1" hidden="1">'MERCADO PAÍS'!$A$55:$E$55</definedName>
    <definedName name="_xlnm._FilterDatabase" localSheetId="2" hidden="1">'MERCADO PAÍS ACUM'!$A$76:$E$128</definedName>
  </definedNames>
  <calcPr calcId="191029"/>
</workbook>
</file>

<file path=xl/calcChain.xml><?xml version="1.0" encoding="utf-8"?>
<calcChain xmlns="http://schemas.openxmlformats.org/spreadsheetml/2006/main">
  <c r="AD78" i="7" l="1"/>
  <c r="AD79" i="7"/>
  <c r="AD80" i="7"/>
  <c r="AD81" i="7"/>
  <c r="AC81" i="7"/>
  <c r="AC80" i="7"/>
  <c r="AC79" i="7"/>
  <c r="AC78" i="7"/>
  <c r="AD87" i="7"/>
  <c r="AD88" i="7"/>
  <c r="AD89" i="7"/>
  <c r="AD90" i="7"/>
  <c r="AC87" i="7"/>
  <c r="AC88" i="7"/>
  <c r="AC89" i="7"/>
  <c r="AC90" i="7"/>
  <c r="AT28" i="7"/>
  <c r="F13" i="26"/>
  <c r="G13" i="26"/>
  <c r="H13" i="26"/>
  <c r="M15" i="26" s="1"/>
  <c r="F14" i="26"/>
  <c r="G14" i="26"/>
  <c r="F15" i="26"/>
  <c r="G15" i="26"/>
  <c r="L15" i="26"/>
  <c r="F16" i="26"/>
  <c r="G16" i="26"/>
  <c r="L16" i="26"/>
  <c r="F17" i="26"/>
  <c r="G17" i="26"/>
  <c r="L17" i="26"/>
  <c r="F18" i="26"/>
  <c r="G18" i="26"/>
  <c r="L18" i="26"/>
  <c r="F19" i="26"/>
  <c r="G19" i="26"/>
  <c r="H19" i="26"/>
  <c r="M16" i="26" s="1"/>
  <c r="L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30" i="26"/>
  <c r="G30" i="26"/>
  <c r="F32" i="26"/>
  <c r="G32" i="26"/>
  <c r="F34" i="26"/>
  <c r="G34" i="26"/>
  <c r="H34" i="26"/>
  <c r="M17" i="26" s="1"/>
  <c r="F35" i="26"/>
  <c r="G35" i="26"/>
  <c r="F36" i="26"/>
  <c r="G36" i="26"/>
  <c r="F37" i="26"/>
  <c r="G37" i="26"/>
  <c r="F38" i="26"/>
  <c r="G38" i="26"/>
  <c r="F39" i="26"/>
  <c r="G39" i="26"/>
  <c r="F40" i="26"/>
  <c r="G40" i="26"/>
  <c r="F41" i="26"/>
  <c r="G41" i="26"/>
  <c r="F43" i="26"/>
  <c r="G43" i="26"/>
  <c r="F44" i="26"/>
  <c r="G44" i="26"/>
  <c r="F45" i="26"/>
  <c r="G45" i="26"/>
  <c r="F46" i="26"/>
  <c r="G46" i="26"/>
  <c r="F47" i="26"/>
  <c r="G47" i="26"/>
  <c r="H47" i="26"/>
  <c r="M18" i="26" s="1"/>
  <c r="F48" i="26"/>
  <c r="G48" i="26"/>
  <c r="F49" i="26"/>
  <c r="G49" i="26"/>
  <c r="H49" i="26"/>
  <c r="M19" i="26" s="1"/>
  <c r="F50" i="26"/>
  <c r="G50" i="26"/>
  <c r="F51" i="26"/>
  <c r="G51" i="26"/>
  <c r="F52" i="26"/>
  <c r="G52" i="26"/>
  <c r="F53" i="26"/>
  <c r="G53" i="26"/>
  <c r="F54" i="26"/>
  <c r="G54" i="26"/>
  <c r="F55" i="26"/>
  <c r="G55" i="26"/>
  <c r="F56" i="26"/>
  <c r="G56" i="26"/>
  <c r="F57" i="26"/>
  <c r="G57" i="26"/>
  <c r="F58" i="26"/>
  <c r="G58" i="26"/>
  <c r="F59" i="26"/>
  <c r="G59" i="26"/>
  <c r="F60" i="26"/>
  <c r="G60" i="26"/>
  <c r="F61" i="26"/>
  <c r="G61" i="26"/>
  <c r="F62" i="26"/>
  <c r="G62" i="26"/>
  <c r="F63" i="26"/>
  <c r="G63" i="26"/>
  <c r="F64" i="26"/>
  <c r="G64" i="26"/>
  <c r="F65" i="26"/>
  <c r="G65" i="26"/>
  <c r="F66" i="26"/>
  <c r="G66" i="26"/>
  <c r="F67" i="26"/>
  <c r="G67" i="26"/>
  <c r="F68" i="26"/>
  <c r="G68" i="26"/>
  <c r="F69" i="26"/>
  <c r="G69" i="26"/>
  <c r="H69" i="26"/>
  <c r="F70" i="26"/>
  <c r="G70" i="26"/>
  <c r="F71" i="26"/>
  <c r="G71" i="26"/>
  <c r="H71" i="26"/>
  <c r="F77" i="26"/>
  <c r="G77" i="26"/>
  <c r="F78" i="26"/>
  <c r="G78" i="26"/>
  <c r="F79" i="26"/>
  <c r="G79" i="26"/>
  <c r="F80" i="26"/>
  <c r="G80" i="26"/>
  <c r="F81" i="26"/>
  <c r="G81" i="26"/>
  <c r="F82" i="26"/>
  <c r="G82" i="26"/>
  <c r="F83" i="26"/>
  <c r="G83" i="26"/>
  <c r="F84" i="26"/>
  <c r="G84" i="26"/>
  <c r="F85" i="26"/>
  <c r="G85" i="26"/>
  <c r="F86" i="26"/>
  <c r="G86" i="26"/>
  <c r="F87" i="26"/>
  <c r="G87" i="26"/>
  <c r="F88" i="26"/>
  <c r="G88" i="26"/>
  <c r="F89" i="26"/>
  <c r="G89" i="26"/>
  <c r="F90" i="26"/>
  <c r="G90" i="26"/>
  <c r="F91" i="26"/>
  <c r="G91" i="26"/>
  <c r="F92" i="26"/>
  <c r="G92" i="26"/>
  <c r="F93" i="26"/>
  <c r="G93" i="26"/>
  <c r="F94" i="26"/>
  <c r="G94" i="26"/>
  <c r="F95" i="26"/>
  <c r="G95" i="26"/>
  <c r="F96" i="26"/>
  <c r="G96" i="26"/>
  <c r="F97" i="26"/>
  <c r="G97" i="26"/>
  <c r="F98" i="26"/>
  <c r="G98" i="26"/>
  <c r="F99" i="26"/>
  <c r="G99" i="26"/>
  <c r="F100" i="26"/>
  <c r="G100" i="26"/>
  <c r="F101" i="26"/>
  <c r="G101" i="26"/>
  <c r="F102" i="26"/>
  <c r="G102" i="26"/>
  <c r="F103" i="26"/>
  <c r="G103" i="26"/>
  <c r="F104" i="26"/>
  <c r="G104" i="26"/>
  <c r="F105" i="26"/>
  <c r="G105" i="26"/>
  <c r="F106" i="26"/>
  <c r="G106" i="26"/>
  <c r="F107" i="26"/>
  <c r="G107" i="26"/>
  <c r="F108" i="26"/>
  <c r="G108" i="26"/>
  <c r="F109" i="26"/>
  <c r="G109" i="26"/>
  <c r="F110" i="26"/>
  <c r="G110" i="26"/>
  <c r="F111" i="26"/>
  <c r="G111" i="26"/>
  <c r="F112" i="26"/>
  <c r="G112" i="26"/>
  <c r="F113" i="26"/>
  <c r="G113" i="26"/>
  <c r="F114" i="26"/>
  <c r="G114" i="26"/>
  <c r="F115" i="26"/>
  <c r="G115" i="26"/>
  <c r="F116" i="26"/>
  <c r="G116" i="26"/>
  <c r="F117" i="26"/>
  <c r="G117" i="26"/>
  <c r="F118" i="26"/>
  <c r="G118" i="26"/>
  <c r="F119" i="26"/>
  <c r="G119" i="26"/>
  <c r="F120" i="26"/>
  <c r="G120" i="26"/>
  <c r="F121" i="26"/>
  <c r="G121" i="26"/>
  <c r="F122" i="26"/>
  <c r="G122" i="26"/>
  <c r="F123" i="26"/>
  <c r="G123" i="26"/>
  <c r="F124" i="26"/>
  <c r="G124" i="26"/>
  <c r="F125" i="26"/>
  <c r="G125" i="26"/>
  <c r="F126" i="26"/>
  <c r="G126" i="26"/>
  <c r="F127" i="26"/>
  <c r="G127" i="26"/>
  <c r="F128" i="26"/>
  <c r="G128" i="26"/>
  <c r="F129" i="26"/>
  <c r="G129" i="26"/>
  <c r="F13" i="25"/>
  <c r="G13" i="25"/>
  <c r="H13" i="25"/>
  <c r="L13" i="25"/>
  <c r="M13" i="25"/>
  <c r="L14" i="25"/>
  <c r="F15" i="25"/>
  <c r="G15" i="25"/>
  <c r="L15" i="25"/>
  <c r="F16" i="25"/>
  <c r="G16" i="25"/>
  <c r="H16" i="25"/>
  <c r="M14" i="25" s="1"/>
  <c r="L16" i="25"/>
  <c r="F17" i="25"/>
  <c r="G17" i="25"/>
  <c r="L17" i="25"/>
  <c r="F18" i="25"/>
  <c r="G18" i="25"/>
  <c r="F19" i="25"/>
  <c r="G19" i="25"/>
  <c r="F20" i="25"/>
  <c r="G20" i="25"/>
  <c r="F22" i="25"/>
  <c r="G22" i="25"/>
  <c r="F25" i="25"/>
  <c r="G25" i="25"/>
  <c r="F26" i="25"/>
  <c r="G26" i="25"/>
  <c r="F27" i="25"/>
  <c r="G27" i="25"/>
  <c r="F28" i="25"/>
  <c r="G28" i="25"/>
  <c r="H28" i="25"/>
  <c r="M15" i="25" s="1"/>
  <c r="F29" i="25"/>
  <c r="G29" i="25"/>
  <c r="F30" i="25"/>
  <c r="G30" i="25"/>
  <c r="F31" i="25"/>
  <c r="G31" i="25"/>
  <c r="F32" i="25"/>
  <c r="G32" i="25"/>
  <c r="F33" i="25"/>
  <c r="G33" i="25"/>
  <c r="F34" i="25"/>
  <c r="G34" i="25"/>
  <c r="F35" i="25"/>
  <c r="G35" i="25"/>
  <c r="F36" i="25"/>
  <c r="G36" i="25"/>
  <c r="H36" i="25"/>
  <c r="M16" i="25" s="1"/>
  <c r="F37" i="25"/>
  <c r="G37" i="25"/>
  <c r="F38" i="25"/>
  <c r="G38" i="25"/>
  <c r="H38" i="25"/>
  <c r="M17" i="25" s="1"/>
  <c r="F39" i="25"/>
  <c r="G39" i="25"/>
  <c r="F40" i="25"/>
  <c r="G40" i="25"/>
  <c r="F41" i="25"/>
  <c r="G41" i="25"/>
  <c r="F42" i="25"/>
  <c r="G42" i="25"/>
  <c r="F43" i="25"/>
  <c r="G43" i="25"/>
  <c r="F44" i="25"/>
  <c r="G44" i="25"/>
  <c r="F45" i="25"/>
  <c r="G45" i="25"/>
  <c r="F46" i="25"/>
  <c r="G46" i="25"/>
  <c r="F47" i="25"/>
  <c r="G47" i="25"/>
  <c r="F48" i="25"/>
  <c r="G48" i="25"/>
  <c r="F50" i="25"/>
  <c r="G50" i="25"/>
  <c r="H50" i="25"/>
  <c r="F56" i="25"/>
  <c r="G56" i="25"/>
  <c r="F57" i="25"/>
  <c r="G57" i="25"/>
  <c r="F58" i="25"/>
  <c r="G58" i="25"/>
  <c r="F59" i="25"/>
  <c r="G59" i="25"/>
  <c r="F60" i="25"/>
  <c r="G60" i="25"/>
  <c r="F61" i="25"/>
  <c r="G61" i="25"/>
  <c r="F62" i="25"/>
  <c r="G62" i="25"/>
  <c r="F63" i="25"/>
  <c r="G63" i="25"/>
  <c r="F64" i="25"/>
  <c r="G64" i="25"/>
  <c r="F65" i="25"/>
  <c r="G65" i="25"/>
  <c r="F66" i="25"/>
  <c r="G66" i="25"/>
  <c r="F67" i="25"/>
  <c r="G67" i="25"/>
  <c r="F68" i="25"/>
  <c r="G68" i="25"/>
  <c r="F69" i="25"/>
  <c r="G69" i="25"/>
  <c r="F70" i="25"/>
  <c r="G70" i="25"/>
  <c r="F71" i="25"/>
  <c r="G71" i="25"/>
  <c r="F72" i="25"/>
  <c r="G72" i="25"/>
  <c r="F73" i="25"/>
  <c r="G73" i="25"/>
  <c r="F74" i="25"/>
  <c r="G74" i="25"/>
  <c r="F75" i="25"/>
  <c r="G75" i="25"/>
  <c r="F76" i="25"/>
  <c r="G76" i="25"/>
  <c r="F77" i="25"/>
  <c r="G77" i="25"/>
  <c r="F78" i="25"/>
  <c r="G78" i="25"/>
  <c r="F79" i="25"/>
  <c r="G79" i="25"/>
  <c r="F80" i="25"/>
  <c r="G80" i="25"/>
  <c r="F81" i="25"/>
  <c r="G81" i="25"/>
  <c r="F82" i="25"/>
  <c r="G82" i="25"/>
  <c r="F83" i="25"/>
  <c r="G83" i="25"/>
  <c r="F84" i="25"/>
  <c r="G84" i="25"/>
  <c r="F85" i="25"/>
  <c r="G85" i="25"/>
  <c r="F86" i="25"/>
  <c r="G86" i="25"/>
  <c r="F87" i="25"/>
  <c r="G87" i="25"/>
  <c r="F88" i="25"/>
  <c r="G88" i="25"/>
  <c r="H56" i="25" l="1"/>
  <c r="H77" i="26"/>
  <c r="AC69" i="7" l="1"/>
  <c r="AC62" i="7" l="1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2" i="7"/>
  <c r="AV32" i="7" s="1"/>
  <c r="AT31" i="7"/>
  <c r="AT30" i="7"/>
  <c r="AT29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U30" i="7" l="1"/>
  <c r="AU14" i="7"/>
  <c r="AU32" i="7"/>
  <c r="AV19" i="7"/>
  <c r="AU19" i="7"/>
  <c r="AU11" i="7"/>
  <c r="AU27" i="7"/>
  <c r="AV20" i="7"/>
  <c r="AV17" i="7"/>
  <c r="AV25" i="7"/>
  <c r="AV28" i="7"/>
  <c r="AV23" i="7"/>
  <c r="AV27" i="7"/>
  <c r="AU15" i="7"/>
  <c r="AU23" i="7"/>
  <c r="AU31" i="7"/>
  <c r="AV12" i="7"/>
  <c r="AU25" i="7"/>
  <c r="AV21" i="7"/>
  <c r="AV29" i="7"/>
  <c r="AV15" i="7"/>
  <c r="AU17" i="7"/>
  <c r="AV31" i="7"/>
  <c r="AV13" i="7"/>
  <c r="AU13" i="7"/>
  <c r="AV16" i="7"/>
  <c r="AU21" i="7"/>
  <c r="AV24" i="7"/>
  <c r="AU29" i="7"/>
  <c r="AV14" i="7"/>
  <c r="AV18" i="7"/>
  <c r="AV22" i="7"/>
  <c r="AV26" i="7"/>
  <c r="AV30" i="7"/>
  <c r="AU12" i="7"/>
  <c r="AU16" i="7"/>
  <c r="AU20" i="7"/>
  <c r="AU24" i="7"/>
  <c r="AU28" i="7"/>
  <c r="AU18" i="7"/>
  <c r="AU22" i="7"/>
  <c r="AU26" i="7"/>
</calcChain>
</file>

<file path=xl/sharedStrings.xml><?xml version="1.0" encoding="utf-8"?>
<sst xmlns="http://schemas.openxmlformats.org/spreadsheetml/2006/main" count="303" uniqueCount="113">
  <si>
    <t>Fuente: Estadistica Cía.Ltda.</t>
  </si>
  <si>
    <t>Libras</t>
  </si>
  <si>
    <t>ÁFRICA</t>
  </si>
  <si>
    <t>EGIPTO</t>
  </si>
  <si>
    <t>MARRUECOS</t>
  </si>
  <si>
    <t>REUNION (COLONIA FRANCIA)</t>
  </si>
  <si>
    <t>AMÉRICA</t>
  </si>
  <si>
    <t>ARGENTINA</t>
  </si>
  <si>
    <t>CANADA</t>
  </si>
  <si>
    <t>CHILE</t>
  </si>
  <si>
    <t>COLOMBIA</t>
  </si>
  <si>
    <t>CUBA</t>
  </si>
  <si>
    <t>GUATEMALA</t>
  </si>
  <si>
    <t>MEXICO</t>
  </si>
  <si>
    <t>PANAMA</t>
  </si>
  <si>
    <t>PARAGUAY</t>
  </si>
  <si>
    <t>REPUBLICA DOMINICANA</t>
  </si>
  <si>
    <t>TRINIDAD Y TOBAGO</t>
  </si>
  <si>
    <t>URUGUAY</t>
  </si>
  <si>
    <t>ASIA</t>
  </si>
  <si>
    <t>CHINA</t>
  </si>
  <si>
    <t>EMIRATOS ARABES UNIDOS</t>
  </si>
  <si>
    <t>HONG KONG</t>
  </si>
  <si>
    <t>INDIA</t>
  </si>
  <si>
    <t>JAPON</t>
  </si>
  <si>
    <t>KOREA DEL SUR</t>
  </si>
  <si>
    <t>TAIWAN</t>
  </si>
  <si>
    <t>VIET NAM</t>
  </si>
  <si>
    <t>EEUU</t>
  </si>
  <si>
    <t>EUROPA</t>
  </si>
  <si>
    <t>ALBANIA</t>
  </si>
  <si>
    <t>ALEMANIA</t>
  </si>
  <si>
    <t>BELGICA</t>
  </si>
  <si>
    <t>ESPAÑA</t>
  </si>
  <si>
    <t>FRANCIA</t>
  </si>
  <si>
    <t>GRECIA</t>
  </si>
  <si>
    <t>INGLATERRA</t>
  </si>
  <si>
    <t>ITALIA</t>
  </si>
  <si>
    <t>MALTA</t>
  </si>
  <si>
    <t>PAISES BAJOS</t>
  </si>
  <si>
    <t>POLONIA</t>
  </si>
  <si>
    <t>PORTUGAL</t>
  </si>
  <si>
    <t>RUSIA</t>
  </si>
  <si>
    <t>SUECIA</t>
  </si>
  <si>
    <t>TOTAL</t>
  </si>
  <si>
    <t>TOTAL MERCADOS</t>
  </si>
  <si>
    <t>Dólares</t>
  </si>
  <si>
    <t>NUEVA ZELANDA</t>
  </si>
  <si>
    <t>OCEANÍA</t>
  </si>
  <si>
    <t>LITUANIA</t>
  </si>
  <si>
    <t>DINAMARCA</t>
  </si>
  <si>
    <t>CROACIA</t>
  </si>
  <si>
    <t>CHIPRE</t>
  </si>
  <si>
    <t>TAILANDIA</t>
  </si>
  <si>
    <t>SINGAPUR</t>
  </si>
  <si>
    <t>LIBANO</t>
  </si>
  <si>
    <t>ARABIA SAUDITA</t>
  </si>
  <si>
    <t>SUDAFRICA</t>
  </si>
  <si>
    <t>CABO VERDE</t>
  </si>
  <si>
    <t>Estadísticas CNA</t>
  </si>
  <si>
    <t>Exportaciones Mensuales</t>
  </si>
  <si>
    <t>Fuente: Estadística Cía.Ltda.</t>
  </si>
  <si>
    <t>Elaborado por: Cámara Nacional de Acuacultura</t>
  </si>
  <si>
    <t>Resúmen Histórico Mensual (2011 - 2015)</t>
  </si>
  <si>
    <t>Exportaciones Ecuatorianas de Camarón (Libras)</t>
  </si>
  <si>
    <t xml:space="preserve">Mes </t>
  </si>
  <si>
    <t xml:space="preserve">Libras </t>
  </si>
  <si>
    <t>Precio Promedio</t>
  </si>
  <si>
    <t>AÑO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</si>
  <si>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</si>
  <si>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</si>
  <si>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</si>
  <si>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</si>
  <si>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</si>
  <si>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</si>
  <si>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</si>
  <si>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</si>
  <si>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</si>
  <si>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</si>
  <si>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</si>
  <si>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</si>
  <si>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Precio Prom/libra</t>
  </si>
  <si>
    <t>% Crecimiento Anual</t>
  </si>
  <si>
    <t>Exportaciones Ecuatorianas de Camarón (Dólares)</t>
  </si>
  <si>
    <t>Período</t>
  </si>
  <si>
    <t xml:space="preserve">Dólares </t>
  </si>
  <si>
    <t>% Variación</t>
  </si>
  <si>
    <t xml:space="preserve">
</t>
  </si>
  <si>
    <t>Exportaciones por Mercado y País</t>
  </si>
  <si>
    <t>País</t>
  </si>
  <si>
    <t xml:space="preserve">% Variación </t>
  </si>
  <si>
    <t>Part. Libras</t>
  </si>
  <si>
    <t>BOLIVIA</t>
  </si>
  <si>
    <t xml:space="preserve">VARIACIÓN HISTÓRICA MENSUAL </t>
  </si>
  <si>
    <t>RESUMEN DEL PERÍODO ACUMULADO</t>
  </si>
  <si>
    <t>UCRANIA</t>
  </si>
  <si>
    <t>% participación 2014vs2015</t>
  </si>
  <si>
    <t xml:space="preserve">ÁFRICA </t>
  </si>
  <si>
    <t xml:space="preserve">ASIA </t>
  </si>
  <si>
    <t>Part. Libras 2014</t>
  </si>
  <si>
    <t>Part. Libras 2015</t>
  </si>
  <si>
    <t>Ene a Dic-2015</t>
  </si>
  <si>
    <t>Ene a Dic-2014</t>
  </si>
  <si>
    <t>Comparativo acumulado a DICIEMBRE -2015 - CAMARÓN</t>
  </si>
  <si>
    <t>PERU</t>
  </si>
  <si>
    <t>Comparativo DICIEMBRE - 2015 - CAMARÓN</t>
  </si>
  <si>
    <t>Análisis de las Exportaciones de CAMARÓN DICIEMBRE - 2015</t>
  </si>
  <si>
    <t>DICIEMBRE</t>
  </si>
  <si>
    <t>ene-dic 2011</t>
  </si>
  <si>
    <t>ene-dic 2012</t>
  </si>
  <si>
    <t>ene-dic 2013</t>
  </si>
  <si>
    <t>ene-dic 2014</t>
  </si>
  <si>
    <t>ene-dic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</si>
</sst>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6" formatCode="0.0%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164" fontId="9" fillId="0" borderId="0" applyFill="0" applyBorder="0" applyProtection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0" xfId="1" applyFont="1"/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7" fontId="6" fillId="0" borderId="10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vertical="center"/>
    </xf>
    <xf numFmtId="4" fontId="6" fillId="0" borderId="8" xfId="1" applyNumberFormat="1" applyFont="1" applyBorder="1" applyAlignment="1">
      <alignment vertical="center"/>
    </xf>
    <xf numFmtId="0" fontId="7" fillId="0" borderId="11" xfId="1" applyNumberFormat="1" applyFont="1" applyBorder="1" applyAlignment="1">
      <alignment horizontal="center"/>
    </xf>
    <xf numFmtId="3" fontId="8" fillId="0" borderId="12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right"/>
    </xf>
    <xf numFmtId="9" fontId="6" fillId="0" borderId="9" xfId="1" applyNumberFormat="1" applyFont="1" applyBorder="1" applyAlignment="1">
      <alignment horizontal="center"/>
    </xf>
    <xf numFmtId="17" fontId="6" fillId="0" borderId="13" xfId="1" applyNumberFormat="1" applyFont="1" applyFill="1" applyBorder="1" applyAlignment="1">
      <alignment horizontal="left" vertical="center"/>
    </xf>
    <xf numFmtId="3" fontId="6" fillId="0" borderId="14" xfId="1" applyNumberFormat="1" applyFont="1" applyFill="1" applyBorder="1" applyAlignment="1">
      <alignment vertical="center"/>
    </xf>
    <xf numFmtId="4" fontId="6" fillId="0" borderId="14" xfId="1" applyNumberFormat="1" applyFont="1" applyFill="1" applyBorder="1" applyAlignment="1">
      <alignment vertical="center"/>
    </xf>
    <xf numFmtId="9" fontId="6" fillId="0" borderId="11" xfId="1" applyNumberFormat="1" applyFont="1" applyBorder="1" applyAlignment="1">
      <alignment horizontal="center"/>
    </xf>
    <xf numFmtId="9" fontId="4" fillId="0" borderId="11" xfId="1" applyNumberFormat="1" applyFont="1" applyBorder="1" applyAlignment="1">
      <alignment horizontal="center"/>
    </xf>
    <xf numFmtId="3" fontId="6" fillId="0" borderId="12" xfId="1" applyNumberFormat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center" wrapText="1"/>
    </xf>
    <xf numFmtId="3" fontId="6" fillId="0" borderId="12" xfId="1" applyNumberFormat="1" applyFont="1" applyFill="1" applyBorder="1" applyAlignment="1">
      <alignment horizontal="center"/>
    </xf>
    <xf numFmtId="9" fontId="6" fillId="0" borderId="15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/>
    </xf>
    <xf numFmtId="17" fontId="6" fillId="0" borderId="17" xfId="1" applyNumberFormat="1" applyFont="1" applyFill="1" applyBorder="1" applyAlignment="1">
      <alignment horizontal="left" vertical="center"/>
    </xf>
    <xf numFmtId="3" fontId="6" fillId="0" borderId="18" xfId="1" applyNumberFormat="1" applyFont="1" applyFill="1" applyBorder="1" applyAlignment="1">
      <alignment vertical="center"/>
    </xf>
    <xf numFmtId="4" fontId="6" fillId="0" borderId="18" xfId="1" applyNumberFormat="1" applyFont="1" applyFill="1" applyBorder="1" applyAlignment="1">
      <alignment vertical="center"/>
    </xf>
    <xf numFmtId="0" fontId="7" fillId="0" borderId="9" xfId="1" applyNumberFormat="1" applyFont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3" fontId="8" fillId="0" borderId="11" xfId="1" applyNumberFormat="1" applyFont="1" applyBorder="1" applyAlignment="1">
      <alignment horizontal="center"/>
    </xf>
    <xf numFmtId="17" fontId="6" fillId="0" borderId="13" xfId="1" applyNumberFormat="1" applyFont="1" applyBorder="1" applyAlignment="1">
      <alignment horizontal="left" vertical="center"/>
    </xf>
    <xf numFmtId="3" fontId="6" fillId="0" borderId="14" xfId="1" applyNumberFormat="1" applyFont="1" applyBorder="1" applyAlignment="1">
      <alignment vertical="center"/>
    </xf>
    <xf numFmtId="4" fontId="6" fillId="0" borderId="14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horizontal="center"/>
    </xf>
    <xf numFmtId="3" fontId="6" fillId="0" borderId="0" xfId="1" applyNumberFormat="1" applyFont="1"/>
    <xf numFmtId="4" fontId="6" fillId="0" borderId="0" xfId="1" applyNumberFormat="1" applyFont="1" applyAlignment="1">
      <alignment vertical="center"/>
    </xf>
    <xf numFmtId="4" fontId="6" fillId="0" borderId="0" xfId="1" applyNumberFormat="1" applyFont="1" applyFill="1" applyBorder="1" applyAlignment="1">
      <alignment horizont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3" fontId="6" fillId="0" borderId="0" xfId="1" applyNumberFormat="1" applyFont="1" applyAlignment="1">
      <alignment horizontal="left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/>
    </xf>
    <xf numFmtId="3" fontId="8" fillId="0" borderId="8" xfId="1" applyNumberFormat="1" applyFont="1" applyFill="1" applyBorder="1" applyAlignment="1">
      <alignment horizontal="center"/>
    </xf>
    <xf numFmtId="3" fontId="8" fillId="0" borderId="13" xfId="1" applyNumberFormat="1" applyFont="1" applyFill="1" applyBorder="1" applyAlignment="1">
      <alignment horizontal="center"/>
    </xf>
    <xf numFmtId="3" fontId="8" fillId="0" borderId="14" xfId="1" applyNumberFormat="1" applyFont="1" applyFill="1" applyBorder="1" applyAlignment="1">
      <alignment horizontal="center"/>
    </xf>
    <xf numFmtId="3" fontId="8" fillId="0" borderId="31" xfId="1" applyNumberFormat="1" applyFont="1" applyFill="1" applyBorder="1" applyAlignment="1">
      <alignment horizontal="center"/>
    </xf>
    <xf numFmtId="3" fontId="8" fillId="0" borderId="32" xfId="1" applyNumberFormat="1" applyFont="1" applyFill="1" applyBorder="1" applyAlignment="1">
      <alignment horizontal="center"/>
    </xf>
    <xf numFmtId="1" fontId="6" fillId="0" borderId="28" xfId="1" applyNumberFormat="1" applyFont="1" applyBorder="1" applyAlignment="1">
      <alignment horizontal="center" vertical="center"/>
    </xf>
    <xf numFmtId="9" fontId="7" fillId="0" borderId="34" xfId="3" applyNumberFormat="1" applyFont="1" applyBorder="1" applyAlignment="1">
      <alignment vertical="center"/>
    </xf>
    <xf numFmtId="1" fontId="6" fillId="0" borderId="29" xfId="1" applyNumberFormat="1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0" fontId="6" fillId="0" borderId="0" xfId="4" applyFont="1"/>
    <xf numFmtId="0" fontId="13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6" fillId="0" borderId="0" xfId="5" applyFont="1"/>
    <xf numFmtId="0" fontId="3" fillId="0" borderId="0" xfId="6" applyFont="1" applyAlignment="1">
      <alignment vertical="center"/>
    </xf>
    <xf numFmtId="0" fontId="3" fillId="2" borderId="0" xfId="6" applyFont="1" applyFill="1" applyBorder="1" applyAlignment="1">
      <alignment horizontal="center" vertical="center"/>
    </xf>
    <xf numFmtId="0" fontId="3" fillId="2" borderId="9" xfId="6" applyFont="1" applyFill="1" applyBorder="1" applyAlignment="1">
      <alignment horizontal="center" vertical="center"/>
    </xf>
    <xf numFmtId="0" fontId="3" fillId="2" borderId="11" xfId="6" applyFont="1" applyFill="1" applyBorder="1" applyAlignment="1">
      <alignment horizontal="center" vertical="center"/>
    </xf>
    <xf numFmtId="9" fontId="6" fillId="0" borderId="0" xfId="4" applyNumberFormat="1" applyFont="1" applyFill="1"/>
    <xf numFmtId="0" fontId="14" fillId="0" borderId="0" xfId="4" applyFont="1"/>
    <xf numFmtId="0" fontId="3" fillId="2" borderId="23" xfId="4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9" fontId="10" fillId="0" borderId="0" xfId="5" applyNumberFormat="1" applyFont="1" applyFill="1" applyAlignment="1">
      <alignment horizontal="center"/>
    </xf>
    <xf numFmtId="0" fontId="13" fillId="0" borderId="0" xfId="5" applyFont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3" fillId="0" borderId="0" xfId="5" applyFont="1" applyAlignment="1">
      <alignment horizontal="left" vertical="center"/>
    </xf>
    <xf numFmtId="0" fontId="3" fillId="2" borderId="23" xfId="5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 vertical="center"/>
    </xf>
    <xf numFmtId="9" fontId="12" fillId="3" borderId="3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17" fontId="6" fillId="0" borderId="31" xfId="1" applyNumberFormat="1" applyFont="1" applyBorder="1" applyAlignment="1">
      <alignment horizontal="left" vertical="center"/>
    </xf>
    <xf numFmtId="3" fontId="6" fillId="0" borderId="32" xfId="1" applyNumberFormat="1" applyFont="1" applyBorder="1" applyAlignment="1">
      <alignment vertical="center"/>
    </xf>
    <xf numFmtId="4" fontId="6" fillId="0" borderId="32" xfId="1" applyNumberFormat="1" applyFont="1" applyBorder="1" applyAlignment="1">
      <alignment vertical="center"/>
    </xf>
    <xf numFmtId="0" fontId="6" fillId="0" borderId="0" xfId="2" applyFont="1"/>
    <xf numFmtId="0" fontId="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4" fontId="6" fillId="0" borderId="0" xfId="1" applyNumberFormat="1" applyFont="1" applyFill="1" applyAlignment="1">
      <alignment vertical="center"/>
    </xf>
    <xf numFmtId="10" fontId="6" fillId="0" borderId="0" xfId="3" applyNumberFormat="1" applyFont="1" applyFill="1">
      <alignment vertical="center"/>
    </xf>
    <xf numFmtId="9" fontId="6" fillId="0" borderId="0" xfId="2" applyNumberFormat="1" applyFont="1"/>
    <xf numFmtId="0" fontId="6" fillId="0" borderId="0" xfId="1" applyFont="1" applyFill="1"/>
    <xf numFmtId="0" fontId="10" fillId="0" borderId="0" xfId="1" applyFont="1" applyAlignment="1">
      <alignment horizontal="left" vertical="center"/>
    </xf>
    <xf numFmtId="4" fontId="10" fillId="0" borderId="0" xfId="1" applyNumberFormat="1" applyFont="1" applyAlignment="1">
      <alignment vertical="center"/>
    </xf>
    <xf numFmtId="2" fontId="6" fillId="0" borderId="0" xfId="2" applyNumberFormat="1" applyFont="1"/>
    <xf numFmtId="3" fontId="10" fillId="0" borderId="0" xfId="2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right" vertical="center"/>
    </xf>
    <xf numFmtId="4" fontId="6" fillId="0" borderId="0" xfId="1" applyNumberFormat="1" applyFont="1"/>
    <xf numFmtId="4" fontId="6" fillId="0" borderId="0" xfId="2" applyNumberFormat="1" applyFont="1" applyAlignment="1">
      <alignment vertical="center"/>
    </xf>
    <xf numFmtId="0" fontId="6" fillId="0" borderId="0" xfId="1" applyFont="1" applyBorder="1"/>
    <xf numFmtId="3" fontId="10" fillId="0" borderId="0" xfId="1" applyNumberFormat="1" applyFont="1" applyBorder="1" applyAlignment="1">
      <alignment horizontal="right"/>
    </xf>
    <xf numFmtId="4" fontId="6" fillId="0" borderId="0" xfId="2" applyNumberFormat="1" applyFont="1" applyBorder="1" applyAlignment="1">
      <alignment vertical="center"/>
    </xf>
    <xf numFmtId="4" fontId="10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3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1" applyFont="1" applyAlignment="1">
      <alignment wrapText="1"/>
    </xf>
    <xf numFmtId="0" fontId="17" fillId="0" borderId="0" xfId="2" applyFont="1" applyAlignment="1">
      <alignment horizontal="center" vertical="center" readingOrder="1"/>
    </xf>
    <xf numFmtId="3" fontId="6" fillId="0" borderId="3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4" xfId="0" applyFont="1" applyFill="1" applyBorder="1"/>
    <xf numFmtId="9" fontId="11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9" fontId="6" fillId="0" borderId="14" xfId="0" applyNumberFormat="1" applyFont="1" applyFill="1" applyBorder="1" applyAlignment="1">
      <alignment vertical="center"/>
    </xf>
    <xf numFmtId="9" fontId="11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9" fontId="6" fillId="0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9" fontId="3" fillId="0" borderId="14" xfId="3" applyNumberFormat="1" applyFont="1" applyBorder="1" applyAlignment="1">
      <alignment vertical="center"/>
    </xf>
    <xf numFmtId="9" fontId="3" fillId="0" borderId="32" xfId="3" applyNumberFormat="1" applyFont="1" applyBorder="1" applyAlignment="1">
      <alignment vertical="center"/>
    </xf>
    <xf numFmtId="3" fontId="10" fillId="0" borderId="0" xfId="2" applyNumberFormat="1" applyFont="1" applyAlignment="1">
      <alignment horizontal="right" vertical="center"/>
    </xf>
    <xf numFmtId="9" fontId="4" fillId="0" borderId="18" xfId="0" applyNumberFormat="1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vertical="center"/>
    </xf>
    <xf numFmtId="9" fontId="11" fillId="0" borderId="12" xfId="0" applyNumberFormat="1" applyFont="1" applyFill="1" applyBorder="1" applyAlignment="1">
      <alignment vertical="center"/>
    </xf>
    <xf numFmtId="9" fontId="4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9" fontId="4" fillId="0" borderId="34" xfId="0" applyNumberFormat="1" applyFont="1" applyFill="1" applyBorder="1" applyAlignment="1">
      <alignment vertical="center"/>
    </xf>
    <xf numFmtId="9" fontId="6" fillId="0" borderId="14" xfId="0" applyNumberFormat="1" applyFont="1" applyFill="1" applyBorder="1"/>
    <xf numFmtId="9" fontId="6" fillId="0" borderId="34" xfId="0" applyNumberFormat="1" applyFont="1" applyFill="1" applyBorder="1"/>
    <xf numFmtId="9" fontId="6" fillId="0" borderId="1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6" fillId="0" borderId="0" xfId="0" applyNumberFormat="1" applyFont="1" applyFill="1" applyAlignment="1">
      <alignment vertical="center"/>
    </xf>
    <xf numFmtId="10" fontId="6" fillId="0" borderId="0" xfId="4" applyNumberFormat="1" applyFont="1"/>
    <xf numFmtId="1" fontId="3" fillId="3" borderId="37" xfId="4" applyNumberFormat="1" applyFont="1" applyFill="1" applyBorder="1" applyAlignment="1">
      <alignment horizontal="center"/>
    </xf>
    <xf numFmtId="1" fontId="3" fillId="3" borderId="38" xfId="4" applyNumberFormat="1" applyFont="1" applyFill="1" applyBorder="1" applyAlignment="1">
      <alignment horizontal="center"/>
    </xf>
    <xf numFmtId="10" fontId="6" fillId="0" borderId="10" xfId="4" applyNumberFormat="1" applyFont="1" applyBorder="1"/>
    <xf numFmtId="166" fontId="6" fillId="0" borderId="10" xfId="4" applyNumberFormat="1" applyFont="1" applyBorder="1"/>
    <xf numFmtId="10" fontId="6" fillId="0" borderId="8" xfId="4" applyNumberFormat="1" applyFont="1" applyBorder="1"/>
    <xf numFmtId="10" fontId="6" fillId="0" borderId="13" xfId="4" applyNumberFormat="1" applyFont="1" applyBorder="1"/>
    <xf numFmtId="9" fontId="6" fillId="0" borderId="13" xfId="4" applyNumberFormat="1" applyFont="1" applyBorder="1"/>
    <xf numFmtId="9" fontId="6" fillId="0" borderId="14" xfId="4" applyNumberFormat="1" applyFont="1" applyBorder="1"/>
    <xf numFmtId="10" fontId="6" fillId="0" borderId="31" xfId="4" applyNumberFormat="1" applyFont="1" applyBorder="1"/>
    <xf numFmtId="9" fontId="6" fillId="0" borderId="31" xfId="4" applyNumberFormat="1" applyFont="1" applyBorder="1"/>
    <xf numFmtId="9" fontId="6" fillId="0" borderId="32" xfId="4" applyNumberFormat="1" applyFont="1" applyBorder="1"/>
    <xf numFmtId="3" fontId="7" fillId="2" borderId="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9" fontId="10" fillId="2" borderId="7" xfId="0" applyNumberFormat="1" applyFont="1" applyFill="1" applyBorder="1" applyAlignment="1">
      <alignment horizontal="center"/>
    </xf>
    <xf numFmtId="9" fontId="6" fillId="0" borderId="8" xfId="0" applyNumberFormat="1" applyFont="1" applyFill="1" applyBorder="1"/>
    <xf numFmtId="9" fontId="6" fillId="0" borderId="32" xfId="0" applyNumberFormat="1" applyFont="1" applyFill="1" applyBorder="1"/>
    <xf numFmtId="10" fontId="10" fillId="0" borderId="18" xfId="0" applyNumberFormat="1" applyFont="1" applyFill="1" applyBorder="1"/>
    <xf numFmtId="10" fontId="10" fillId="0" borderId="14" xfId="0" applyNumberFormat="1" applyFont="1" applyFill="1" applyBorder="1"/>
    <xf numFmtId="10" fontId="10" fillId="0" borderId="34" xfId="0" applyNumberFormat="1" applyFont="1" applyFill="1" applyBorder="1"/>
    <xf numFmtId="9" fontId="10" fillId="0" borderId="12" xfId="0" applyNumberFormat="1" applyFont="1" applyFill="1" applyBorder="1"/>
    <xf numFmtId="9" fontId="10" fillId="0" borderId="18" xfId="0" applyNumberFormat="1" applyFont="1" applyFill="1" applyBorder="1"/>
    <xf numFmtId="9" fontId="10" fillId="0" borderId="14" xfId="0" applyNumberFormat="1" applyFont="1" applyFill="1" applyBorder="1"/>
    <xf numFmtId="9" fontId="10" fillId="0" borderId="34" xfId="0" applyNumberFormat="1" applyFont="1" applyFill="1" applyBorder="1"/>
    <xf numFmtId="9" fontId="6" fillId="0" borderId="13" xfId="0" applyNumberFormat="1" applyFont="1" applyFill="1" applyBorder="1"/>
    <xf numFmtId="0" fontId="3" fillId="2" borderId="9" xfId="4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/>
    </xf>
    <xf numFmtId="0" fontId="10" fillId="0" borderId="0" xfId="0" applyFont="1" applyFill="1"/>
    <xf numFmtId="9" fontId="10" fillId="2" borderId="16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9" fontId="7" fillId="3" borderId="3" xfId="0" applyNumberFormat="1" applyFont="1" applyFill="1" applyBorder="1" applyAlignment="1">
      <alignment horizontal="center"/>
    </xf>
    <xf numFmtId="9" fontId="7" fillId="3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9" fontId="10" fillId="3" borderId="3" xfId="0" applyNumberFormat="1" applyFont="1" applyFill="1" applyBorder="1" applyAlignment="1">
      <alignment horizontal="center"/>
    </xf>
    <xf numFmtId="10" fontId="10" fillId="0" borderId="12" xfId="0" applyNumberFormat="1" applyFont="1" applyFill="1" applyBorder="1"/>
    <xf numFmtId="10" fontId="10" fillId="3" borderId="3" xfId="0" applyNumberFormat="1" applyFont="1" applyFill="1" applyBorder="1" applyAlignment="1">
      <alignment horizontal="center"/>
    </xf>
    <xf numFmtId="9" fontId="10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9" fontId="6" fillId="0" borderId="31" xfId="0" applyNumberFormat="1" applyFont="1" applyFill="1" applyBorder="1"/>
    <xf numFmtId="9" fontId="6" fillId="0" borderId="10" xfId="0" applyNumberFormat="1" applyFont="1" applyFill="1" applyBorder="1"/>
    <xf numFmtId="9" fontId="7" fillId="2" borderId="6" xfId="0" applyNumberFormat="1" applyFont="1" applyFill="1" applyBorder="1" applyAlignment="1">
      <alignment horizontal="center"/>
    </xf>
    <xf numFmtId="9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9" fontId="10" fillId="0" borderId="16" xfId="0" applyNumberFormat="1" applyFont="1" applyFill="1" applyBorder="1"/>
    <xf numFmtId="9" fontId="11" fillId="0" borderId="16" xfId="0" applyNumberFormat="1" applyFont="1" applyFill="1" applyBorder="1" applyAlignment="1">
      <alignment vertical="center"/>
    </xf>
    <xf numFmtId="9" fontId="4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9" fontId="12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9" fontId="10" fillId="2" borderId="3" xfId="0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/>
    <xf numFmtId="9" fontId="11" fillId="0" borderId="8" xfId="0" applyNumberFormat="1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vertical="center"/>
    </xf>
    <xf numFmtId="9" fontId="10" fillId="2" borderId="6" xfId="0" applyNumberFormat="1" applyFont="1" applyFill="1" applyBorder="1" applyAlignment="1">
      <alignment horizontal="center"/>
    </xf>
    <xf numFmtId="9" fontId="10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7" fontId="6" fillId="0" borderId="0" xfId="1" applyNumberFormat="1" applyFont="1" applyBorder="1" applyAlignment="1">
      <alignment horizontal="left" vertical="center"/>
    </xf>
    <xf numFmtId="3" fontId="6" fillId="0" borderId="0" xfId="1" applyNumberFormat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right"/>
    </xf>
    <xf numFmtId="3" fontId="10" fillId="0" borderId="20" xfId="1" applyNumberFormat="1" applyFont="1" applyBorder="1" applyAlignment="1">
      <alignment horizontal="right"/>
    </xf>
    <xf numFmtId="2" fontId="6" fillId="0" borderId="21" xfId="1" applyNumberFormat="1" applyFont="1" applyBorder="1" applyAlignment="1">
      <alignment horizontal="center"/>
    </xf>
    <xf numFmtId="2" fontId="6" fillId="0" borderId="33" xfId="1" applyNumberFormat="1" applyFont="1" applyBorder="1" applyAlignment="1">
      <alignment horizontal="center"/>
    </xf>
    <xf numFmtId="2" fontId="6" fillId="0" borderId="19" xfId="1" applyNumberFormat="1" applyFont="1" applyBorder="1" applyAlignment="1">
      <alignment horizontal="center"/>
    </xf>
    <xf numFmtId="0" fontId="3" fillId="2" borderId="21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/>
    </xf>
    <xf numFmtId="17" fontId="3" fillId="2" borderId="1" xfId="4" applyNumberFormat="1" applyFont="1" applyFill="1" applyBorder="1" applyAlignment="1">
      <alignment horizontal="center" vertical="center"/>
    </xf>
    <xf numFmtId="17" fontId="3" fillId="2" borderId="3" xfId="4" applyNumberFormat="1" applyFont="1" applyFill="1" applyBorder="1" applyAlignment="1">
      <alignment horizontal="center" vertical="center"/>
    </xf>
    <xf numFmtId="17" fontId="3" fillId="2" borderId="2" xfId="4" applyNumberFormat="1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/>
    </xf>
    <xf numFmtId="10" fontId="3" fillId="3" borderId="24" xfId="4" applyNumberFormat="1" applyFont="1" applyFill="1" applyBorder="1" applyAlignment="1">
      <alignment horizontal="center"/>
    </xf>
    <xf numFmtId="10" fontId="3" fillId="3" borderId="25" xfId="4" applyNumberFormat="1" applyFont="1" applyFill="1" applyBorder="1" applyAlignment="1">
      <alignment horizontal="center"/>
    </xf>
    <xf numFmtId="9" fontId="10" fillId="0" borderId="9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/>
    </xf>
    <xf numFmtId="9" fontId="3" fillId="2" borderId="23" xfId="4" applyNumberFormat="1" applyFont="1" applyFill="1" applyBorder="1" applyAlignment="1">
      <alignment horizontal="center" vertical="center"/>
    </xf>
    <xf numFmtId="9" fontId="3" fillId="2" borderId="12" xfId="4" applyNumberFormat="1" applyFont="1" applyFill="1" applyBorder="1" applyAlignment="1">
      <alignment horizontal="center" vertical="center"/>
    </xf>
    <xf numFmtId="9" fontId="3" fillId="2" borderId="8" xfId="4" applyNumberFormat="1" applyFont="1" applyFill="1" applyBorder="1" applyAlignment="1">
      <alignment horizontal="center" vertical="center"/>
    </xf>
    <xf numFmtId="9" fontId="3" fillId="2" borderId="18" xfId="4" applyNumberFormat="1" applyFont="1" applyFill="1" applyBorder="1" applyAlignment="1">
      <alignment horizontal="center" vertical="center"/>
    </xf>
    <xf numFmtId="9" fontId="10" fillId="0" borderId="23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/>
    </xf>
    <xf numFmtId="0" fontId="3" fillId="2" borderId="11" xfId="5" applyFont="1" applyFill="1" applyBorder="1" applyAlignment="1">
      <alignment horizontal="center" vertical="center"/>
    </xf>
    <xf numFmtId="17" fontId="3" fillId="2" borderId="2" xfId="5" applyNumberFormat="1" applyFont="1" applyFill="1" applyBorder="1" applyAlignment="1">
      <alignment horizontal="center" vertical="center"/>
    </xf>
    <xf numFmtId="17" fontId="3" fillId="2" borderId="3" xfId="5" applyNumberFormat="1" applyFont="1" applyFill="1" applyBorder="1" applyAlignment="1">
      <alignment horizontal="center" vertical="center"/>
    </xf>
    <xf numFmtId="9" fontId="3" fillId="2" borderId="23" xfId="5" applyNumberFormat="1" applyFont="1" applyFill="1" applyBorder="1" applyAlignment="1">
      <alignment horizontal="center" vertical="center"/>
    </xf>
    <xf numFmtId="9" fontId="3" fillId="2" borderId="12" xfId="5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4" xr:uid="{00000000-0005-0000-0000-000001000000}"/>
    <cellStyle name="Normal 2 2" xfId="2" xr:uid="{00000000-0005-0000-0000-000002000000}"/>
    <cellStyle name="Normal 2 3" xfId="5" xr:uid="{00000000-0005-0000-0000-000003000000}"/>
    <cellStyle name="Normal 3" xfId="1" xr:uid="{00000000-0005-0000-0000-000004000000}"/>
    <cellStyle name="Normal 4" xfId="6" xr:uid="{00000000-0005-0000-0000-000005000000}"/>
    <cellStyle name="Normal 5" xfId="7" xr:uid="{00000000-0005-0000-0000-000006000000}"/>
    <cellStyle name="Normal 5 2" xfId="9" xr:uid="{00000000-0005-0000-0000-000007000000}"/>
    <cellStyle name="Normal 6" xfId="8" xr:uid="{00000000-0005-0000-0000-000008000000}"/>
    <cellStyle name="Porcentaje 2" xfId="3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Camarón de 1994 a 2015 (ene - dic) </a:t>
            </a:r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v>Dólares</c:v>
          </c:tx>
          <c:invertIfNegative val="0"/>
          <c:dLbls>
            <c:dLbl>
              <c:idx val="0"/>
              <c:numFmt formatCode="#,##0" sourceLinked="0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43-464A-9BEE-A744EEE60BD2}"/>
                </c:ext>
              </c:extLst>
            </c:dLbl>
            <c:dLbl>
              <c:idx val="6"/>
              <c:numFmt formatCode="#,##0" sourceLinked="0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743-464A-9BEE-A744EEE60BD2}"/>
                </c:ext>
              </c:extLst>
            </c:dLbl>
            <c:dLbl>
              <c:idx val="7"/>
              <c:numFmt formatCode="#,##0" sourceLinked="0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743-464A-9BEE-A744EEE60BD2}"/>
                </c:ext>
              </c:extLst>
            </c:dLbl>
            <c:dLbl>
              <c:idx val="8"/>
              <c:numFmt formatCode="#,##0" sourceLinked="0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743-464A-9BEE-A744EEE60BD2}"/>
                </c:ext>
              </c:extLst>
            </c:dLbl>
            <c:dLbl>
              <c:idx val="9"/>
              <c:numFmt formatCode="#,##0" sourceLinked="0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743-464A-9BEE-A744EEE60BD2}"/>
                </c:ext>
              </c:extLst>
            </c:dLbl>
            <c:dLbl>
              <c:idx val="10"/>
              <c:numFmt formatCode="#,##0" sourceLinked="0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743-464A-9BEE-A744EEE60BD2}"/>
                </c:ext>
              </c:extLst>
            </c:dLbl>
            <c:dLbl>
              <c:idx val="11"/>
              <c:numFmt formatCode="#,##0" sourceLinked="0"/>
              <c:spPr/>
              <c:txPr>
                <a:bodyPr rot="0" vert="horz" anchor="ctr" anchorCtr="0"/>
                <a:lstStyle/>
                <a:p>
                  <a:pPr>
                    <a:defRPr b="1"/>
                  </a:pPr>
                  <a:endParaRPr lang="es-EC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743-464A-9BEE-A744EEE60BD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>
                  <a:defRPr b="1"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RESUMEN!$AG$11:$AG$32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RESUMEN!$AT$11:$AT$32</c:f>
              <c:numCache>
                <c:formatCode>#,##0</c:formatCode>
                <c:ptCount val="22"/>
                <c:pt idx="0">
                  <c:v>156200837</c:v>
                </c:pt>
                <c:pt idx="1">
                  <c:v>190862764</c:v>
                </c:pt>
                <c:pt idx="2">
                  <c:v>188541533</c:v>
                </c:pt>
                <c:pt idx="3">
                  <c:v>240004270</c:v>
                </c:pt>
                <c:pt idx="4">
                  <c:v>252985907</c:v>
                </c:pt>
                <c:pt idx="5">
                  <c:v>209040500</c:v>
                </c:pt>
                <c:pt idx="6">
                  <c:v>82955793</c:v>
                </c:pt>
                <c:pt idx="7">
                  <c:v>99801296</c:v>
                </c:pt>
                <c:pt idx="8">
                  <c:v>103033746</c:v>
                </c:pt>
                <c:pt idx="9">
                  <c:v>126750834</c:v>
                </c:pt>
                <c:pt idx="10">
                  <c:v>158460630</c:v>
                </c:pt>
                <c:pt idx="11">
                  <c:v>212575213</c:v>
                </c:pt>
                <c:pt idx="12">
                  <c:v>264361763</c:v>
                </c:pt>
                <c:pt idx="13">
                  <c:v>273137769</c:v>
                </c:pt>
                <c:pt idx="14">
                  <c:v>294733588</c:v>
                </c:pt>
                <c:pt idx="15">
                  <c:v>299333918</c:v>
                </c:pt>
                <c:pt idx="16">
                  <c:v>322326680</c:v>
                </c:pt>
                <c:pt idx="17">
                  <c:v>392464787</c:v>
                </c:pt>
                <c:pt idx="18">
                  <c:v>449796390</c:v>
                </c:pt>
                <c:pt idx="19">
                  <c:v>474236376</c:v>
                </c:pt>
                <c:pt idx="20">
                  <c:v>611048021</c:v>
                </c:pt>
                <c:pt idx="21">
                  <c:v>720308833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43-464A-9BEE-A744EEE60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58880"/>
        <c:axId val="115873984"/>
      </c:barChart>
      <c:lineChart>
        <c:grouping val="standard"/>
        <c:varyColors val="0"/>
        <c:ser>
          <c:idx val="1"/>
          <c:order val="0"/>
          <c:tx>
            <c:v>Libras</c:v>
          </c:tx>
          <c:dLbls>
            <c:dLbl>
              <c:idx val="1"/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743-464A-9BEE-A744EEE60BD2}"/>
                </c:ext>
              </c:extLst>
            </c:dLbl>
            <c:dLbl>
              <c:idx val="3"/>
              <c:layout>
                <c:manualLayout>
                  <c:x val="-2.8883739846809156E-2"/>
                  <c:y val="-2.5478366794416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43-464A-9BEE-A744EEE60BD2}"/>
                </c:ext>
              </c:extLst>
            </c:dLbl>
            <c:dLbl>
              <c:idx val="4"/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743-464A-9BEE-A744EEE60BD2}"/>
                </c:ext>
              </c:extLst>
            </c:dLbl>
            <c:dLbl>
              <c:idx val="6"/>
              <c:layout>
                <c:manualLayout>
                  <c:x val="-2.8170121273576525E-2"/>
                  <c:y val="-6.1865958339183041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43-464A-9BEE-A744EEE60BD2}"/>
                </c:ext>
              </c:extLst>
            </c:dLbl>
            <c:dLbl>
              <c:idx val="7"/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743-464A-9BEE-A744EEE60BD2}"/>
                </c:ext>
              </c:extLst>
            </c:dLbl>
            <c:dLbl>
              <c:idx val="8"/>
              <c:layout>
                <c:manualLayout>
                  <c:x val="-2.8170121273576577E-2"/>
                  <c:y val="-1.9880275787529187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43-464A-9BEE-A744EEE60BD2}"/>
                </c:ext>
              </c:extLst>
            </c:dLbl>
            <c:dLbl>
              <c:idx val="9"/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743-464A-9BEE-A744EEE60BD2}"/>
                </c:ext>
              </c:extLst>
            </c:dLbl>
            <c:dLbl>
              <c:idx val="10"/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743-464A-9BEE-A744EEE60BD2}"/>
                </c:ext>
              </c:extLst>
            </c:dLbl>
            <c:dLbl>
              <c:idx val="12"/>
              <c:layout>
                <c:manualLayout>
                  <c:x val="-2.8170121273576525E-2"/>
                  <c:y val="-6.1865958339183041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43-464A-9BEE-A744EEE60BD2}"/>
                </c:ext>
              </c:extLst>
            </c:dLbl>
            <c:dLbl>
              <c:idx val="14"/>
              <c:layout>
                <c:manualLayout>
                  <c:x val="-2.8170121273576525E-2"/>
                  <c:y val="-5.6267867332295954E-2"/>
                </c:manualLayout>
              </c:layout>
              <c:numFmt formatCode="[$$-300A]\ #,##0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43-464A-9BEE-A744EEE60BD2}"/>
                </c:ext>
              </c:extLst>
            </c:dLbl>
            <c:dLbl>
              <c:idx val="20"/>
              <c:layout>
                <c:manualLayout>
                  <c:x val="-3.3010197103697542E-2"/>
                  <c:y val="4.169872528823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43-464A-9BEE-A744EEE60BD2}"/>
                </c:ext>
              </c:extLst>
            </c:dLbl>
            <c:dLbl>
              <c:idx val="21"/>
              <c:numFmt formatCode="[$$-300A]\ #,##0" sourceLinked="0"/>
              <c:spPr>
                <a:solidFill>
                  <a:schemeClr val="bg1">
                    <a:lumMod val="85000"/>
                  </a:schemeClr>
                </a:solidFill>
              </c:spPr>
              <c:txPr>
                <a:bodyPr/>
                <a:lstStyle/>
                <a:p>
                  <a:pPr>
                    <a:defRPr b="1"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743-464A-9BEE-A744EEE60BD2}"/>
                </c:ext>
              </c:extLst>
            </c:dLbl>
            <c:numFmt formatCode="[$$-300A]\ 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RESUMEN!$AG$11:$AG$31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RESUMEN!$AT$36:$AT$57</c:f>
              <c:numCache>
                <c:formatCode>#,##0</c:formatCode>
                <c:ptCount val="22"/>
                <c:pt idx="0">
                  <c:v>514300354.88</c:v>
                </c:pt>
                <c:pt idx="1">
                  <c:v>665174329.74000001</c:v>
                </c:pt>
                <c:pt idx="2">
                  <c:v>615307841.98999989</c:v>
                </c:pt>
                <c:pt idx="3">
                  <c:v>871664843.89999986</c:v>
                </c:pt>
                <c:pt idx="4">
                  <c:v>875050894.00999999</c:v>
                </c:pt>
                <c:pt idx="5">
                  <c:v>616942114.93999994</c:v>
                </c:pt>
                <c:pt idx="6">
                  <c:v>297408403.40000004</c:v>
                </c:pt>
                <c:pt idx="7">
                  <c:v>280694073.07999998</c:v>
                </c:pt>
                <c:pt idx="8">
                  <c:v>263859174.42000002</c:v>
                </c:pt>
                <c:pt idx="9">
                  <c:v>303820895.88</c:v>
                </c:pt>
                <c:pt idx="10">
                  <c:v>350147733.06</c:v>
                </c:pt>
                <c:pt idx="11">
                  <c:v>480251487.00000006</c:v>
                </c:pt>
                <c:pt idx="12">
                  <c:v>597670743.39999998</c:v>
                </c:pt>
                <c:pt idx="13">
                  <c:v>582028512.14999998</c:v>
                </c:pt>
                <c:pt idx="14">
                  <c:v>673469146.78000009</c:v>
                </c:pt>
                <c:pt idx="15">
                  <c:v>607254114.25</c:v>
                </c:pt>
                <c:pt idx="16">
                  <c:v>735480173.53000009</c:v>
                </c:pt>
                <c:pt idx="17">
                  <c:v>993365390.69999993</c:v>
                </c:pt>
                <c:pt idx="18">
                  <c:v>1133323708.5599997</c:v>
                </c:pt>
                <c:pt idx="19">
                  <c:v>1620611908.1199999</c:v>
                </c:pt>
                <c:pt idx="20">
                  <c:v>2289617267.9400001</c:v>
                </c:pt>
                <c:pt idx="21">
                  <c:v>2304901984.2900004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43-464A-9BEE-A744EEE60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59904"/>
        <c:axId val="115874560"/>
      </c:lineChart>
      <c:catAx>
        <c:axId val="1168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5873984"/>
        <c:crossesAt val="0"/>
        <c:auto val="1"/>
        <c:lblAlgn val="ctr"/>
        <c:lblOffset val="100"/>
        <c:noMultiLvlLbl val="0"/>
      </c:catAx>
      <c:valAx>
        <c:axId val="115873984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LIBRAS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6858880"/>
        <c:crosses val="max"/>
        <c:crossBetween val="between"/>
        <c:majorUnit val="50000000"/>
      </c:valAx>
      <c:catAx>
        <c:axId val="11685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874560"/>
        <c:crosses val="autoZero"/>
        <c:auto val="1"/>
        <c:lblAlgn val="ctr"/>
        <c:lblOffset val="100"/>
        <c:noMultiLvlLbl val="0"/>
      </c:catAx>
      <c:valAx>
        <c:axId val="115874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6859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Camarón Ecuatoriano de enero 2011 a diciembre 2015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RESUMEN!$AA$10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RESUMEN!$Z$11:$Z$70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RESUMEN!$AA$11:$AA$70</c:f>
              <c:numCache>
                <c:formatCode>#,##0</c:formatCode>
                <c:ptCount val="60"/>
                <c:pt idx="0">
                  <c:v>25647030</c:v>
                </c:pt>
                <c:pt idx="1">
                  <c:v>27575709</c:v>
                </c:pt>
                <c:pt idx="2">
                  <c:v>32814884</c:v>
                </c:pt>
                <c:pt idx="3">
                  <c:v>35212468</c:v>
                </c:pt>
                <c:pt idx="4">
                  <c:v>33847090</c:v>
                </c:pt>
                <c:pt idx="5">
                  <c:v>33351442</c:v>
                </c:pt>
                <c:pt idx="6">
                  <c:v>37687054</c:v>
                </c:pt>
                <c:pt idx="7">
                  <c:v>31408881</c:v>
                </c:pt>
                <c:pt idx="8">
                  <c:v>30677730</c:v>
                </c:pt>
                <c:pt idx="9">
                  <c:v>34459178</c:v>
                </c:pt>
                <c:pt idx="10">
                  <c:v>34247583</c:v>
                </c:pt>
                <c:pt idx="11">
                  <c:v>35535738</c:v>
                </c:pt>
                <c:pt idx="12">
                  <c:v>30572174</c:v>
                </c:pt>
                <c:pt idx="13">
                  <c:v>31333924</c:v>
                </c:pt>
                <c:pt idx="14">
                  <c:v>42403418</c:v>
                </c:pt>
                <c:pt idx="15">
                  <c:v>35999237</c:v>
                </c:pt>
                <c:pt idx="16">
                  <c:v>43197736</c:v>
                </c:pt>
                <c:pt idx="17">
                  <c:v>45734556</c:v>
                </c:pt>
                <c:pt idx="18">
                  <c:v>41975078</c:v>
                </c:pt>
                <c:pt idx="19">
                  <c:v>38000937</c:v>
                </c:pt>
                <c:pt idx="20">
                  <c:v>32908295</c:v>
                </c:pt>
                <c:pt idx="21">
                  <c:v>33536795</c:v>
                </c:pt>
                <c:pt idx="22">
                  <c:v>35786916</c:v>
                </c:pt>
                <c:pt idx="23">
                  <c:v>38347324</c:v>
                </c:pt>
                <c:pt idx="24">
                  <c:v>31156882</c:v>
                </c:pt>
                <c:pt idx="25">
                  <c:v>34173595</c:v>
                </c:pt>
                <c:pt idx="26">
                  <c:v>38353990</c:v>
                </c:pt>
                <c:pt idx="27">
                  <c:v>37577127</c:v>
                </c:pt>
                <c:pt idx="28">
                  <c:v>49696297</c:v>
                </c:pt>
                <c:pt idx="29">
                  <c:v>42195298</c:v>
                </c:pt>
                <c:pt idx="30">
                  <c:v>37150541</c:v>
                </c:pt>
                <c:pt idx="31">
                  <c:v>41026997</c:v>
                </c:pt>
                <c:pt idx="32">
                  <c:v>34808087</c:v>
                </c:pt>
                <c:pt idx="33">
                  <c:v>41555483</c:v>
                </c:pt>
                <c:pt idx="34">
                  <c:v>43779999</c:v>
                </c:pt>
                <c:pt idx="35">
                  <c:v>42762080</c:v>
                </c:pt>
                <c:pt idx="36">
                  <c:v>41408543</c:v>
                </c:pt>
                <c:pt idx="37">
                  <c:v>45968102</c:v>
                </c:pt>
                <c:pt idx="38">
                  <c:v>52570546</c:v>
                </c:pt>
                <c:pt idx="39">
                  <c:v>51401705</c:v>
                </c:pt>
                <c:pt idx="40">
                  <c:v>54596331</c:v>
                </c:pt>
                <c:pt idx="41">
                  <c:v>55881232</c:v>
                </c:pt>
                <c:pt idx="42">
                  <c:v>51459761</c:v>
                </c:pt>
                <c:pt idx="43">
                  <c:v>51878553</c:v>
                </c:pt>
                <c:pt idx="44">
                  <c:v>51412328</c:v>
                </c:pt>
                <c:pt idx="45">
                  <c:v>53982154</c:v>
                </c:pt>
                <c:pt idx="46">
                  <c:v>52893515</c:v>
                </c:pt>
                <c:pt idx="47">
                  <c:v>47595251</c:v>
                </c:pt>
                <c:pt idx="48">
                  <c:v>50506401</c:v>
                </c:pt>
                <c:pt idx="49">
                  <c:v>52139993</c:v>
                </c:pt>
                <c:pt idx="50">
                  <c:v>58673360</c:v>
                </c:pt>
                <c:pt idx="51">
                  <c:v>52130003</c:v>
                </c:pt>
                <c:pt idx="52">
                  <c:v>66160947</c:v>
                </c:pt>
                <c:pt idx="53">
                  <c:v>63425708</c:v>
                </c:pt>
                <c:pt idx="54">
                  <c:v>63440573</c:v>
                </c:pt>
                <c:pt idx="55">
                  <c:v>65351435</c:v>
                </c:pt>
                <c:pt idx="56">
                  <c:v>59556437</c:v>
                </c:pt>
                <c:pt idx="57">
                  <c:v>63036864</c:v>
                </c:pt>
                <c:pt idx="58">
                  <c:v>60431865</c:v>
                </c:pt>
                <c:pt idx="59">
                  <c:v>65455247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6-4B9A-B891-2B1C1FE2A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83"/>
        <c:axId val="117628928"/>
        <c:axId val="117514240"/>
      </c:barChart>
      <c:lineChart>
        <c:grouping val="stacked"/>
        <c:varyColors val="0"/>
        <c:ser>
          <c:idx val="1"/>
          <c:order val="1"/>
          <c:tx>
            <c:strRef>
              <c:f>RESUMEN!$AB$10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RESUMEN!$Z$11:$Z$70</c:f>
              <c:numCache>
                <c:formatCode>mmm\-yy</c:formatCode>
                <c:ptCount val="6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</c:numCache>
            </c:numRef>
          </c:cat>
          <c:val>
            <c:numRef>
              <c:f>RESUMEN!$AB$11:$AB$70</c:f>
              <c:numCache>
                <c:formatCode>#,##0</c:formatCode>
                <c:ptCount val="60"/>
                <c:pt idx="0">
                  <c:v>66384011.910000004</c:v>
                </c:pt>
                <c:pt idx="1">
                  <c:v>71315654.909999996</c:v>
                </c:pt>
                <c:pt idx="2">
                  <c:v>86564266.200000003</c:v>
                </c:pt>
                <c:pt idx="3">
                  <c:v>90490538.379999995</c:v>
                </c:pt>
                <c:pt idx="4">
                  <c:v>83669076.439999998</c:v>
                </c:pt>
                <c:pt idx="5">
                  <c:v>82406583.859999999</c:v>
                </c:pt>
                <c:pt idx="6">
                  <c:v>93164316.989999995</c:v>
                </c:pt>
                <c:pt idx="7">
                  <c:v>79098433.719999999</c:v>
                </c:pt>
                <c:pt idx="8">
                  <c:v>77408784.579999998</c:v>
                </c:pt>
                <c:pt idx="9">
                  <c:v>84581301.790000007</c:v>
                </c:pt>
                <c:pt idx="10">
                  <c:v>86236344.480000004</c:v>
                </c:pt>
                <c:pt idx="11">
                  <c:v>92046077.430000007</c:v>
                </c:pt>
                <c:pt idx="12">
                  <c:v>78244139.560000002</c:v>
                </c:pt>
                <c:pt idx="13">
                  <c:v>78863263.409999996</c:v>
                </c:pt>
                <c:pt idx="14">
                  <c:v>104608708.82000001</c:v>
                </c:pt>
                <c:pt idx="15">
                  <c:v>88673668.790000007</c:v>
                </c:pt>
                <c:pt idx="16">
                  <c:v>110019886.99000001</c:v>
                </c:pt>
                <c:pt idx="17">
                  <c:v>116181271.07000001</c:v>
                </c:pt>
                <c:pt idx="18">
                  <c:v>106021654.93000001</c:v>
                </c:pt>
                <c:pt idx="19">
                  <c:v>92397063.269999996</c:v>
                </c:pt>
                <c:pt idx="20">
                  <c:v>80399903.540000007</c:v>
                </c:pt>
                <c:pt idx="21">
                  <c:v>85060936.650000006</c:v>
                </c:pt>
                <c:pt idx="22">
                  <c:v>93755702.189999998</c:v>
                </c:pt>
                <c:pt idx="23">
                  <c:v>99097509.340000004</c:v>
                </c:pt>
                <c:pt idx="24">
                  <c:v>81914461.140000001</c:v>
                </c:pt>
                <c:pt idx="25">
                  <c:v>97244443.480000004</c:v>
                </c:pt>
                <c:pt idx="26">
                  <c:v>119835510.96000001</c:v>
                </c:pt>
                <c:pt idx="27">
                  <c:v>124617195.06</c:v>
                </c:pt>
                <c:pt idx="28">
                  <c:v>162055903.61000001</c:v>
                </c:pt>
                <c:pt idx="29">
                  <c:v>135162580.69</c:v>
                </c:pt>
                <c:pt idx="30">
                  <c:v>124448063.19</c:v>
                </c:pt>
                <c:pt idx="31">
                  <c:v>153791820.34</c:v>
                </c:pt>
                <c:pt idx="32">
                  <c:v>132005317.49000001</c:v>
                </c:pt>
                <c:pt idx="33">
                  <c:v>161975716.72</c:v>
                </c:pt>
                <c:pt idx="34">
                  <c:v>167819922.09</c:v>
                </c:pt>
                <c:pt idx="35">
                  <c:v>159740973.34999999</c:v>
                </c:pt>
                <c:pt idx="36">
                  <c:v>157270263.31999999</c:v>
                </c:pt>
                <c:pt idx="37">
                  <c:v>186176628.27000001</c:v>
                </c:pt>
                <c:pt idx="38">
                  <c:v>209237700.49000001</c:v>
                </c:pt>
                <c:pt idx="39">
                  <c:v>202259494.34999999</c:v>
                </c:pt>
                <c:pt idx="40">
                  <c:v>204396213.88999999</c:v>
                </c:pt>
                <c:pt idx="41">
                  <c:v>202300302.75999999</c:v>
                </c:pt>
                <c:pt idx="42">
                  <c:v>186050165.88</c:v>
                </c:pt>
                <c:pt idx="43">
                  <c:v>192569703.63999999</c:v>
                </c:pt>
                <c:pt idx="44">
                  <c:v>193567118.86000001</c:v>
                </c:pt>
                <c:pt idx="45">
                  <c:v>203766203.21000001</c:v>
                </c:pt>
                <c:pt idx="46">
                  <c:v>190634425.56</c:v>
                </c:pt>
                <c:pt idx="47">
                  <c:v>161389047.71000001</c:v>
                </c:pt>
                <c:pt idx="48">
                  <c:v>172181928.16</c:v>
                </c:pt>
                <c:pt idx="49">
                  <c:v>179612761.63</c:v>
                </c:pt>
                <c:pt idx="50">
                  <c:v>200433236.15000001</c:v>
                </c:pt>
                <c:pt idx="51">
                  <c:v>176547639.62</c:v>
                </c:pt>
                <c:pt idx="52">
                  <c:v>216058473.84999999</c:v>
                </c:pt>
                <c:pt idx="53">
                  <c:v>205984269.31</c:v>
                </c:pt>
                <c:pt idx="54">
                  <c:v>194243215.44</c:v>
                </c:pt>
                <c:pt idx="55">
                  <c:v>200190621.66</c:v>
                </c:pt>
                <c:pt idx="56">
                  <c:v>184618191.78</c:v>
                </c:pt>
                <c:pt idx="57">
                  <c:v>192641963.93000001</c:v>
                </c:pt>
                <c:pt idx="58">
                  <c:v>184986307.66</c:v>
                </c:pt>
                <c:pt idx="59">
                  <c:v>197403375.09999999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6-4B9A-B891-2B1C1FE2A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29952"/>
        <c:axId val="115871680"/>
      </c:lineChart>
      <c:dateAx>
        <c:axId val="1176289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117514240"/>
        <c:crosses val="autoZero"/>
        <c:auto val="1"/>
        <c:lblOffset val="100"/>
        <c:baseTimeUnit val="months"/>
      </c:dateAx>
      <c:valAx>
        <c:axId val="11751424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7628928"/>
        <c:crosses val="max"/>
        <c:crossBetween val="between"/>
      </c:valAx>
      <c:dateAx>
        <c:axId val="1176299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5871680"/>
        <c:crosses val="autoZero"/>
        <c:auto val="1"/>
        <c:lblOffset val="100"/>
        <c:baseTimeUnit val="months"/>
      </c:dateAx>
      <c:valAx>
        <c:axId val="115871680"/>
        <c:scaling>
          <c:orientation val="minMax"/>
          <c:max val="220000000.0000000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76299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1994 - 2015</a:t>
            </a:r>
          </a:p>
        </c:rich>
      </c:tx>
      <c:layout>
        <c:manualLayout>
          <c:xMode val="edge"/>
          <c:yMode val="edge"/>
          <c:x val="0.25372069870576525"/>
          <c:y val="0.108788517999667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803104564980385E-2"/>
          <c:y val="0.28700581990904295"/>
          <c:w val="0.97439379087003919"/>
          <c:h val="0.63729039083262617"/>
        </c:manualLayout>
      </c:layout>
      <c:lineChart>
        <c:grouping val="stacked"/>
        <c:varyColors val="0"/>
        <c:ser>
          <c:idx val="0"/>
          <c:order val="0"/>
          <c:dLbls>
            <c:numFmt formatCode="\$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RESUMEN!$AG$11:$AG$32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RESUMEN!$AU$11:$AU$32</c:f>
              <c:numCache>
                <c:formatCode>0.00</c:formatCode>
                <c:ptCount val="22"/>
                <c:pt idx="0">
                  <c:v>3.292558252296689</c:v>
                </c:pt>
                <c:pt idx="1">
                  <c:v>3.485092198182774</c:v>
                </c:pt>
                <c:pt idx="2">
                  <c:v>3.2635135198036176</c:v>
                </c:pt>
                <c:pt idx="3">
                  <c:v>3.6318722325231958</c:v>
                </c:pt>
                <c:pt idx="4">
                  <c:v>3.4588918583911474</c:v>
                </c:pt>
                <c:pt idx="5">
                  <c:v>2.9513042445841831</c:v>
                </c:pt>
                <c:pt idx="6">
                  <c:v>3.5851432750453007</c:v>
                </c:pt>
                <c:pt idx="7">
                  <c:v>2.8125293390979609</c:v>
                </c:pt>
                <c:pt idx="8">
                  <c:v>2.5609005269011575</c:v>
                </c:pt>
                <c:pt idx="9">
                  <c:v>2.3969932685413338</c:v>
                </c:pt>
                <c:pt idx="10">
                  <c:v>2.2096828282204859</c:v>
                </c:pt>
                <c:pt idx="11">
                  <c:v>2.2592073658183285</c:v>
                </c:pt>
                <c:pt idx="12">
                  <c:v>2.2608063156243969</c:v>
                </c:pt>
                <c:pt idx="13">
                  <c:v>2.1308972182093204</c:v>
                </c:pt>
                <c:pt idx="14">
                  <c:v>2.2850098332871385</c:v>
                </c:pt>
                <c:pt idx="15">
                  <c:v>2.0286846151861746</c:v>
                </c:pt>
                <c:pt idx="16">
                  <c:v>2.2817849689948102</c:v>
                </c:pt>
                <c:pt idx="17">
                  <c:v>2.5310943136918929</c:v>
                </c:pt>
                <c:pt idx="18">
                  <c:v>2.5196371819702681</c:v>
                </c:pt>
                <c:pt idx="19">
                  <c:v>3.41730830896869</c:v>
                </c:pt>
                <c:pt idx="20">
                  <c:v>3.7470332760311811</c:v>
                </c:pt>
                <c:pt idx="21">
                  <c:v>3.1998802162266422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E-431D-BA45-BF04A623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0464"/>
        <c:axId val="117516544"/>
      </c:lineChart>
      <c:catAx>
        <c:axId val="1176304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176304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Evolución del Precio Promedio/libra durante los últimos 25 meses</a:t>
            </a:r>
          </a:p>
          <a:p>
            <a:pPr>
              <a:defRPr/>
            </a:pPr>
            <a:r>
              <a:rPr lang="es-EC"/>
              <a:t>(diciembre</a:t>
            </a:r>
            <a:r>
              <a:rPr lang="es-EC" baseline="0"/>
              <a:t> 2</a:t>
            </a:r>
            <a:r>
              <a:rPr lang="es-EC"/>
              <a:t>013 -  diciembre 2015) </a:t>
            </a:r>
          </a:p>
        </c:rich>
      </c:tx>
      <c:layout>
        <c:manualLayout>
          <c:xMode val="edge"/>
          <c:yMode val="edge"/>
          <c:x val="0.24452622314426264"/>
          <c:y val="5.17946194225721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900524224832589E-2"/>
          <c:y val="0.225871577356338"/>
          <c:w val="0.96019900497512434"/>
          <c:h val="0.70820867351590922"/>
        </c:manualLayout>
      </c:layout>
      <c:lineChart>
        <c:grouping val="standard"/>
        <c:varyColors val="0"/>
        <c:ser>
          <c:idx val="1"/>
          <c:order val="0"/>
          <c:dLbls>
            <c:numFmt formatCode="\$#,##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RESUMEN!$Z$46:$Z$70</c:f>
              <c:numCache>
                <c:formatCode>mmm\-yy</c:formatCod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numCache>
            </c:numRef>
          </c:cat>
          <c:val>
            <c:numRef>
              <c:f>RESUMEN!$AC$46:$AC$70</c:f>
              <c:numCache>
                <c:formatCode>#,##0.00</c:formatCode>
                <c:ptCount val="25"/>
                <c:pt idx="0">
                  <c:v>3.73557538244164</c:v>
                </c:pt>
                <c:pt idx="1">
                  <c:v>3.7980149004518222</c:v>
                </c:pt>
                <c:pt idx="2">
                  <c:v>4.0501265044617245</c:v>
                </c:pt>
                <c:pt idx="3">
                  <c:v>3.9801317735980906</c:v>
                </c:pt>
                <c:pt idx="4">
                  <c:v>3.9348790930184125</c:v>
                </c:pt>
                <c:pt idx="5">
                  <c:v>3.74377197416434</c:v>
                </c:pt>
                <c:pt idx="6">
                  <c:v>3.62018329803466</c:v>
                </c:pt>
                <c:pt idx="7">
                  <c:v>3.6154494747847741</c:v>
                </c:pt>
                <c:pt idx="8">
                  <c:v>3.7119328220276304</c:v>
                </c:pt>
                <c:pt idx="9">
                  <c:v>3.7649942414589748</c:v>
                </c:pt>
                <c:pt idx="10">
                  <c:v>3.7746956746112801</c:v>
                </c:pt>
                <c:pt idx="11">
                  <c:v>3.6041171693732208</c:v>
                </c:pt>
                <c:pt idx="12">
                  <c:v>3.3908645152433383</c:v>
                </c:pt>
                <c:pt idx="13">
                  <c:v>3.4091110186211844</c:v>
                </c:pt>
                <c:pt idx="14">
                  <c:v>3.4448175248124806</c:v>
                </c:pt>
                <c:pt idx="15">
                  <c:v>3.4160858718505298</c:v>
                </c:pt>
                <c:pt idx="16">
                  <c:v>3.3866800203330127</c:v>
                </c:pt>
                <c:pt idx="17">
                  <c:v>3.265649656586687</c:v>
                </c:pt>
                <c:pt idx="18">
                  <c:v>3.2476463535889897</c:v>
                </c:pt>
                <c:pt idx="19">
                  <c:v>3.0618136983094399</c:v>
                </c:pt>
                <c:pt idx="20">
                  <c:v>3.0632934328067929</c:v>
                </c:pt>
                <c:pt idx="21">
                  <c:v>3.0998864451881163</c:v>
                </c:pt>
                <c:pt idx="22">
                  <c:v>3.0560207425610515</c:v>
                </c:pt>
                <c:pt idx="23">
                  <c:v>3.061072294558508</c:v>
                </c:pt>
                <c:pt idx="24">
                  <c:v>3.0158525732856831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3-4698-9D00-F2EEADCF3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0976"/>
        <c:axId val="117517696"/>
      </c:lineChart>
      <c:dateAx>
        <c:axId val="117630976"/>
        <c:scaling>
          <c:orientation val="minMax"/>
        </c:scaling>
        <c:delete val="0"/>
        <c:axPos val="b"/>
        <c:minorGridlines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7517696"/>
        <c:crosses val="autoZero"/>
        <c:auto val="1"/>
        <c:lblOffset val="100"/>
        <c:baseTimeUnit val="months"/>
      </c:dateAx>
      <c:valAx>
        <c:axId val="1175176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763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33618</xdr:rowOff>
    </xdr:from>
    <xdr:to>
      <xdr:col>2</xdr:col>
      <xdr:colOff>168088</xdr:colOff>
      <xdr:row>3</xdr:row>
      <xdr:rowOff>180713</xdr:rowOff>
    </xdr:to>
    <xdr:pic>
      <xdr:nvPicPr>
        <xdr:cNvPr id="2" name="Picture 1" descr="LOGO_CAMARA_DERECH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3618"/>
          <a:ext cx="1669676" cy="71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749113</xdr:colOff>
      <xdr:row>10</xdr:row>
      <xdr:rowOff>90768</xdr:rowOff>
    </xdr:from>
    <xdr:to>
      <xdr:col>24</xdr:col>
      <xdr:colOff>257735</xdr:colOff>
      <xdr:row>34</xdr:row>
      <xdr:rowOff>22412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23</xdr:col>
      <xdr:colOff>11206</xdr:colOff>
      <xdr:row>59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60</xdr:row>
      <xdr:rowOff>9525</xdr:rowOff>
    </xdr:from>
    <xdr:to>
      <xdr:col>16</xdr:col>
      <xdr:colOff>733425</xdr:colOff>
      <xdr:row>84</xdr:row>
      <xdr:rowOff>9525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85</xdr:row>
      <xdr:rowOff>9525</xdr:rowOff>
    </xdr:from>
    <xdr:to>
      <xdr:col>16</xdr:col>
      <xdr:colOff>739588</xdr:colOff>
      <xdr:row>109</xdr:row>
      <xdr:rowOff>9525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1476375</xdr:colOff>
      <xdr:row>3</xdr:row>
      <xdr:rowOff>161925</xdr:rowOff>
    </xdr:to>
    <xdr:pic>
      <xdr:nvPicPr>
        <xdr:cNvPr id="2" name="Picture 1" descr="LOGO_CAMARA_DERECH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1428750</xdr:colOff>
      <xdr:row>4</xdr:row>
      <xdr:rowOff>0</xdr:rowOff>
    </xdr:to>
    <xdr:pic>
      <xdr:nvPicPr>
        <xdr:cNvPr id="2" name="Picture 1" descr="LOGO_CAMARA_DERECH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6"/>
  <sheetViews>
    <sheetView zoomScale="55" zoomScaleNormal="55" workbookViewId="0">
      <selection activeCell="Y38" sqref="Y38"/>
    </sheetView>
  </sheetViews>
  <sheetFormatPr baseColWidth="10" defaultColWidth="10.88671875" defaultRowHeight="14.4" x14ac:dyDescent="0.3"/>
  <cols>
    <col min="1" max="25" width="11.44140625" style="82"/>
    <col min="26" max="26" width="14.5546875" style="82" bestFit="1" customWidth="1"/>
    <col min="27" max="27" width="13.5546875" style="82" bestFit="1" customWidth="1"/>
    <col min="28" max="28" width="15" style="82" bestFit="1" customWidth="1"/>
    <col min="29" max="29" width="17.44140625" style="82" bestFit="1" customWidth="1"/>
    <col min="30" max="31" width="11.44140625" style="82"/>
    <col min="32" max="32" width="12" style="82" bestFit="1" customWidth="1"/>
    <col min="33" max="33" width="11.44140625" style="82"/>
    <col min="34" max="45" width="14.77734375" style="82" bestFit="1" customWidth="1"/>
    <col min="46" max="46" width="18.21875" style="82" bestFit="1" customWidth="1"/>
    <col min="47" max="47" width="16.77734375" style="82" bestFit="1" customWidth="1"/>
    <col min="48" max="48" width="25.44140625" style="82" bestFit="1" customWidth="1"/>
    <col min="49" max="281" width="11.44140625" style="82"/>
    <col min="282" max="282" width="14.21875" style="82" bestFit="1" customWidth="1"/>
    <col min="283" max="283" width="13.5546875" style="82" bestFit="1" customWidth="1"/>
    <col min="284" max="284" width="15" style="82" bestFit="1" customWidth="1"/>
    <col min="285" max="285" width="17.44140625" style="82" bestFit="1" customWidth="1"/>
    <col min="286" max="287" width="11.44140625" style="82"/>
    <col min="288" max="288" width="12" style="82" bestFit="1" customWidth="1"/>
    <col min="289" max="289" width="11.44140625" style="82"/>
    <col min="290" max="301" width="14.77734375" style="82" bestFit="1" customWidth="1"/>
    <col min="302" max="302" width="18.21875" style="82" bestFit="1" customWidth="1"/>
    <col min="303" max="303" width="16.77734375" style="82" bestFit="1" customWidth="1"/>
    <col min="304" max="304" width="25.44140625" style="82" bestFit="1" customWidth="1"/>
    <col min="305" max="537" width="11.44140625" style="82"/>
    <col min="538" max="538" width="14.21875" style="82" bestFit="1" customWidth="1"/>
    <col min="539" max="539" width="13.5546875" style="82" bestFit="1" customWidth="1"/>
    <col min="540" max="540" width="15" style="82" bestFit="1" customWidth="1"/>
    <col min="541" max="541" width="17.44140625" style="82" bestFit="1" customWidth="1"/>
    <col min="542" max="543" width="11.44140625" style="82"/>
    <col min="544" max="544" width="12" style="82" bestFit="1" customWidth="1"/>
    <col min="545" max="545" width="11.44140625" style="82"/>
    <col min="546" max="557" width="14.77734375" style="82" bestFit="1" customWidth="1"/>
    <col min="558" max="558" width="18.21875" style="82" bestFit="1" customWidth="1"/>
    <col min="559" max="559" width="16.77734375" style="82" bestFit="1" customWidth="1"/>
    <col min="560" max="560" width="25.44140625" style="82" bestFit="1" customWidth="1"/>
    <col min="561" max="793" width="11.44140625" style="82"/>
    <col min="794" max="794" width="14.21875" style="82" bestFit="1" customWidth="1"/>
    <col min="795" max="795" width="13.5546875" style="82" bestFit="1" customWidth="1"/>
    <col min="796" max="796" width="15" style="82" bestFit="1" customWidth="1"/>
    <col min="797" max="797" width="17.44140625" style="82" bestFit="1" customWidth="1"/>
    <col min="798" max="799" width="11.44140625" style="82"/>
    <col min="800" max="800" width="12" style="82" bestFit="1" customWidth="1"/>
    <col min="801" max="801" width="11.44140625" style="82"/>
    <col min="802" max="813" width="14.77734375" style="82" bestFit="1" customWidth="1"/>
    <col min="814" max="814" width="18.21875" style="82" bestFit="1" customWidth="1"/>
    <col min="815" max="815" width="16.77734375" style="82" bestFit="1" customWidth="1"/>
    <col min="816" max="816" width="25.44140625" style="82" bestFit="1" customWidth="1"/>
    <col min="817" max="1049" width="11.44140625" style="82"/>
    <col min="1050" max="1050" width="14.21875" style="82" bestFit="1" customWidth="1"/>
    <col min="1051" max="1051" width="13.5546875" style="82" bestFit="1" customWidth="1"/>
    <col min="1052" max="1052" width="15" style="82" bestFit="1" customWidth="1"/>
    <col min="1053" max="1053" width="17.44140625" style="82" bestFit="1" customWidth="1"/>
    <col min="1054" max="1055" width="11.44140625" style="82"/>
    <col min="1056" max="1056" width="12" style="82" bestFit="1" customWidth="1"/>
    <col min="1057" max="1057" width="11.44140625" style="82"/>
    <col min="1058" max="1069" width="14.77734375" style="82" bestFit="1" customWidth="1"/>
    <col min="1070" max="1070" width="18.21875" style="82" bestFit="1" customWidth="1"/>
    <col min="1071" max="1071" width="16.77734375" style="82" bestFit="1" customWidth="1"/>
    <col min="1072" max="1072" width="25.44140625" style="82" bestFit="1" customWidth="1"/>
    <col min="1073" max="1305" width="11.44140625" style="82"/>
    <col min="1306" max="1306" width="14.21875" style="82" bestFit="1" customWidth="1"/>
    <col min="1307" max="1307" width="13.5546875" style="82" bestFit="1" customWidth="1"/>
    <col min="1308" max="1308" width="15" style="82" bestFit="1" customWidth="1"/>
    <col min="1309" max="1309" width="17.44140625" style="82" bestFit="1" customWidth="1"/>
    <col min="1310" max="1311" width="11.44140625" style="82"/>
    <col min="1312" max="1312" width="12" style="82" bestFit="1" customWidth="1"/>
    <col min="1313" max="1313" width="11.44140625" style="82"/>
    <col min="1314" max="1325" width="14.77734375" style="82" bestFit="1" customWidth="1"/>
    <col min="1326" max="1326" width="18.21875" style="82" bestFit="1" customWidth="1"/>
    <col min="1327" max="1327" width="16.77734375" style="82" bestFit="1" customWidth="1"/>
    <col min="1328" max="1328" width="25.44140625" style="82" bestFit="1" customWidth="1"/>
    <col min="1329" max="1561" width="11.44140625" style="82"/>
    <col min="1562" max="1562" width="14.21875" style="82" bestFit="1" customWidth="1"/>
    <col min="1563" max="1563" width="13.5546875" style="82" bestFit="1" customWidth="1"/>
    <col min="1564" max="1564" width="15" style="82" bestFit="1" customWidth="1"/>
    <col min="1565" max="1565" width="17.44140625" style="82" bestFit="1" customWidth="1"/>
    <col min="1566" max="1567" width="11.44140625" style="82"/>
    <col min="1568" max="1568" width="12" style="82" bestFit="1" customWidth="1"/>
    <col min="1569" max="1569" width="11.44140625" style="82"/>
    <col min="1570" max="1581" width="14.77734375" style="82" bestFit="1" customWidth="1"/>
    <col min="1582" max="1582" width="18.21875" style="82" bestFit="1" customWidth="1"/>
    <col min="1583" max="1583" width="16.77734375" style="82" bestFit="1" customWidth="1"/>
    <col min="1584" max="1584" width="25.44140625" style="82" bestFit="1" customWidth="1"/>
    <col min="1585" max="1817" width="11.44140625" style="82"/>
    <col min="1818" max="1818" width="14.21875" style="82" bestFit="1" customWidth="1"/>
    <col min="1819" max="1819" width="13.5546875" style="82" bestFit="1" customWidth="1"/>
    <col min="1820" max="1820" width="15" style="82" bestFit="1" customWidth="1"/>
    <col min="1821" max="1821" width="17.44140625" style="82" bestFit="1" customWidth="1"/>
    <col min="1822" max="1823" width="11.44140625" style="82"/>
    <col min="1824" max="1824" width="12" style="82" bestFit="1" customWidth="1"/>
    <col min="1825" max="1825" width="11.44140625" style="82"/>
    <col min="1826" max="1837" width="14.77734375" style="82" bestFit="1" customWidth="1"/>
    <col min="1838" max="1838" width="18.21875" style="82" bestFit="1" customWidth="1"/>
    <col min="1839" max="1839" width="16.77734375" style="82" bestFit="1" customWidth="1"/>
    <col min="1840" max="1840" width="25.44140625" style="82" bestFit="1" customWidth="1"/>
    <col min="1841" max="2073" width="11.44140625" style="82"/>
    <col min="2074" max="2074" width="14.21875" style="82" bestFit="1" customWidth="1"/>
    <col min="2075" max="2075" width="13.5546875" style="82" bestFit="1" customWidth="1"/>
    <col min="2076" max="2076" width="15" style="82" bestFit="1" customWidth="1"/>
    <col min="2077" max="2077" width="17.44140625" style="82" bestFit="1" customWidth="1"/>
    <col min="2078" max="2079" width="11.44140625" style="82"/>
    <col min="2080" max="2080" width="12" style="82" bestFit="1" customWidth="1"/>
    <col min="2081" max="2081" width="11.44140625" style="82"/>
    <col min="2082" max="2093" width="14.77734375" style="82" bestFit="1" customWidth="1"/>
    <col min="2094" max="2094" width="18.21875" style="82" bestFit="1" customWidth="1"/>
    <col min="2095" max="2095" width="16.77734375" style="82" bestFit="1" customWidth="1"/>
    <col min="2096" max="2096" width="25.44140625" style="82" bestFit="1" customWidth="1"/>
    <col min="2097" max="2329" width="11.44140625" style="82"/>
    <col min="2330" max="2330" width="14.21875" style="82" bestFit="1" customWidth="1"/>
    <col min="2331" max="2331" width="13.5546875" style="82" bestFit="1" customWidth="1"/>
    <col min="2332" max="2332" width="15" style="82" bestFit="1" customWidth="1"/>
    <col min="2333" max="2333" width="17.44140625" style="82" bestFit="1" customWidth="1"/>
    <col min="2334" max="2335" width="11.44140625" style="82"/>
    <col min="2336" max="2336" width="12" style="82" bestFit="1" customWidth="1"/>
    <col min="2337" max="2337" width="11.44140625" style="82"/>
    <col min="2338" max="2349" width="14.77734375" style="82" bestFit="1" customWidth="1"/>
    <col min="2350" max="2350" width="18.21875" style="82" bestFit="1" customWidth="1"/>
    <col min="2351" max="2351" width="16.77734375" style="82" bestFit="1" customWidth="1"/>
    <col min="2352" max="2352" width="25.44140625" style="82" bestFit="1" customWidth="1"/>
    <col min="2353" max="2585" width="11.44140625" style="82"/>
    <col min="2586" max="2586" width="14.21875" style="82" bestFit="1" customWidth="1"/>
    <col min="2587" max="2587" width="13.5546875" style="82" bestFit="1" customWidth="1"/>
    <col min="2588" max="2588" width="15" style="82" bestFit="1" customWidth="1"/>
    <col min="2589" max="2589" width="17.44140625" style="82" bestFit="1" customWidth="1"/>
    <col min="2590" max="2591" width="11.44140625" style="82"/>
    <col min="2592" max="2592" width="12" style="82" bestFit="1" customWidth="1"/>
    <col min="2593" max="2593" width="11.44140625" style="82"/>
    <col min="2594" max="2605" width="14.77734375" style="82" bestFit="1" customWidth="1"/>
    <col min="2606" max="2606" width="18.21875" style="82" bestFit="1" customWidth="1"/>
    <col min="2607" max="2607" width="16.77734375" style="82" bestFit="1" customWidth="1"/>
    <col min="2608" max="2608" width="25.44140625" style="82" bestFit="1" customWidth="1"/>
    <col min="2609" max="2841" width="11.44140625" style="82"/>
    <col min="2842" max="2842" width="14.21875" style="82" bestFit="1" customWidth="1"/>
    <col min="2843" max="2843" width="13.5546875" style="82" bestFit="1" customWidth="1"/>
    <col min="2844" max="2844" width="15" style="82" bestFit="1" customWidth="1"/>
    <col min="2845" max="2845" width="17.44140625" style="82" bestFit="1" customWidth="1"/>
    <col min="2846" max="2847" width="11.44140625" style="82"/>
    <col min="2848" max="2848" width="12" style="82" bestFit="1" customWidth="1"/>
    <col min="2849" max="2849" width="11.44140625" style="82"/>
    <col min="2850" max="2861" width="14.77734375" style="82" bestFit="1" customWidth="1"/>
    <col min="2862" max="2862" width="18.21875" style="82" bestFit="1" customWidth="1"/>
    <col min="2863" max="2863" width="16.77734375" style="82" bestFit="1" customWidth="1"/>
    <col min="2864" max="2864" width="25.44140625" style="82" bestFit="1" customWidth="1"/>
    <col min="2865" max="3097" width="11.44140625" style="82"/>
    <col min="3098" max="3098" width="14.21875" style="82" bestFit="1" customWidth="1"/>
    <col min="3099" max="3099" width="13.5546875" style="82" bestFit="1" customWidth="1"/>
    <col min="3100" max="3100" width="15" style="82" bestFit="1" customWidth="1"/>
    <col min="3101" max="3101" width="17.44140625" style="82" bestFit="1" customWidth="1"/>
    <col min="3102" max="3103" width="11.44140625" style="82"/>
    <col min="3104" max="3104" width="12" style="82" bestFit="1" customWidth="1"/>
    <col min="3105" max="3105" width="11.44140625" style="82"/>
    <col min="3106" max="3117" width="14.77734375" style="82" bestFit="1" customWidth="1"/>
    <col min="3118" max="3118" width="18.21875" style="82" bestFit="1" customWidth="1"/>
    <col min="3119" max="3119" width="16.77734375" style="82" bestFit="1" customWidth="1"/>
    <col min="3120" max="3120" width="25.44140625" style="82" bestFit="1" customWidth="1"/>
    <col min="3121" max="3353" width="11.44140625" style="82"/>
    <col min="3354" max="3354" width="14.21875" style="82" bestFit="1" customWidth="1"/>
    <col min="3355" max="3355" width="13.5546875" style="82" bestFit="1" customWidth="1"/>
    <col min="3356" max="3356" width="15" style="82" bestFit="1" customWidth="1"/>
    <col min="3357" max="3357" width="17.44140625" style="82" bestFit="1" customWidth="1"/>
    <col min="3358" max="3359" width="11.44140625" style="82"/>
    <col min="3360" max="3360" width="12" style="82" bestFit="1" customWidth="1"/>
    <col min="3361" max="3361" width="11.44140625" style="82"/>
    <col min="3362" max="3373" width="14.77734375" style="82" bestFit="1" customWidth="1"/>
    <col min="3374" max="3374" width="18.21875" style="82" bestFit="1" customWidth="1"/>
    <col min="3375" max="3375" width="16.77734375" style="82" bestFit="1" customWidth="1"/>
    <col min="3376" max="3376" width="25.44140625" style="82" bestFit="1" customWidth="1"/>
    <col min="3377" max="3609" width="11.44140625" style="82"/>
    <col min="3610" max="3610" width="14.21875" style="82" bestFit="1" customWidth="1"/>
    <col min="3611" max="3611" width="13.5546875" style="82" bestFit="1" customWidth="1"/>
    <col min="3612" max="3612" width="15" style="82" bestFit="1" customWidth="1"/>
    <col min="3613" max="3613" width="17.44140625" style="82" bestFit="1" customWidth="1"/>
    <col min="3614" max="3615" width="11.44140625" style="82"/>
    <col min="3616" max="3616" width="12" style="82" bestFit="1" customWidth="1"/>
    <col min="3617" max="3617" width="11.44140625" style="82"/>
    <col min="3618" max="3629" width="14.77734375" style="82" bestFit="1" customWidth="1"/>
    <col min="3630" max="3630" width="18.21875" style="82" bestFit="1" customWidth="1"/>
    <col min="3631" max="3631" width="16.77734375" style="82" bestFit="1" customWidth="1"/>
    <col min="3632" max="3632" width="25.44140625" style="82" bestFit="1" customWidth="1"/>
    <col min="3633" max="3865" width="11.44140625" style="82"/>
    <col min="3866" max="3866" width="14.21875" style="82" bestFit="1" customWidth="1"/>
    <col min="3867" max="3867" width="13.5546875" style="82" bestFit="1" customWidth="1"/>
    <col min="3868" max="3868" width="15" style="82" bestFit="1" customWidth="1"/>
    <col min="3869" max="3869" width="17.44140625" style="82" bestFit="1" customWidth="1"/>
    <col min="3870" max="3871" width="11.44140625" style="82"/>
    <col min="3872" max="3872" width="12" style="82" bestFit="1" customWidth="1"/>
    <col min="3873" max="3873" width="11.44140625" style="82"/>
    <col min="3874" max="3885" width="14.77734375" style="82" bestFit="1" customWidth="1"/>
    <col min="3886" max="3886" width="18.21875" style="82" bestFit="1" customWidth="1"/>
    <col min="3887" max="3887" width="16.77734375" style="82" bestFit="1" customWidth="1"/>
    <col min="3888" max="3888" width="25.44140625" style="82" bestFit="1" customWidth="1"/>
    <col min="3889" max="4121" width="11.44140625" style="82"/>
    <col min="4122" max="4122" width="14.21875" style="82" bestFit="1" customWidth="1"/>
    <col min="4123" max="4123" width="13.5546875" style="82" bestFit="1" customWidth="1"/>
    <col min="4124" max="4124" width="15" style="82" bestFit="1" customWidth="1"/>
    <col min="4125" max="4125" width="17.44140625" style="82" bestFit="1" customWidth="1"/>
    <col min="4126" max="4127" width="11.44140625" style="82"/>
    <col min="4128" max="4128" width="12" style="82" bestFit="1" customWidth="1"/>
    <col min="4129" max="4129" width="11.44140625" style="82"/>
    <col min="4130" max="4141" width="14.77734375" style="82" bestFit="1" customWidth="1"/>
    <col min="4142" max="4142" width="18.21875" style="82" bestFit="1" customWidth="1"/>
    <col min="4143" max="4143" width="16.77734375" style="82" bestFit="1" customWidth="1"/>
    <col min="4144" max="4144" width="25.44140625" style="82" bestFit="1" customWidth="1"/>
    <col min="4145" max="4377" width="11.44140625" style="82"/>
    <col min="4378" max="4378" width="14.21875" style="82" bestFit="1" customWidth="1"/>
    <col min="4379" max="4379" width="13.5546875" style="82" bestFit="1" customWidth="1"/>
    <col min="4380" max="4380" width="15" style="82" bestFit="1" customWidth="1"/>
    <col min="4381" max="4381" width="17.44140625" style="82" bestFit="1" customWidth="1"/>
    <col min="4382" max="4383" width="11.44140625" style="82"/>
    <col min="4384" max="4384" width="12" style="82" bestFit="1" customWidth="1"/>
    <col min="4385" max="4385" width="11.44140625" style="82"/>
    <col min="4386" max="4397" width="14.77734375" style="82" bestFit="1" customWidth="1"/>
    <col min="4398" max="4398" width="18.21875" style="82" bestFit="1" customWidth="1"/>
    <col min="4399" max="4399" width="16.77734375" style="82" bestFit="1" customWidth="1"/>
    <col min="4400" max="4400" width="25.44140625" style="82" bestFit="1" customWidth="1"/>
    <col min="4401" max="4633" width="11.44140625" style="82"/>
    <col min="4634" max="4634" width="14.21875" style="82" bestFit="1" customWidth="1"/>
    <col min="4635" max="4635" width="13.5546875" style="82" bestFit="1" customWidth="1"/>
    <col min="4636" max="4636" width="15" style="82" bestFit="1" customWidth="1"/>
    <col min="4637" max="4637" width="17.44140625" style="82" bestFit="1" customWidth="1"/>
    <col min="4638" max="4639" width="11.44140625" style="82"/>
    <col min="4640" max="4640" width="12" style="82" bestFit="1" customWidth="1"/>
    <col min="4641" max="4641" width="11.44140625" style="82"/>
    <col min="4642" max="4653" width="14.77734375" style="82" bestFit="1" customWidth="1"/>
    <col min="4654" max="4654" width="18.21875" style="82" bestFit="1" customWidth="1"/>
    <col min="4655" max="4655" width="16.77734375" style="82" bestFit="1" customWidth="1"/>
    <col min="4656" max="4656" width="25.44140625" style="82" bestFit="1" customWidth="1"/>
    <col min="4657" max="4889" width="11.44140625" style="82"/>
    <col min="4890" max="4890" width="14.21875" style="82" bestFit="1" customWidth="1"/>
    <col min="4891" max="4891" width="13.5546875" style="82" bestFit="1" customWidth="1"/>
    <col min="4892" max="4892" width="15" style="82" bestFit="1" customWidth="1"/>
    <col min="4893" max="4893" width="17.44140625" style="82" bestFit="1" customWidth="1"/>
    <col min="4894" max="4895" width="11.44140625" style="82"/>
    <col min="4896" max="4896" width="12" style="82" bestFit="1" customWidth="1"/>
    <col min="4897" max="4897" width="11.44140625" style="82"/>
    <col min="4898" max="4909" width="14.77734375" style="82" bestFit="1" customWidth="1"/>
    <col min="4910" max="4910" width="18.21875" style="82" bestFit="1" customWidth="1"/>
    <col min="4911" max="4911" width="16.77734375" style="82" bestFit="1" customWidth="1"/>
    <col min="4912" max="4912" width="25.44140625" style="82" bestFit="1" customWidth="1"/>
    <col min="4913" max="5145" width="11.44140625" style="82"/>
    <col min="5146" max="5146" width="14.21875" style="82" bestFit="1" customWidth="1"/>
    <col min="5147" max="5147" width="13.5546875" style="82" bestFit="1" customWidth="1"/>
    <col min="5148" max="5148" width="15" style="82" bestFit="1" customWidth="1"/>
    <col min="5149" max="5149" width="17.44140625" style="82" bestFit="1" customWidth="1"/>
    <col min="5150" max="5151" width="11.44140625" style="82"/>
    <col min="5152" max="5152" width="12" style="82" bestFit="1" customWidth="1"/>
    <col min="5153" max="5153" width="11.44140625" style="82"/>
    <col min="5154" max="5165" width="14.77734375" style="82" bestFit="1" customWidth="1"/>
    <col min="5166" max="5166" width="18.21875" style="82" bestFit="1" customWidth="1"/>
    <col min="5167" max="5167" width="16.77734375" style="82" bestFit="1" customWidth="1"/>
    <col min="5168" max="5168" width="25.44140625" style="82" bestFit="1" customWidth="1"/>
    <col min="5169" max="5401" width="11.44140625" style="82"/>
    <col min="5402" max="5402" width="14.21875" style="82" bestFit="1" customWidth="1"/>
    <col min="5403" max="5403" width="13.5546875" style="82" bestFit="1" customWidth="1"/>
    <col min="5404" max="5404" width="15" style="82" bestFit="1" customWidth="1"/>
    <col min="5405" max="5405" width="17.44140625" style="82" bestFit="1" customWidth="1"/>
    <col min="5406" max="5407" width="11.44140625" style="82"/>
    <col min="5408" max="5408" width="12" style="82" bestFit="1" customWidth="1"/>
    <col min="5409" max="5409" width="11.44140625" style="82"/>
    <col min="5410" max="5421" width="14.77734375" style="82" bestFit="1" customWidth="1"/>
    <col min="5422" max="5422" width="18.21875" style="82" bestFit="1" customWidth="1"/>
    <col min="5423" max="5423" width="16.77734375" style="82" bestFit="1" customWidth="1"/>
    <col min="5424" max="5424" width="25.44140625" style="82" bestFit="1" customWidth="1"/>
    <col min="5425" max="5657" width="11.44140625" style="82"/>
    <col min="5658" max="5658" width="14.21875" style="82" bestFit="1" customWidth="1"/>
    <col min="5659" max="5659" width="13.5546875" style="82" bestFit="1" customWidth="1"/>
    <col min="5660" max="5660" width="15" style="82" bestFit="1" customWidth="1"/>
    <col min="5661" max="5661" width="17.44140625" style="82" bestFit="1" customWidth="1"/>
    <col min="5662" max="5663" width="11.44140625" style="82"/>
    <col min="5664" max="5664" width="12" style="82" bestFit="1" customWidth="1"/>
    <col min="5665" max="5665" width="11.44140625" style="82"/>
    <col min="5666" max="5677" width="14.77734375" style="82" bestFit="1" customWidth="1"/>
    <col min="5678" max="5678" width="18.21875" style="82" bestFit="1" customWidth="1"/>
    <col min="5679" max="5679" width="16.77734375" style="82" bestFit="1" customWidth="1"/>
    <col min="5680" max="5680" width="25.44140625" style="82" bestFit="1" customWidth="1"/>
    <col min="5681" max="5913" width="11.44140625" style="82"/>
    <col min="5914" max="5914" width="14.21875" style="82" bestFit="1" customWidth="1"/>
    <col min="5915" max="5915" width="13.5546875" style="82" bestFit="1" customWidth="1"/>
    <col min="5916" max="5916" width="15" style="82" bestFit="1" customWidth="1"/>
    <col min="5917" max="5917" width="17.44140625" style="82" bestFit="1" customWidth="1"/>
    <col min="5918" max="5919" width="11.44140625" style="82"/>
    <col min="5920" max="5920" width="12" style="82" bestFit="1" customWidth="1"/>
    <col min="5921" max="5921" width="11.44140625" style="82"/>
    <col min="5922" max="5933" width="14.77734375" style="82" bestFit="1" customWidth="1"/>
    <col min="5934" max="5934" width="18.21875" style="82" bestFit="1" customWidth="1"/>
    <col min="5935" max="5935" width="16.77734375" style="82" bestFit="1" customWidth="1"/>
    <col min="5936" max="5936" width="25.44140625" style="82" bestFit="1" customWidth="1"/>
    <col min="5937" max="6169" width="11.44140625" style="82"/>
    <col min="6170" max="6170" width="14.21875" style="82" bestFit="1" customWidth="1"/>
    <col min="6171" max="6171" width="13.5546875" style="82" bestFit="1" customWidth="1"/>
    <col min="6172" max="6172" width="15" style="82" bestFit="1" customWidth="1"/>
    <col min="6173" max="6173" width="17.44140625" style="82" bestFit="1" customWidth="1"/>
    <col min="6174" max="6175" width="11.44140625" style="82"/>
    <col min="6176" max="6176" width="12" style="82" bestFit="1" customWidth="1"/>
    <col min="6177" max="6177" width="11.44140625" style="82"/>
    <col min="6178" max="6189" width="14.77734375" style="82" bestFit="1" customWidth="1"/>
    <col min="6190" max="6190" width="18.21875" style="82" bestFit="1" customWidth="1"/>
    <col min="6191" max="6191" width="16.77734375" style="82" bestFit="1" customWidth="1"/>
    <col min="6192" max="6192" width="25.44140625" style="82" bestFit="1" customWidth="1"/>
    <col min="6193" max="6425" width="11.44140625" style="82"/>
    <col min="6426" max="6426" width="14.21875" style="82" bestFit="1" customWidth="1"/>
    <col min="6427" max="6427" width="13.5546875" style="82" bestFit="1" customWidth="1"/>
    <col min="6428" max="6428" width="15" style="82" bestFit="1" customWidth="1"/>
    <col min="6429" max="6429" width="17.44140625" style="82" bestFit="1" customWidth="1"/>
    <col min="6430" max="6431" width="11.44140625" style="82"/>
    <col min="6432" max="6432" width="12" style="82" bestFit="1" customWidth="1"/>
    <col min="6433" max="6433" width="11.44140625" style="82"/>
    <col min="6434" max="6445" width="14.77734375" style="82" bestFit="1" customWidth="1"/>
    <col min="6446" max="6446" width="18.21875" style="82" bestFit="1" customWidth="1"/>
    <col min="6447" max="6447" width="16.77734375" style="82" bestFit="1" customWidth="1"/>
    <col min="6448" max="6448" width="25.44140625" style="82" bestFit="1" customWidth="1"/>
    <col min="6449" max="6681" width="11.44140625" style="82"/>
    <col min="6682" max="6682" width="14.21875" style="82" bestFit="1" customWidth="1"/>
    <col min="6683" max="6683" width="13.5546875" style="82" bestFit="1" customWidth="1"/>
    <col min="6684" max="6684" width="15" style="82" bestFit="1" customWidth="1"/>
    <col min="6685" max="6685" width="17.44140625" style="82" bestFit="1" customWidth="1"/>
    <col min="6686" max="6687" width="11.44140625" style="82"/>
    <col min="6688" max="6688" width="12" style="82" bestFit="1" customWidth="1"/>
    <col min="6689" max="6689" width="11.44140625" style="82"/>
    <col min="6690" max="6701" width="14.77734375" style="82" bestFit="1" customWidth="1"/>
    <col min="6702" max="6702" width="18.21875" style="82" bestFit="1" customWidth="1"/>
    <col min="6703" max="6703" width="16.77734375" style="82" bestFit="1" customWidth="1"/>
    <col min="6704" max="6704" width="25.44140625" style="82" bestFit="1" customWidth="1"/>
    <col min="6705" max="6937" width="11.44140625" style="82"/>
    <col min="6938" max="6938" width="14.21875" style="82" bestFit="1" customWidth="1"/>
    <col min="6939" max="6939" width="13.5546875" style="82" bestFit="1" customWidth="1"/>
    <col min="6940" max="6940" width="15" style="82" bestFit="1" customWidth="1"/>
    <col min="6941" max="6941" width="17.44140625" style="82" bestFit="1" customWidth="1"/>
    <col min="6942" max="6943" width="11.44140625" style="82"/>
    <col min="6944" max="6944" width="12" style="82" bestFit="1" customWidth="1"/>
    <col min="6945" max="6945" width="11.44140625" style="82"/>
    <col min="6946" max="6957" width="14.77734375" style="82" bestFit="1" customWidth="1"/>
    <col min="6958" max="6958" width="18.21875" style="82" bestFit="1" customWidth="1"/>
    <col min="6959" max="6959" width="16.77734375" style="82" bestFit="1" customWidth="1"/>
    <col min="6960" max="6960" width="25.44140625" style="82" bestFit="1" customWidth="1"/>
    <col min="6961" max="7193" width="11.44140625" style="82"/>
    <col min="7194" max="7194" width="14.21875" style="82" bestFit="1" customWidth="1"/>
    <col min="7195" max="7195" width="13.5546875" style="82" bestFit="1" customWidth="1"/>
    <col min="7196" max="7196" width="15" style="82" bestFit="1" customWidth="1"/>
    <col min="7197" max="7197" width="17.44140625" style="82" bestFit="1" customWidth="1"/>
    <col min="7198" max="7199" width="11.44140625" style="82"/>
    <col min="7200" max="7200" width="12" style="82" bestFit="1" customWidth="1"/>
    <col min="7201" max="7201" width="11.44140625" style="82"/>
    <col min="7202" max="7213" width="14.77734375" style="82" bestFit="1" customWidth="1"/>
    <col min="7214" max="7214" width="18.21875" style="82" bestFit="1" customWidth="1"/>
    <col min="7215" max="7215" width="16.77734375" style="82" bestFit="1" customWidth="1"/>
    <col min="7216" max="7216" width="25.44140625" style="82" bestFit="1" customWidth="1"/>
    <col min="7217" max="7449" width="11.44140625" style="82"/>
    <col min="7450" max="7450" width="14.21875" style="82" bestFit="1" customWidth="1"/>
    <col min="7451" max="7451" width="13.5546875" style="82" bestFit="1" customWidth="1"/>
    <col min="7452" max="7452" width="15" style="82" bestFit="1" customWidth="1"/>
    <col min="7453" max="7453" width="17.44140625" style="82" bestFit="1" customWidth="1"/>
    <col min="7454" max="7455" width="11.44140625" style="82"/>
    <col min="7456" max="7456" width="12" style="82" bestFit="1" customWidth="1"/>
    <col min="7457" max="7457" width="11.44140625" style="82"/>
    <col min="7458" max="7469" width="14.77734375" style="82" bestFit="1" customWidth="1"/>
    <col min="7470" max="7470" width="18.21875" style="82" bestFit="1" customWidth="1"/>
    <col min="7471" max="7471" width="16.77734375" style="82" bestFit="1" customWidth="1"/>
    <col min="7472" max="7472" width="25.44140625" style="82" bestFit="1" customWidth="1"/>
    <col min="7473" max="7705" width="11.44140625" style="82"/>
    <col min="7706" max="7706" width="14.21875" style="82" bestFit="1" customWidth="1"/>
    <col min="7707" max="7707" width="13.5546875" style="82" bestFit="1" customWidth="1"/>
    <col min="7708" max="7708" width="15" style="82" bestFit="1" customWidth="1"/>
    <col min="7709" max="7709" width="17.44140625" style="82" bestFit="1" customWidth="1"/>
    <col min="7710" max="7711" width="11.44140625" style="82"/>
    <col min="7712" max="7712" width="12" style="82" bestFit="1" customWidth="1"/>
    <col min="7713" max="7713" width="11.44140625" style="82"/>
    <col min="7714" max="7725" width="14.77734375" style="82" bestFit="1" customWidth="1"/>
    <col min="7726" max="7726" width="18.21875" style="82" bestFit="1" customWidth="1"/>
    <col min="7727" max="7727" width="16.77734375" style="82" bestFit="1" customWidth="1"/>
    <col min="7728" max="7728" width="25.44140625" style="82" bestFit="1" customWidth="1"/>
    <col min="7729" max="7961" width="11.44140625" style="82"/>
    <col min="7962" max="7962" width="14.21875" style="82" bestFit="1" customWidth="1"/>
    <col min="7963" max="7963" width="13.5546875" style="82" bestFit="1" customWidth="1"/>
    <col min="7964" max="7964" width="15" style="82" bestFit="1" customWidth="1"/>
    <col min="7965" max="7965" width="17.44140625" style="82" bestFit="1" customWidth="1"/>
    <col min="7966" max="7967" width="11.44140625" style="82"/>
    <col min="7968" max="7968" width="12" style="82" bestFit="1" customWidth="1"/>
    <col min="7969" max="7969" width="11.44140625" style="82"/>
    <col min="7970" max="7981" width="14.77734375" style="82" bestFit="1" customWidth="1"/>
    <col min="7982" max="7982" width="18.21875" style="82" bestFit="1" customWidth="1"/>
    <col min="7983" max="7983" width="16.77734375" style="82" bestFit="1" customWidth="1"/>
    <col min="7984" max="7984" width="25.44140625" style="82" bestFit="1" customWidth="1"/>
    <col min="7985" max="8217" width="11.44140625" style="82"/>
    <col min="8218" max="8218" width="14.21875" style="82" bestFit="1" customWidth="1"/>
    <col min="8219" max="8219" width="13.5546875" style="82" bestFit="1" customWidth="1"/>
    <col min="8220" max="8220" width="15" style="82" bestFit="1" customWidth="1"/>
    <col min="8221" max="8221" width="17.44140625" style="82" bestFit="1" customWidth="1"/>
    <col min="8222" max="8223" width="11.44140625" style="82"/>
    <col min="8224" max="8224" width="12" style="82" bestFit="1" customWidth="1"/>
    <col min="8225" max="8225" width="11.44140625" style="82"/>
    <col min="8226" max="8237" width="14.77734375" style="82" bestFit="1" customWidth="1"/>
    <col min="8238" max="8238" width="18.21875" style="82" bestFit="1" customWidth="1"/>
    <col min="8239" max="8239" width="16.77734375" style="82" bestFit="1" customWidth="1"/>
    <col min="8240" max="8240" width="25.44140625" style="82" bestFit="1" customWidth="1"/>
    <col min="8241" max="8473" width="11.44140625" style="82"/>
    <col min="8474" max="8474" width="14.21875" style="82" bestFit="1" customWidth="1"/>
    <col min="8475" max="8475" width="13.5546875" style="82" bestFit="1" customWidth="1"/>
    <col min="8476" max="8476" width="15" style="82" bestFit="1" customWidth="1"/>
    <col min="8477" max="8477" width="17.44140625" style="82" bestFit="1" customWidth="1"/>
    <col min="8478" max="8479" width="11.44140625" style="82"/>
    <col min="8480" max="8480" width="12" style="82" bestFit="1" customWidth="1"/>
    <col min="8481" max="8481" width="11.44140625" style="82"/>
    <col min="8482" max="8493" width="14.77734375" style="82" bestFit="1" customWidth="1"/>
    <col min="8494" max="8494" width="18.21875" style="82" bestFit="1" customWidth="1"/>
    <col min="8495" max="8495" width="16.77734375" style="82" bestFit="1" customWidth="1"/>
    <col min="8496" max="8496" width="25.44140625" style="82" bestFit="1" customWidth="1"/>
    <col min="8497" max="8729" width="11.44140625" style="82"/>
    <col min="8730" max="8730" width="14.21875" style="82" bestFit="1" customWidth="1"/>
    <col min="8731" max="8731" width="13.5546875" style="82" bestFit="1" customWidth="1"/>
    <col min="8732" max="8732" width="15" style="82" bestFit="1" customWidth="1"/>
    <col min="8733" max="8733" width="17.44140625" style="82" bestFit="1" customWidth="1"/>
    <col min="8734" max="8735" width="11.44140625" style="82"/>
    <col min="8736" max="8736" width="12" style="82" bestFit="1" customWidth="1"/>
    <col min="8737" max="8737" width="11.44140625" style="82"/>
    <col min="8738" max="8749" width="14.77734375" style="82" bestFit="1" customWidth="1"/>
    <col min="8750" max="8750" width="18.21875" style="82" bestFit="1" customWidth="1"/>
    <col min="8751" max="8751" width="16.77734375" style="82" bestFit="1" customWidth="1"/>
    <col min="8752" max="8752" width="25.44140625" style="82" bestFit="1" customWidth="1"/>
    <col min="8753" max="8985" width="11.44140625" style="82"/>
    <col min="8986" max="8986" width="14.21875" style="82" bestFit="1" customWidth="1"/>
    <col min="8987" max="8987" width="13.5546875" style="82" bestFit="1" customWidth="1"/>
    <col min="8988" max="8988" width="15" style="82" bestFit="1" customWidth="1"/>
    <col min="8989" max="8989" width="17.44140625" style="82" bestFit="1" customWidth="1"/>
    <col min="8990" max="8991" width="11.44140625" style="82"/>
    <col min="8992" max="8992" width="12" style="82" bestFit="1" customWidth="1"/>
    <col min="8993" max="8993" width="11.44140625" style="82"/>
    <col min="8994" max="9005" width="14.77734375" style="82" bestFit="1" customWidth="1"/>
    <col min="9006" max="9006" width="18.21875" style="82" bestFit="1" customWidth="1"/>
    <col min="9007" max="9007" width="16.77734375" style="82" bestFit="1" customWidth="1"/>
    <col min="9008" max="9008" width="25.44140625" style="82" bestFit="1" customWidth="1"/>
    <col min="9009" max="9241" width="11.44140625" style="82"/>
    <col min="9242" max="9242" width="14.21875" style="82" bestFit="1" customWidth="1"/>
    <col min="9243" max="9243" width="13.5546875" style="82" bestFit="1" customWidth="1"/>
    <col min="9244" max="9244" width="15" style="82" bestFit="1" customWidth="1"/>
    <col min="9245" max="9245" width="17.44140625" style="82" bestFit="1" customWidth="1"/>
    <col min="9246" max="9247" width="11.44140625" style="82"/>
    <col min="9248" max="9248" width="12" style="82" bestFit="1" customWidth="1"/>
    <col min="9249" max="9249" width="11.44140625" style="82"/>
    <col min="9250" max="9261" width="14.77734375" style="82" bestFit="1" customWidth="1"/>
    <col min="9262" max="9262" width="18.21875" style="82" bestFit="1" customWidth="1"/>
    <col min="9263" max="9263" width="16.77734375" style="82" bestFit="1" customWidth="1"/>
    <col min="9264" max="9264" width="25.44140625" style="82" bestFit="1" customWidth="1"/>
    <col min="9265" max="9497" width="11.44140625" style="82"/>
    <col min="9498" max="9498" width="14.21875" style="82" bestFit="1" customWidth="1"/>
    <col min="9499" max="9499" width="13.5546875" style="82" bestFit="1" customWidth="1"/>
    <col min="9500" max="9500" width="15" style="82" bestFit="1" customWidth="1"/>
    <col min="9501" max="9501" width="17.44140625" style="82" bestFit="1" customWidth="1"/>
    <col min="9502" max="9503" width="11.44140625" style="82"/>
    <col min="9504" max="9504" width="12" style="82" bestFit="1" customWidth="1"/>
    <col min="9505" max="9505" width="11.44140625" style="82"/>
    <col min="9506" max="9517" width="14.77734375" style="82" bestFit="1" customWidth="1"/>
    <col min="9518" max="9518" width="18.21875" style="82" bestFit="1" customWidth="1"/>
    <col min="9519" max="9519" width="16.77734375" style="82" bestFit="1" customWidth="1"/>
    <col min="9520" max="9520" width="25.44140625" style="82" bestFit="1" customWidth="1"/>
    <col min="9521" max="9753" width="11.44140625" style="82"/>
    <col min="9754" max="9754" width="14.21875" style="82" bestFit="1" customWidth="1"/>
    <col min="9755" max="9755" width="13.5546875" style="82" bestFit="1" customWidth="1"/>
    <col min="9756" max="9756" width="15" style="82" bestFit="1" customWidth="1"/>
    <col min="9757" max="9757" width="17.44140625" style="82" bestFit="1" customWidth="1"/>
    <col min="9758" max="9759" width="11.44140625" style="82"/>
    <col min="9760" max="9760" width="12" style="82" bestFit="1" customWidth="1"/>
    <col min="9761" max="9761" width="11.44140625" style="82"/>
    <col min="9762" max="9773" width="14.77734375" style="82" bestFit="1" customWidth="1"/>
    <col min="9774" max="9774" width="18.21875" style="82" bestFit="1" customWidth="1"/>
    <col min="9775" max="9775" width="16.77734375" style="82" bestFit="1" customWidth="1"/>
    <col min="9776" max="9776" width="25.44140625" style="82" bestFit="1" customWidth="1"/>
    <col min="9777" max="10009" width="11.44140625" style="82"/>
    <col min="10010" max="10010" width="14.21875" style="82" bestFit="1" customWidth="1"/>
    <col min="10011" max="10011" width="13.5546875" style="82" bestFit="1" customWidth="1"/>
    <col min="10012" max="10012" width="15" style="82" bestFit="1" customWidth="1"/>
    <col min="10013" max="10013" width="17.44140625" style="82" bestFit="1" customWidth="1"/>
    <col min="10014" max="10015" width="11.44140625" style="82"/>
    <col min="10016" max="10016" width="12" style="82" bestFit="1" customWidth="1"/>
    <col min="10017" max="10017" width="11.44140625" style="82"/>
    <col min="10018" max="10029" width="14.77734375" style="82" bestFit="1" customWidth="1"/>
    <col min="10030" max="10030" width="18.21875" style="82" bestFit="1" customWidth="1"/>
    <col min="10031" max="10031" width="16.77734375" style="82" bestFit="1" customWidth="1"/>
    <col min="10032" max="10032" width="25.44140625" style="82" bestFit="1" customWidth="1"/>
    <col min="10033" max="10265" width="11.44140625" style="82"/>
    <col min="10266" max="10266" width="14.21875" style="82" bestFit="1" customWidth="1"/>
    <col min="10267" max="10267" width="13.5546875" style="82" bestFit="1" customWidth="1"/>
    <col min="10268" max="10268" width="15" style="82" bestFit="1" customWidth="1"/>
    <col min="10269" max="10269" width="17.44140625" style="82" bestFit="1" customWidth="1"/>
    <col min="10270" max="10271" width="11.44140625" style="82"/>
    <col min="10272" max="10272" width="12" style="82" bestFit="1" customWidth="1"/>
    <col min="10273" max="10273" width="11.44140625" style="82"/>
    <col min="10274" max="10285" width="14.77734375" style="82" bestFit="1" customWidth="1"/>
    <col min="10286" max="10286" width="18.21875" style="82" bestFit="1" customWidth="1"/>
    <col min="10287" max="10287" width="16.77734375" style="82" bestFit="1" customWidth="1"/>
    <col min="10288" max="10288" width="25.44140625" style="82" bestFit="1" customWidth="1"/>
    <col min="10289" max="10521" width="11.44140625" style="82"/>
    <col min="10522" max="10522" width="14.21875" style="82" bestFit="1" customWidth="1"/>
    <col min="10523" max="10523" width="13.5546875" style="82" bestFit="1" customWidth="1"/>
    <col min="10524" max="10524" width="15" style="82" bestFit="1" customWidth="1"/>
    <col min="10525" max="10525" width="17.44140625" style="82" bestFit="1" customWidth="1"/>
    <col min="10526" max="10527" width="11.44140625" style="82"/>
    <col min="10528" max="10528" width="12" style="82" bestFit="1" customWidth="1"/>
    <col min="10529" max="10529" width="11.44140625" style="82"/>
    <col min="10530" max="10541" width="14.77734375" style="82" bestFit="1" customWidth="1"/>
    <col min="10542" max="10542" width="18.21875" style="82" bestFit="1" customWidth="1"/>
    <col min="10543" max="10543" width="16.77734375" style="82" bestFit="1" customWidth="1"/>
    <col min="10544" max="10544" width="25.44140625" style="82" bestFit="1" customWidth="1"/>
    <col min="10545" max="10777" width="11.44140625" style="82"/>
    <col min="10778" max="10778" width="14.21875" style="82" bestFit="1" customWidth="1"/>
    <col min="10779" max="10779" width="13.5546875" style="82" bestFit="1" customWidth="1"/>
    <col min="10780" max="10780" width="15" style="82" bestFit="1" customWidth="1"/>
    <col min="10781" max="10781" width="17.44140625" style="82" bestFit="1" customWidth="1"/>
    <col min="10782" max="10783" width="11.44140625" style="82"/>
    <col min="10784" max="10784" width="12" style="82" bestFit="1" customWidth="1"/>
    <col min="10785" max="10785" width="11.44140625" style="82"/>
    <col min="10786" max="10797" width="14.77734375" style="82" bestFit="1" customWidth="1"/>
    <col min="10798" max="10798" width="18.21875" style="82" bestFit="1" customWidth="1"/>
    <col min="10799" max="10799" width="16.77734375" style="82" bestFit="1" customWidth="1"/>
    <col min="10800" max="10800" width="25.44140625" style="82" bestFit="1" customWidth="1"/>
    <col min="10801" max="11033" width="11.44140625" style="82"/>
    <col min="11034" max="11034" width="14.21875" style="82" bestFit="1" customWidth="1"/>
    <col min="11035" max="11035" width="13.5546875" style="82" bestFit="1" customWidth="1"/>
    <col min="11036" max="11036" width="15" style="82" bestFit="1" customWidth="1"/>
    <col min="11037" max="11037" width="17.44140625" style="82" bestFit="1" customWidth="1"/>
    <col min="11038" max="11039" width="11.44140625" style="82"/>
    <col min="11040" max="11040" width="12" style="82" bestFit="1" customWidth="1"/>
    <col min="11041" max="11041" width="11.44140625" style="82"/>
    <col min="11042" max="11053" width="14.77734375" style="82" bestFit="1" customWidth="1"/>
    <col min="11054" max="11054" width="18.21875" style="82" bestFit="1" customWidth="1"/>
    <col min="11055" max="11055" width="16.77734375" style="82" bestFit="1" customWidth="1"/>
    <col min="11056" max="11056" width="25.44140625" style="82" bestFit="1" customWidth="1"/>
    <col min="11057" max="11289" width="11.44140625" style="82"/>
    <col min="11290" max="11290" width="14.21875" style="82" bestFit="1" customWidth="1"/>
    <col min="11291" max="11291" width="13.5546875" style="82" bestFit="1" customWidth="1"/>
    <col min="11292" max="11292" width="15" style="82" bestFit="1" customWidth="1"/>
    <col min="11293" max="11293" width="17.44140625" style="82" bestFit="1" customWidth="1"/>
    <col min="11294" max="11295" width="11.44140625" style="82"/>
    <col min="11296" max="11296" width="12" style="82" bestFit="1" customWidth="1"/>
    <col min="11297" max="11297" width="11.44140625" style="82"/>
    <col min="11298" max="11309" width="14.77734375" style="82" bestFit="1" customWidth="1"/>
    <col min="11310" max="11310" width="18.21875" style="82" bestFit="1" customWidth="1"/>
    <col min="11311" max="11311" width="16.77734375" style="82" bestFit="1" customWidth="1"/>
    <col min="11312" max="11312" width="25.44140625" style="82" bestFit="1" customWidth="1"/>
    <col min="11313" max="11545" width="11.44140625" style="82"/>
    <col min="11546" max="11546" width="14.21875" style="82" bestFit="1" customWidth="1"/>
    <col min="11547" max="11547" width="13.5546875" style="82" bestFit="1" customWidth="1"/>
    <col min="11548" max="11548" width="15" style="82" bestFit="1" customWidth="1"/>
    <col min="11549" max="11549" width="17.44140625" style="82" bestFit="1" customWidth="1"/>
    <col min="11550" max="11551" width="11.44140625" style="82"/>
    <col min="11552" max="11552" width="12" style="82" bestFit="1" customWidth="1"/>
    <col min="11553" max="11553" width="11.44140625" style="82"/>
    <col min="11554" max="11565" width="14.77734375" style="82" bestFit="1" customWidth="1"/>
    <col min="11566" max="11566" width="18.21875" style="82" bestFit="1" customWidth="1"/>
    <col min="11567" max="11567" width="16.77734375" style="82" bestFit="1" customWidth="1"/>
    <col min="11568" max="11568" width="25.44140625" style="82" bestFit="1" customWidth="1"/>
    <col min="11569" max="11801" width="11.44140625" style="82"/>
    <col min="11802" max="11802" width="14.21875" style="82" bestFit="1" customWidth="1"/>
    <col min="11803" max="11803" width="13.5546875" style="82" bestFit="1" customWidth="1"/>
    <col min="11804" max="11804" width="15" style="82" bestFit="1" customWidth="1"/>
    <col min="11805" max="11805" width="17.44140625" style="82" bestFit="1" customWidth="1"/>
    <col min="11806" max="11807" width="11.44140625" style="82"/>
    <col min="11808" max="11808" width="12" style="82" bestFit="1" customWidth="1"/>
    <col min="11809" max="11809" width="11.44140625" style="82"/>
    <col min="11810" max="11821" width="14.77734375" style="82" bestFit="1" customWidth="1"/>
    <col min="11822" max="11822" width="18.21875" style="82" bestFit="1" customWidth="1"/>
    <col min="11823" max="11823" width="16.77734375" style="82" bestFit="1" customWidth="1"/>
    <col min="11824" max="11824" width="25.44140625" style="82" bestFit="1" customWidth="1"/>
    <col min="11825" max="12057" width="11.44140625" style="82"/>
    <col min="12058" max="12058" width="14.21875" style="82" bestFit="1" customWidth="1"/>
    <col min="12059" max="12059" width="13.5546875" style="82" bestFit="1" customWidth="1"/>
    <col min="12060" max="12060" width="15" style="82" bestFit="1" customWidth="1"/>
    <col min="12061" max="12061" width="17.44140625" style="82" bestFit="1" customWidth="1"/>
    <col min="12062" max="12063" width="11.44140625" style="82"/>
    <col min="12064" max="12064" width="12" style="82" bestFit="1" customWidth="1"/>
    <col min="12065" max="12065" width="11.44140625" style="82"/>
    <col min="12066" max="12077" width="14.77734375" style="82" bestFit="1" customWidth="1"/>
    <col min="12078" max="12078" width="18.21875" style="82" bestFit="1" customWidth="1"/>
    <col min="12079" max="12079" width="16.77734375" style="82" bestFit="1" customWidth="1"/>
    <col min="12080" max="12080" width="25.44140625" style="82" bestFit="1" customWidth="1"/>
    <col min="12081" max="12313" width="11.44140625" style="82"/>
    <col min="12314" max="12314" width="14.21875" style="82" bestFit="1" customWidth="1"/>
    <col min="12315" max="12315" width="13.5546875" style="82" bestFit="1" customWidth="1"/>
    <col min="12316" max="12316" width="15" style="82" bestFit="1" customWidth="1"/>
    <col min="12317" max="12317" width="17.44140625" style="82" bestFit="1" customWidth="1"/>
    <col min="12318" max="12319" width="11.44140625" style="82"/>
    <col min="12320" max="12320" width="12" style="82" bestFit="1" customWidth="1"/>
    <col min="12321" max="12321" width="11.44140625" style="82"/>
    <col min="12322" max="12333" width="14.77734375" style="82" bestFit="1" customWidth="1"/>
    <col min="12334" max="12334" width="18.21875" style="82" bestFit="1" customWidth="1"/>
    <col min="12335" max="12335" width="16.77734375" style="82" bestFit="1" customWidth="1"/>
    <col min="12336" max="12336" width="25.44140625" style="82" bestFit="1" customWidth="1"/>
    <col min="12337" max="12569" width="11.44140625" style="82"/>
    <col min="12570" max="12570" width="14.21875" style="82" bestFit="1" customWidth="1"/>
    <col min="12571" max="12571" width="13.5546875" style="82" bestFit="1" customWidth="1"/>
    <col min="12572" max="12572" width="15" style="82" bestFit="1" customWidth="1"/>
    <col min="12573" max="12573" width="17.44140625" style="82" bestFit="1" customWidth="1"/>
    <col min="12574" max="12575" width="11.44140625" style="82"/>
    <col min="12576" max="12576" width="12" style="82" bestFit="1" customWidth="1"/>
    <col min="12577" max="12577" width="11.44140625" style="82"/>
    <col min="12578" max="12589" width="14.77734375" style="82" bestFit="1" customWidth="1"/>
    <col min="12590" max="12590" width="18.21875" style="82" bestFit="1" customWidth="1"/>
    <col min="12591" max="12591" width="16.77734375" style="82" bestFit="1" customWidth="1"/>
    <col min="12592" max="12592" width="25.44140625" style="82" bestFit="1" customWidth="1"/>
    <col min="12593" max="12825" width="11.44140625" style="82"/>
    <col min="12826" max="12826" width="14.21875" style="82" bestFit="1" customWidth="1"/>
    <col min="12827" max="12827" width="13.5546875" style="82" bestFit="1" customWidth="1"/>
    <col min="12828" max="12828" width="15" style="82" bestFit="1" customWidth="1"/>
    <col min="12829" max="12829" width="17.44140625" style="82" bestFit="1" customWidth="1"/>
    <col min="12830" max="12831" width="11.44140625" style="82"/>
    <col min="12832" max="12832" width="12" style="82" bestFit="1" customWidth="1"/>
    <col min="12833" max="12833" width="11.44140625" style="82"/>
    <col min="12834" max="12845" width="14.77734375" style="82" bestFit="1" customWidth="1"/>
    <col min="12846" max="12846" width="18.21875" style="82" bestFit="1" customWidth="1"/>
    <col min="12847" max="12847" width="16.77734375" style="82" bestFit="1" customWidth="1"/>
    <col min="12848" max="12848" width="25.44140625" style="82" bestFit="1" customWidth="1"/>
    <col min="12849" max="13081" width="11.44140625" style="82"/>
    <col min="13082" max="13082" width="14.21875" style="82" bestFit="1" customWidth="1"/>
    <col min="13083" max="13083" width="13.5546875" style="82" bestFit="1" customWidth="1"/>
    <col min="13084" max="13084" width="15" style="82" bestFit="1" customWidth="1"/>
    <col min="13085" max="13085" width="17.44140625" style="82" bestFit="1" customWidth="1"/>
    <col min="13086" max="13087" width="11.44140625" style="82"/>
    <col min="13088" max="13088" width="12" style="82" bestFit="1" customWidth="1"/>
    <col min="13089" max="13089" width="11.44140625" style="82"/>
    <col min="13090" max="13101" width="14.77734375" style="82" bestFit="1" customWidth="1"/>
    <col min="13102" max="13102" width="18.21875" style="82" bestFit="1" customWidth="1"/>
    <col min="13103" max="13103" width="16.77734375" style="82" bestFit="1" customWidth="1"/>
    <col min="13104" max="13104" width="25.44140625" style="82" bestFit="1" customWidth="1"/>
    <col min="13105" max="13337" width="11.44140625" style="82"/>
    <col min="13338" max="13338" width="14.21875" style="82" bestFit="1" customWidth="1"/>
    <col min="13339" max="13339" width="13.5546875" style="82" bestFit="1" customWidth="1"/>
    <col min="13340" max="13340" width="15" style="82" bestFit="1" customWidth="1"/>
    <col min="13341" max="13341" width="17.44140625" style="82" bestFit="1" customWidth="1"/>
    <col min="13342" max="13343" width="11.44140625" style="82"/>
    <col min="13344" max="13344" width="12" style="82" bestFit="1" customWidth="1"/>
    <col min="13345" max="13345" width="11.44140625" style="82"/>
    <col min="13346" max="13357" width="14.77734375" style="82" bestFit="1" customWidth="1"/>
    <col min="13358" max="13358" width="18.21875" style="82" bestFit="1" customWidth="1"/>
    <col min="13359" max="13359" width="16.77734375" style="82" bestFit="1" customWidth="1"/>
    <col min="13360" max="13360" width="25.44140625" style="82" bestFit="1" customWidth="1"/>
    <col min="13361" max="13593" width="11.44140625" style="82"/>
    <col min="13594" max="13594" width="14.21875" style="82" bestFit="1" customWidth="1"/>
    <col min="13595" max="13595" width="13.5546875" style="82" bestFit="1" customWidth="1"/>
    <col min="13596" max="13596" width="15" style="82" bestFit="1" customWidth="1"/>
    <col min="13597" max="13597" width="17.44140625" style="82" bestFit="1" customWidth="1"/>
    <col min="13598" max="13599" width="11.44140625" style="82"/>
    <col min="13600" max="13600" width="12" style="82" bestFit="1" customWidth="1"/>
    <col min="13601" max="13601" width="11.44140625" style="82"/>
    <col min="13602" max="13613" width="14.77734375" style="82" bestFit="1" customWidth="1"/>
    <col min="13614" max="13614" width="18.21875" style="82" bestFit="1" customWidth="1"/>
    <col min="13615" max="13615" width="16.77734375" style="82" bestFit="1" customWidth="1"/>
    <col min="13616" max="13616" width="25.44140625" style="82" bestFit="1" customWidth="1"/>
    <col min="13617" max="13849" width="11.44140625" style="82"/>
    <col min="13850" max="13850" width="14.21875" style="82" bestFit="1" customWidth="1"/>
    <col min="13851" max="13851" width="13.5546875" style="82" bestFit="1" customWidth="1"/>
    <col min="13852" max="13852" width="15" style="82" bestFit="1" customWidth="1"/>
    <col min="13853" max="13853" width="17.44140625" style="82" bestFit="1" customWidth="1"/>
    <col min="13854" max="13855" width="11.44140625" style="82"/>
    <col min="13856" max="13856" width="12" style="82" bestFit="1" customWidth="1"/>
    <col min="13857" max="13857" width="11.44140625" style="82"/>
    <col min="13858" max="13869" width="14.77734375" style="82" bestFit="1" customWidth="1"/>
    <col min="13870" max="13870" width="18.21875" style="82" bestFit="1" customWidth="1"/>
    <col min="13871" max="13871" width="16.77734375" style="82" bestFit="1" customWidth="1"/>
    <col min="13872" max="13872" width="25.44140625" style="82" bestFit="1" customWidth="1"/>
    <col min="13873" max="14105" width="11.44140625" style="82"/>
    <col min="14106" max="14106" width="14.21875" style="82" bestFit="1" customWidth="1"/>
    <col min="14107" max="14107" width="13.5546875" style="82" bestFit="1" customWidth="1"/>
    <col min="14108" max="14108" width="15" style="82" bestFit="1" customWidth="1"/>
    <col min="14109" max="14109" width="17.44140625" style="82" bestFit="1" customWidth="1"/>
    <col min="14110" max="14111" width="11.44140625" style="82"/>
    <col min="14112" max="14112" width="12" style="82" bestFit="1" customWidth="1"/>
    <col min="14113" max="14113" width="11.44140625" style="82"/>
    <col min="14114" max="14125" width="14.77734375" style="82" bestFit="1" customWidth="1"/>
    <col min="14126" max="14126" width="18.21875" style="82" bestFit="1" customWidth="1"/>
    <col min="14127" max="14127" width="16.77734375" style="82" bestFit="1" customWidth="1"/>
    <col min="14128" max="14128" width="25.44140625" style="82" bestFit="1" customWidth="1"/>
    <col min="14129" max="14361" width="11.44140625" style="82"/>
    <col min="14362" max="14362" width="14.21875" style="82" bestFit="1" customWidth="1"/>
    <col min="14363" max="14363" width="13.5546875" style="82" bestFit="1" customWidth="1"/>
    <col min="14364" max="14364" width="15" style="82" bestFit="1" customWidth="1"/>
    <col min="14365" max="14365" width="17.44140625" style="82" bestFit="1" customWidth="1"/>
    <col min="14366" max="14367" width="11.44140625" style="82"/>
    <col min="14368" max="14368" width="12" style="82" bestFit="1" customWidth="1"/>
    <col min="14369" max="14369" width="11.44140625" style="82"/>
    <col min="14370" max="14381" width="14.77734375" style="82" bestFit="1" customWidth="1"/>
    <col min="14382" max="14382" width="18.21875" style="82" bestFit="1" customWidth="1"/>
    <col min="14383" max="14383" width="16.77734375" style="82" bestFit="1" customWidth="1"/>
    <col min="14384" max="14384" width="25.44140625" style="82" bestFit="1" customWidth="1"/>
    <col min="14385" max="14617" width="11.44140625" style="82"/>
    <col min="14618" max="14618" width="14.21875" style="82" bestFit="1" customWidth="1"/>
    <col min="14619" max="14619" width="13.5546875" style="82" bestFit="1" customWidth="1"/>
    <col min="14620" max="14620" width="15" style="82" bestFit="1" customWidth="1"/>
    <col min="14621" max="14621" width="17.44140625" style="82" bestFit="1" customWidth="1"/>
    <col min="14622" max="14623" width="11.44140625" style="82"/>
    <col min="14624" max="14624" width="12" style="82" bestFit="1" customWidth="1"/>
    <col min="14625" max="14625" width="11.44140625" style="82"/>
    <col min="14626" max="14637" width="14.77734375" style="82" bestFit="1" customWidth="1"/>
    <col min="14638" max="14638" width="18.21875" style="82" bestFit="1" customWidth="1"/>
    <col min="14639" max="14639" width="16.77734375" style="82" bestFit="1" customWidth="1"/>
    <col min="14640" max="14640" width="25.44140625" style="82" bestFit="1" customWidth="1"/>
    <col min="14641" max="14873" width="11.44140625" style="82"/>
    <col min="14874" max="14874" width="14.21875" style="82" bestFit="1" customWidth="1"/>
    <col min="14875" max="14875" width="13.5546875" style="82" bestFit="1" customWidth="1"/>
    <col min="14876" max="14876" width="15" style="82" bestFit="1" customWidth="1"/>
    <col min="14877" max="14877" width="17.44140625" style="82" bestFit="1" customWidth="1"/>
    <col min="14878" max="14879" width="11.44140625" style="82"/>
    <col min="14880" max="14880" width="12" style="82" bestFit="1" customWidth="1"/>
    <col min="14881" max="14881" width="11.44140625" style="82"/>
    <col min="14882" max="14893" width="14.77734375" style="82" bestFit="1" customWidth="1"/>
    <col min="14894" max="14894" width="18.21875" style="82" bestFit="1" customWidth="1"/>
    <col min="14895" max="14895" width="16.77734375" style="82" bestFit="1" customWidth="1"/>
    <col min="14896" max="14896" width="25.44140625" style="82" bestFit="1" customWidth="1"/>
    <col min="14897" max="15129" width="11.44140625" style="82"/>
    <col min="15130" max="15130" width="14.21875" style="82" bestFit="1" customWidth="1"/>
    <col min="15131" max="15131" width="13.5546875" style="82" bestFit="1" customWidth="1"/>
    <col min="15132" max="15132" width="15" style="82" bestFit="1" customWidth="1"/>
    <col min="15133" max="15133" width="17.44140625" style="82" bestFit="1" customWidth="1"/>
    <col min="15134" max="15135" width="11.44140625" style="82"/>
    <col min="15136" max="15136" width="12" style="82" bestFit="1" customWidth="1"/>
    <col min="15137" max="15137" width="11.44140625" style="82"/>
    <col min="15138" max="15149" width="14.77734375" style="82" bestFit="1" customWidth="1"/>
    <col min="15150" max="15150" width="18.21875" style="82" bestFit="1" customWidth="1"/>
    <col min="15151" max="15151" width="16.77734375" style="82" bestFit="1" customWidth="1"/>
    <col min="15152" max="15152" width="25.44140625" style="82" bestFit="1" customWidth="1"/>
    <col min="15153" max="15385" width="11.44140625" style="82"/>
    <col min="15386" max="15386" width="14.21875" style="82" bestFit="1" customWidth="1"/>
    <col min="15387" max="15387" width="13.5546875" style="82" bestFit="1" customWidth="1"/>
    <col min="15388" max="15388" width="15" style="82" bestFit="1" customWidth="1"/>
    <col min="15389" max="15389" width="17.44140625" style="82" bestFit="1" customWidth="1"/>
    <col min="15390" max="15391" width="11.44140625" style="82"/>
    <col min="15392" max="15392" width="12" style="82" bestFit="1" customWidth="1"/>
    <col min="15393" max="15393" width="11.44140625" style="82"/>
    <col min="15394" max="15405" width="14.77734375" style="82" bestFit="1" customWidth="1"/>
    <col min="15406" max="15406" width="18.21875" style="82" bestFit="1" customWidth="1"/>
    <col min="15407" max="15407" width="16.77734375" style="82" bestFit="1" customWidth="1"/>
    <col min="15408" max="15408" width="25.44140625" style="82" bestFit="1" customWidth="1"/>
    <col min="15409" max="15641" width="11.44140625" style="82"/>
    <col min="15642" max="15642" width="14.21875" style="82" bestFit="1" customWidth="1"/>
    <col min="15643" max="15643" width="13.5546875" style="82" bestFit="1" customWidth="1"/>
    <col min="15644" max="15644" width="15" style="82" bestFit="1" customWidth="1"/>
    <col min="15645" max="15645" width="17.44140625" style="82" bestFit="1" customWidth="1"/>
    <col min="15646" max="15647" width="11.44140625" style="82"/>
    <col min="15648" max="15648" width="12" style="82" bestFit="1" customWidth="1"/>
    <col min="15649" max="15649" width="11.44140625" style="82"/>
    <col min="15650" max="15661" width="14.77734375" style="82" bestFit="1" customWidth="1"/>
    <col min="15662" max="15662" width="18.21875" style="82" bestFit="1" customWidth="1"/>
    <col min="15663" max="15663" width="16.77734375" style="82" bestFit="1" customWidth="1"/>
    <col min="15664" max="15664" width="25.44140625" style="82" bestFit="1" customWidth="1"/>
    <col min="15665" max="15897" width="11.44140625" style="82"/>
    <col min="15898" max="15898" width="14.21875" style="82" bestFit="1" customWidth="1"/>
    <col min="15899" max="15899" width="13.5546875" style="82" bestFit="1" customWidth="1"/>
    <col min="15900" max="15900" width="15" style="82" bestFit="1" customWidth="1"/>
    <col min="15901" max="15901" width="17.44140625" style="82" bestFit="1" customWidth="1"/>
    <col min="15902" max="15903" width="11.44140625" style="82"/>
    <col min="15904" max="15904" width="12" style="82" bestFit="1" customWidth="1"/>
    <col min="15905" max="15905" width="11.44140625" style="82"/>
    <col min="15906" max="15917" width="14.77734375" style="82" bestFit="1" customWidth="1"/>
    <col min="15918" max="15918" width="18.21875" style="82" bestFit="1" customWidth="1"/>
    <col min="15919" max="15919" width="16.77734375" style="82" bestFit="1" customWidth="1"/>
    <col min="15920" max="15920" width="25.44140625" style="82" bestFit="1" customWidth="1"/>
    <col min="15921" max="16153" width="11.44140625" style="82"/>
    <col min="16154" max="16154" width="14.21875" style="82" bestFit="1" customWidth="1"/>
    <col min="16155" max="16155" width="13.5546875" style="82" bestFit="1" customWidth="1"/>
    <col min="16156" max="16156" width="15" style="82" bestFit="1" customWidth="1"/>
    <col min="16157" max="16157" width="17.44140625" style="82" bestFit="1" customWidth="1"/>
    <col min="16158" max="16159" width="11.44140625" style="82"/>
    <col min="16160" max="16160" width="12" style="82" bestFit="1" customWidth="1"/>
    <col min="16161" max="16161" width="11.44140625" style="82"/>
    <col min="16162" max="16173" width="14.77734375" style="82" bestFit="1" customWidth="1"/>
    <col min="16174" max="16174" width="18.21875" style="82" bestFit="1" customWidth="1"/>
    <col min="16175" max="16175" width="16.77734375" style="82" bestFit="1" customWidth="1"/>
    <col min="16176" max="16176" width="25.44140625" style="82" bestFit="1" customWidth="1"/>
    <col min="16177" max="16384" width="11.44140625" style="82"/>
  </cols>
  <sheetData>
    <row r="1" spans="1:4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8" x14ac:dyDescent="0.3">
      <c r="A3" s="1"/>
      <c r="B3" s="1"/>
      <c r="C3" s="1"/>
      <c r="D3" s="1"/>
      <c r="E3" s="1"/>
      <c r="F3" s="1"/>
      <c r="G3" s="1"/>
      <c r="H3" s="1"/>
      <c r="I3" s="1"/>
      <c r="J3" s="83"/>
      <c r="K3" s="1"/>
      <c r="L3" s="3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8" x14ac:dyDescent="0.3">
      <c r="A4" s="1"/>
      <c r="B4" s="1"/>
      <c r="C4" s="1"/>
      <c r="D4" s="1"/>
      <c r="E4" s="1"/>
      <c r="F4" s="1"/>
      <c r="G4" s="1"/>
      <c r="H4" s="1"/>
      <c r="I4" s="1"/>
      <c r="J4" s="83"/>
      <c r="K4" s="1"/>
      <c r="L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8" x14ac:dyDescent="0.3">
      <c r="A5" s="84" t="s">
        <v>59</v>
      </c>
      <c r="B5" s="1"/>
      <c r="C5" s="1"/>
      <c r="D5" s="1"/>
      <c r="E5" s="1"/>
      <c r="F5" s="1"/>
      <c r="G5" s="1"/>
      <c r="H5" s="1"/>
      <c r="I5" s="1"/>
      <c r="J5" s="83"/>
      <c r="K5" s="1"/>
      <c r="L5" s="3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8" x14ac:dyDescent="0.3">
      <c r="A6" s="84" t="s">
        <v>60</v>
      </c>
      <c r="B6" s="1"/>
      <c r="C6" s="1"/>
      <c r="D6" s="1"/>
      <c r="E6" s="1"/>
      <c r="F6" s="1"/>
      <c r="G6" s="1"/>
      <c r="H6" s="1"/>
      <c r="I6" s="39"/>
      <c r="J6" s="83"/>
      <c r="K6" s="1"/>
      <c r="L6" s="3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8" x14ac:dyDescent="0.3">
      <c r="A7" s="85" t="s">
        <v>106</v>
      </c>
      <c r="B7" s="1"/>
      <c r="C7" s="1"/>
      <c r="D7" s="1"/>
      <c r="E7" s="1"/>
      <c r="F7" s="1"/>
      <c r="G7" s="1"/>
      <c r="H7" s="1"/>
      <c r="I7" s="1"/>
      <c r="J7" s="83"/>
      <c r="K7" s="1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8" ht="15" thickBot="1" x14ac:dyDescent="0.35">
      <c r="A8" s="85" t="s">
        <v>61</v>
      </c>
      <c r="B8" s="1"/>
      <c r="C8" s="1"/>
      <c r="D8" s="1"/>
      <c r="E8" s="1"/>
      <c r="F8" s="1"/>
      <c r="G8" s="1"/>
      <c r="H8" s="1"/>
      <c r="I8" s="1"/>
      <c r="J8" s="83"/>
      <c r="K8" s="1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8" ht="15" thickBot="1" x14ac:dyDescent="0.35">
      <c r="A9" s="85" t="s">
        <v>62</v>
      </c>
      <c r="B9" s="1"/>
      <c r="C9" s="1"/>
      <c r="D9" s="1"/>
      <c r="E9" s="1"/>
      <c r="F9" s="1"/>
      <c r="G9" s="1"/>
      <c r="H9" s="1"/>
      <c r="I9" s="1"/>
      <c r="J9" s="83"/>
      <c r="K9" s="1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20" t="s">
        <v>63</v>
      </c>
      <c r="AA9" s="221"/>
      <c r="AB9" s="221"/>
      <c r="AC9" s="222"/>
      <c r="AD9" s="1"/>
      <c r="AE9" s="1"/>
      <c r="AF9" s="1"/>
      <c r="AG9" s="220" t="s">
        <v>64</v>
      </c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2"/>
    </row>
    <row r="10" spans="1:48" ht="15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83"/>
      <c r="K10" s="1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6" t="s">
        <v>65</v>
      </c>
      <c r="AA10" s="87" t="s">
        <v>66</v>
      </c>
      <c r="AB10" s="87" t="s">
        <v>46</v>
      </c>
      <c r="AC10" s="88" t="s">
        <v>67</v>
      </c>
      <c r="AD10" s="1"/>
      <c r="AE10" s="1"/>
      <c r="AF10" s="1"/>
      <c r="AG10" s="2" t="s">
        <v>68</v>
      </c>
      <c r="AH10" s="3" t="s">
        <v>69</v>
      </c>
      <c r="AI10" s="3" t="s">
        <v>70</v>
      </c>
      <c r="AJ10" s="3" t="s">
        <v>71</v>
      </c>
      <c r="AK10" s="3" t="s">
        <v>72</v>
      </c>
      <c r="AL10" s="3" t="s">
        <v>73</v>
      </c>
      <c r="AM10" s="3" t="s">
        <v>74</v>
      </c>
      <c r="AN10" s="3" t="s">
        <v>75</v>
      </c>
      <c r="AO10" s="3" t="s">
        <v>76</v>
      </c>
      <c r="AP10" s="3" t="s">
        <v>77</v>
      </c>
      <c r="AQ10" s="3" t="s">
        <v>78</v>
      </c>
      <c r="AR10" s="3" t="s">
        <v>79</v>
      </c>
      <c r="AS10" s="3" t="s">
        <v>80</v>
      </c>
      <c r="AT10" s="78" t="s">
        <v>44</v>
      </c>
      <c r="AU10" s="77" t="s">
        <v>81</v>
      </c>
      <c r="AV10" s="77" t="s">
        <v>82</v>
      </c>
    </row>
    <row r="11" spans="1:48" x14ac:dyDescent="0.3">
      <c r="A11" s="1"/>
      <c r="B11" s="1"/>
      <c r="C11" s="1"/>
      <c r="D11" s="1"/>
      <c r="E11" s="1"/>
      <c r="F11" s="1"/>
      <c r="G11" s="1"/>
      <c r="H11" s="1"/>
      <c r="I11" s="1"/>
      <c r="J11" s="83"/>
      <c r="K11" s="1"/>
      <c r="L11" s="37"/>
      <c r="M11" s="1"/>
      <c r="N11" s="1"/>
      <c r="O11" s="1"/>
      <c r="P11" s="1"/>
      <c r="Q11" s="1"/>
      <c r="R11" s="36"/>
      <c r="S11" s="1"/>
      <c r="T11" s="37"/>
      <c r="U11" s="37"/>
      <c r="V11" s="37"/>
      <c r="W11" s="37"/>
      <c r="X11" s="37"/>
      <c r="Y11" s="1"/>
      <c r="Z11" s="4">
        <v>40544</v>
      </c>
      <c r="AA11" s="5">
        <v>25647030</v>
      </c>
      <c r="AB11" s="5">
        <v>66384011.910000004</v>
      </c>
      <c r="AC11" s="6">
        <v>2.5883703458061227</v>
      </c>
      <c r="AD11" s="37"/>
      <c r="AE11" s="37"/>
      <c r="AF11" s="37"/>
      <c r="AG11" s="7">
        <v>1994</v>
      </c>
      <c r="AH11" s="8">
        <v>11620473</v>
      </c>
      <c r="AI11" s="8">
        <v>11996071</v>
      </c>
      <c r="AJ11" s="8">
        <v>15510568</v>
      </c>
      <c r="AK11" s="8">
        <v>12310509</v>
      </c>
      <c r="AL11" s="8">
        <v>15596030</v>
      </c>
      <c r="AM11" s="8">
        <v>15280896</v>
      </c>
      <c r="AN11" s="8">
        <v>15727753</v>
      </c>
      <c r="AO11" s="8">
        <v>11699342</v>
      </c>
      <c r="AP11" s="8">
        <v>9368795</v>
      </c>
      <c r="AQ11" s="8">
        <v>12156766</v>
      </c>
      <c r="AR11" s="8">
        <v>13016736</v>
      </c>
      <c r="AS11" s="8">
        <v>11916898</v>
      </c>
      <c r="AT11" s="209">
        <f t="shared" ref="AT11:AT29" si="0">SUM(AH11:AS11)</f>
        <v>156200837</v>
      </c>
      <c r="AU11" s="211">
        <f t="shared" ref="AU11:AU31" si="1">+AT36/AT11</f>
        <v>3.292558252296689</v>
      </c>
      <c r="AV11" s="10"/>
    </row>
    <row r="12" spans="1:48" x14ac:dyDescent="0.3">
      <c r="A12" s="1"/>
      <c r="B12" s="1"/>
      <c r="C12" s="1"/>
      <c r="D12" s="1"/>
      <c r="E12" s="1"/>
      <c r="F12" s="1"/>
      <c r="G12" s="1"/>
      <c r="H12" s="1"/>
      <c r="I12" s="1"/>
      <c r="J12" s="83"/>
      <c r="K12" s="1"/>
      <c r="L12" s="37"/>
      <c r="M12" s="1"/>
      <c r="N12" s="1"/>
      <c r="O12" s="1"/>
      <c r="P12" s="1"/>
      <c r="Q12" s="1"/>
      <c r="R12" s="36"/>
      <c r="S12" s="1"/>
      <c r="T12" s="37"/>
      <c r="U12" s="37"/>
      <c r="V12" s="37"/>
      <c r="W12" s="37"/>
      <c r="X12" s="37"/>
      <c r="Y12" s="1"/>
      <c r="Z12" s="11">
        <v>40575</v>
      </c>
      <c r="AA12" s="12">
        <v>27575709</v>
      </c>
      <c r="AB12" s="12">
        <v>71315654.909999996</v>
      </c>
      <c r="AC12" s="13">
        <v>2.5861766567815172</v>
      </c>
      <c r="AD12" s="89"/>
      <c r="AE12" s="89"/>
      <c r="AF12" s="89"/>
      <c r="AG12" s="7">
        <v>1995</v>
      </c>
      <c r="AH12" s="8">
        <v>10807484</v>
      </c>
      <c r="AI12" s="8">
        <v>13603755</v>
      </c>
      <c r="AJ12" s="8">
        <v>15998832</v>
      </c>
      <c r="AK12" s="8">
        <v>15826653</v>
      </c>
      <c r="AL12" s="8">
        <v>16147447</v>
      </c>
      <c r="AM12" s="8">
        <v>16269336</v>
      </c>
      <c r="AN12" s="8">
        <v>17012050</v>
      </c>
      <c r="AO12" s="8">
        <v>16598239</v>
      </c>
      <c r="AP12" s="8">
        <v>18688420</v>
      </c>
      <c r="AQ12" s="8">
        <v>18536022</v>
      </c>
      <c r="AR12" s="8">
        <v>19105834</v>
      </c>
      <c r="AS12" s="8">
        <v>12268692</v>
      </c>
      <c r="AT12" s="209">
        <f t="shared" si="0"/>
        <v>190862764</v>
      </c>
      <c r="AU12" s="212">
        <f t="shared" si="1"/>
        <v>3.485092198182774</v>
      </c>
      <c r="AV12" s="14">
        <f>+(AT12-AT11)/AT11</f>
        <v>0.2219061540624139</v>
      </c>
    </row>
    <row r="13" spans="1:48" x14ac:dyDescent="0.3">
      <c r="A13" s="1"/>
      <c r="B13" s="1"/>
      <c r="C13" s="1"/>
      <c r="D13" s="1"/>
      <c r="E13" s="1"/>
      <c r="F13" s="1"/>
      <c r="G13" s="1"/>
      <c r="H13" s="1"/>
      <c r="I13" s="1"/>
      <c r="J13" s="83"/>
      <c r="K13" s="1"/>
      <c r="L13" s="37"/>
      <c r="M13" s="1"/>
      <c r="N13" s="1"/>
      <c r="O13" s="1"/>
      <c r="P13" s="1"/>
      <c r="Q13" s="1"/>
      <c r="R13" s="36"/>
      <c r="S13" s="1"/>
      <c r="T13" s="37"/>
      <c r="U13" s="37"/>
      <c r="V13" s="37"/>
      <c r="W13" s="37"/>
      <c r="X13" s="37"/>
      <c r="Y13" s="1"/>
      <c r="Z13" s="11">
        <v>40603</v>
      </c>
      <c r="AA13" s="12">
        <v>32814884</v>
      </c>
      <c r="AB13" s="12">
        <v>86564266.200000003</v>
      </c>
      <c r="AC13" s="13">
        <v>2.637957403719605</v>
      </c>
      <c r="AD13" s="89"/>
      <c r="AE13" s="89"/>
      <c r="AF13" s="89"/>
      <c r="AG13" s="7">
        <v>1996</v>
      </c>
      <c r="AH13" s="8">
        <v>15025684</v>
      </c>
      <c r="AI13" s="8">
        <v>13903316</v>
      </c>
      <c r="AJ13" s="8">
        <v>17889704</v>
      </c>
      <c r="AK13" s="8">
        <v>16057509</v>
      </c>
      <c r="AL13" s="8">
        <v>16235812</v>
      </c>
      <c r="AM13" s="8">
        <v>14565961</v>
      </c>
      <c r="AN13" s="8">
        <v>14555295</v>
      </c>
      <c r="AO13" s="8">
        <v>16439059</v>
      </c>
      <c r="AP13" s="8">
        <v>14696498</v>
      </c>
      <c r="AQ13" s="8">
        <v>16201026</v>
      </c>
      <c r="AR13" s="8">
        <v>18853806</v>
      </c>
      <c r="AS13" s="8">
        <v>14117863</v>
      </c>
      <c r="AT13" s="209">
        <f t="shared" si="0"/>
        <v>188541533</v>
      </c>
      <c r="AU13" s="212">
        <f t="shared" si="1"/>
        <v>3.2635135198036176</v>
      </c>
      <c r="AV13" s="15">
        <f t="shared" ref="AV13:AV31" si="2">+(AT13-AT12)/AT12</f>
        <v>-1.2161780283135793E-2</v>
      </c>
    </row>
    <row r="14" spans="1:48" x14ac:dyDescent="0.3">
      <c r="A14" s="1"/>
      <c r="B14" s="1"/>
      <c r="C14" s="1"/>
      <c r="D14" s="1"/>
      <c r="E14" s="1"/>
      <c r="F14" s="1"/>
      <c r="G14" s="1"/>
      <c r="H14" s="1"/>
      <c r="I14" s="1"/>
      <c r="J14" s="83"/>
      <c r="K14" s="1"/>
      <c r="L14" s="37"/>
      <c r="M14" s="1"/>
      <c r="N14" s="1"/>
      <c r="O14" s="1"/>
      <c r="P14" s="1"/>
      <c r="Q14" s="1"/>
      <c r="R14" s="36"/>
      <c r="S14" s="1"/>
      <c r="T14" s="37"/>
      <c r="U14" s="37"/>
      <c r="V14" s="37"/>
      <c r="W14" s="37"/>
      <c r="X14" s="37"/>
      <c r="Y14" s="1"/>
      <c r="Z14" s="11">
        <v>40634</v>
      </c>
      <c r="AA14" s="12">
        <v>35212468</v>
      </c>
      <c r="AB14" s="12">
        <v>90490538.379999995</v>
      </c>
      <c r="AC14" s="13">
        <v>2.569843680937105</v>
      </c>
      <c r="AD14" s="90"/>
      <c r="AE14" s="90"/>
      <c r="AF14" s="89"/>
      <c r="AG14" s="7">
        <v>1997</v>
      </c>
      <c r="AH14" s="8">
        <v>12706617</v>
      </c>
      <c r="AI14" s="8">
        <v>15440786</v>
      </c>
      <c r="AJ14" s="8">
        <v>18366058</v>
      </c>
      <c r="AK14" s="8">
        <v>20857175</v>
      </c>
      <c r="AL14" s="8">
        <v>17922264</v>
      </c>
      <c r="AM14" s="8">
        <v>21002001</v>
      </c>
      <c r="AN14" s="8">
        <v>21138800</v>
      </c>
      <c r="AO14" s="8">
        <v>23917855</v>
      </c>
      <c r="AP14" s="8">
        <v>21940317</v>
      </c>
      <c r="AQ14" s="8">
        <v>23289769</v>
      </c>
      <c r="AR14" s="8">
        <v>21562153</v>
      </c>
      <c r="AS14" s="8">
        <v>21860475</v>
      </c>
      <c r="AT14" s="209">
        <f t="shared" si="0"/>
        <v>240004270</v>
      </c>
      <c r="AU14" s="212">
        <f t="shared" si="1"/>
        <v>3.6318722325231958</v>
      </c>
      <c r="AV14" s="14">
        <f t="shared" si="2"/>
        <v>0.27295172676887058</v>
      </c>
    </row>
    <row r="15" spans="1:48" x14ac:dyDescent="0.3">
      <c r="A15" s="1"/>
      <c r="B15" s="1"/>
      <c r="C15" s="1"/>
      <c r="D15" s="1"/>
      <c r="E15" s="1"/>
      <c r="F15" s="1"/>
      <c r="G15" s="1"/>
      <c r="H15" s="1"/>
      <c r="I15" s="1"/>
      <c r="J15" s="83"/>
      <c r="K15" s="1"/>
      <c r="L15" s="37"/>
      <c r="M15" s="1"/>
      <c r="N15" s="1"/>
      <c r="O15" s="1"/>
      <c r="P15" s="1"/>
      <c r="Q15" s="1"/>
      <c r="R15" s="36"/>
      <c r="S15" s="1"/>
      <c r="T15" s="37"/>
      <c r="U15" s="37"/>
      <c r="V15" s="37"/>
      <c r="W15" s="37"/>
      <c r="X15" s="37"/>
      <c r="Y15" s="1"/>
      <c r="Z15" s="11">
        <v>40664</v>
      </c>
      <c r="AA15" s="12">
        <v>33847090</v>
      </c>
      <c r="AB15" s="12">
        <v>83669076.439999998</v>
      </c>
      <c r="AC15" s="13">
        <v>2.4719725223054625</v>
      </c>
      <c r="AD15" s="90"/>
      <c r="AE15" s="90"/>
      <c r="AF15" s="89"/>
      <c r="AG15" s="7">
        <v>1998</v>
      </c>
      <c r="AH15" s="8">
        <v>17723109</v>
      </c>
      <c r="AI15" s="8">
        <v>20247374</v>
      </c>
      <c r="AJ15" s="8">
        <v>24592375</v>
      </c>
      <c r="AK15" s="8">
        <v>24887280</v>
      </c>
      <c r="AL15" s="8">
        <v>24377459</v>
      </c>
      <c r="AM15" s="8">
        <v>21375617</v>
      </c>
      <c r="AN15" s="8">
        <v>19485606</v>
      </c>
      <c r="AO15" s="8">
        <v>20239149</v>
      </c>
      <c r="AP15" s="8">
        <v>18335194</v>
      </c>
      <c r="AQ15" s="8">
        <v>20086224</v>
      </c>
      <c r="AR15" s="8">
        <v>20876802</v>
      </c>
      <c r="AS15" s="8">
        <v>20759718</v>
      </c>
      <c r="AT15" s="209">
        <f t="shared" si="0"/>
        <v>252985907</v>
      </c>
      <c r="AU15" s="212">
        <f t="shared" si="1"/>
        <v>3.4588918583911474</v>
      </c>
      <c r="AV15" s="14">
        <f t="shared" si="2"/>
        <v>5.4089191829795359E-2</v>
      </c>
    </row>
    <row r="16" spans="1:48" x14ac:dyDescent="0.3">
      <c r="A16" s="1"/>
      <c r="B16" s="1"/>
      <c r="C16" s="1"/>
      <c r="D16" s="1"/>
      <c r="E16" s="1"/>
      <c r="F16" s="1"/>
      <c r="G16" s="1"/>
      <c r="H16" s="1"/>
      <c r="I16" s="1"/>
      <c r="J16" s="83"/>
      <c r="K16" s="1"/>
      <c r="L16" s="37"/>
      <c r="M16" s="1"/>
      <c r="N16" s="1"/>
      <c r="O16" s="1"/>
      <c r="P16" s="1"/>
      <c r="Q16" s="1"/>
      <c r="R16" s="36"/>
      <c r="S16" s="1"/>
      <c r="T16" s="37"/>
      <c r="U16" s="37"/>
      <c r="V16" s="37"/>
      <c r="W16" s="37"/>
      <c r="X16" s="37"/>
      <c r="Y16" s="1"/>
      <c r="Z16" s="11">
        <v>40695</v>
      </c>
      <c r="AA16" s="12">
        <v>33351442</v>
      </c>
      <c r="AB16" s="12">
        <v>82406583.859999999</v>
      </c>
      <c r="AC16" s="13">
        <v>2.4708551990045886</v>
      </c>
      <c r="AD16" s="90"/>
      <c r="AE16" s="90"/>
      <c r="AF16" s="89"/>
      <c r="AG16" s="7">
        <v>1999</v>
      </c>
      <c r="AH16" s="8">
        <v>18227663</v>
      </c>
      <c r="AI16" s="8">
        <v>20209769</v>
      </c>
      <c r="AJ16" s="8">
        <v>24148524</v>
      </c>
      <c r="AK16" s="8">
        <v>23091401</v>
      </c>
      <c r="AL16" s="8">
        <v>21562492</v>
      </c>
      <c r="AM16" s="8">
        <v>26277727</v>
      </c>
      <c r="AN16" s="8">
        <v>20535227</v>
      </c>
      <c r="AO16" s="8">
        <v>14521537</v>
      </c>
      <c r="AP16" s="8">
        <v>13445247</v>
      </c>
      <c r="AQ16" s="16">
        <v>11524244</v>
      </c>
      <c r="AR16" s="16">
        <v>7899297</v>
      </c>
      <c r="AS16" s="16">
        <v>7597372</v>
      </c>
      <c r="AT16" s="209">
        <f t="shared" si="0"/>
        <v>209040500</v>
      </c>
      <c r="AU16" s="212">
        <f t="shared" si="1"/>
        <v>2.9513042445841831</v>
      </c>
      <c r="AV16" s="15">
        <f t="shared" si="2"/>
        <v>-0.17370693696388392</v>
      </c>
    </row>
    <row r="17" spans="1:50" x14ac:dyDescent="0.3">
      <c r="A17" s="1"/>
      <c r="B17" s="1"/>
      <c r="C17" s="1"/>
      <c r="D17" s="1"/>
      <c r="E17" s="1"/>
      <c r="F17" s="1"/>
      <c r="G17" s="1"/>
      <c r="H17" s="1"/>
      <c r="I17" s="1"/>
      <c r="J17" s="83"/>
      <c r="K17" s="1"/>
      <c r="L17" s="37"/>
      <c r="M17" s="1"/>
      <c r="N17" s="1"/>
      <c r="O17" s="1"/>
      <c r="P17" s="1"/>
      <c r="Q17" s="1"/>
      <c r="R17" s="36"/>
      <c r="S17" s="1"/>
      <c r="T17" s="37"/>
      <c r="U17" s="37"/>
      <c r="V17" s="37"/>
      <c r="W17" s="37"/>
      <c r="X17" s="37"/>
      <c r="Y17" s="1"/>
      <c r="Z17" s="11">
        <v>40725</v>
      </c>
      <c r="AA17" s="12">
        <v>37687054</v>
      </c>
      <c r="AB17" s="12">
        <v>93164316.989999995</v>
      </c>
      <c r="AC17" s="13">
        <v>2.4720509326624467</v>
      </c>
      <c r="AD17" s="89"/>
      <c r="AE17" s="89"/>
      <c r="AF17" s="89"/>
      <c r="AG17" s="7">
        <v>2000</v>
      </c>
      <c r="AH17" s="16">
        <v>5763732</v>
      </c>
      <c r="AI17" s="16">
        <v>6276308</v>
      </c>
      <c r="AJ17" s="16">
        <v>6932639</v>
      </c>
      <c r="AK17" s="16">
        <v>9323859</v>
      </c>
      <c r="AL17" s="16">
        <v>9353806</v>
      </c>
      <c r="AM17" s="16">
        <v>9232003</v>
      </c>
      <c r="AN17" s="16">
        <v>5507472</v>
      </c>
      <c r="AO17" s="16">
        <v>3866093</v>
      </c>
      <c r="AP17" s="16">
        <v>6338871</v>
      </c>
      <c r="AQ17" s="16">
        <v>6309936</v>
      </c>
      <c r="AR17" s="16">
        <v>7649763</v>
      </c>
      <c r="AS17" s="16">
        <v>6401311</v>
      </c>
      <c r="AT17" s="102">
        <f t="shared" si="0"/>
        <v>82955793</v>
      </c>
      <c r="AU17" s="212">
        <f t="shared" si="1"/>
        <v>3.5851432750453007</v>
      </c>
      <c r="AV17" s="15">
        <f>+(AT17-AT16)/AT16</f>
        <v>-0.60315922990999349</v>
      </c>
      <c r="AX17" s="91"/>
    </row>
    <row r="18" spans="1:50" x14ac:dyDescent="0.3">
      <c r="A18" s="1"/>
      <c r="B18" s="1"/>
      <c r="C18" s="1"/>
      <c r="D18" s="1"/>
      <c r="E18" s="1"/>
      <c r="F18" s="1"/>
      <c r="G18" s="1"/>
      <c r="H18" s="1"/>
      <c r="I18" s="1"/>
      <c r="J18" s="83"/>
      <c r="K18" s="1"/>
      <c r="L18" s="37"/>
      <c r="M18" s="1"/>
      <c r="N18" s="1"/>
      <c r="O18" s="1"/>
      <c r="P18" s="1"/>
      <c r="Q18" s="1"/>
      <c r="R18" s="36"/>
      <c r="S18" s="1"/>
      <c r="T18" s="37"/>
      <c r="U18" s="37"/>
      <c r="V18" s="37"/>
      <c r="W18" s="37"/>
      <c r="X18" s="37"/>
      <c r="Y18" s="1"/>
      <c r="Z18" s="11">
        <v>40756</v>
      </c>
      <c r="AA18" s="12">
        <v>31408881</v>
      </c>
      <c r="AB18" s="12">
        <v>79098433.719999999</v>
      </c>
      <c r="AC18" s="13">
        <v>2.5183461238240228</v>
      </c>
      <c r="AD18" s="89"/>
      <c r="AE18" s="89"/>
      <c r="AF18" s="89"/>
      <c r="AG18" s="7">
        <v>2001</v>
      </c>
      <c r="AH18" s="16">
        <v>6682296</v>
      </c>
      <c r="AI18" s="16">
        <v>6956042</v>
      </c>
      <c r="AJ18" s="16">
        <v>9995621</v>
      </c>
      <c r="AK18" s="16">
        <v>10909429</v>
      </c>
      <c r="AL18" s="16">
        <v>14196399</v>
      </c>
      <c r="AM18" s="16">
        <v>9972128</v>
      </c>
      <c r="AN18" s="16">
        <v>6652930</v>
      </c>
      <c r="AO18" s="16">
        <v>7557791</v>
      </c>
      <c r="AP18" s="16">
        <v>6805783</v>
      </c>
      <c r="AQ18" s="16">
        <v>6600866</v>
      </c>
      <c r="AR18" s="16">
        <v>7527611</v>
      </c>
      <c r="AS18" s="16">
        <v>5944400</v>
      </c>
      <c r="AT18" s="102">
        <f t="shared" si="0"/>
        <v>99801296</v>
      </c>
      <c r="AU18" s="212">
        <f t="shared" si="1"/>
        <v>2.8125293390979609</v>
      </c>
      <c r="AV18" s="14">
        <f t="shared" si="2"/>
        <v>0.2030660233698206</v>
      </c>
    </row>
    <row r="19" spans="1:50" x14ac:dyDescent="0.3">
      <c r="A19" s="1"/>
      <c r="B19" s="1"/>
      <c r="C19" s="1"/>
      <c r="D19" s="1"/>
      <c r="E19" s="1"/>
      <c r="F19" s="1"/>
      <c r="G19" s="1"/>
      <c r="H19" s="1"/>
      <c r="I19" s="1"/>
      <c r="J19" s="83"/>
      <c r="K19" s="1"/>
      <c r="L19" s="37"/>
      <c r="M19" s="1"/>
      <c r="N19" s="1"/>
      <c r="O19" s="1"/>
      <c r="P19" s="1"/>
      <c r="Q19" s="1"/>
      <c r="R19" s="36"/>
      <c r="S19" s="1"/>
      <c r="T19" s="37"/>
      <c r="U19" s="37"/>
      <c r="V19" s="37"/>
      <c r="W19" s="37"/>
      <c r="X19" s="37"/>
      <c r="Y19" s="1"/>
      <c r="Z19" s="11">
        <v>40787</v>
      </c>
      <c r="AA19" s="12">
        <v>30677730</v>
      </c>
      <c r="AB19" s="12">
        <v>77408784.579999998</v>
      </c>
      <c r="AC19" s="13">
        <v>2.5232891931704202</v>
      </c>
      <c r="AD19" s="89"/>
      <c r="AE19" s="89"/>
      <c r="AF19" s="89"/>
      <c r="AG19" s="7">
        <v>2002</v>
      </c>
      <c r="AH19" s="16">
        <v>5948260</v>
      </c>
      <c r="AI19" s="16">
        <v>7019636</v>
      </c>
      <c r="AJ19" s="16">
        <v>9726519</v>
      </c>
      <c r="AK19" s="16">
        <v>9351959</v>
      </c>
      <c r="AL19" s="16">
        <v>11750022</v>
      </c>
      <c r="AM19" s="16">
        <v>12669057</v>
      </c>
      <c r="AN19" s="16">
        <v>8780632</v>
      </c>
      <c r="AO19" s="18">
        <v>7819202</v>
      </c>
      <c r="AP19" s="19">
        <v>6117128</v>
      </c>
      <c r="AQ19" s="16">
        <v>7699144</v>
      </c>
      <c r="AR19" s="16">
        <v>8374177</v>
      </c>
      <c r="AS19" s="16">
        <v>7778010</v>
      </c>
      <c r="AT19" s="102">
        <f t="shared" si="0"/>
        <v>103033746</v>
      </c>
      <c r="AU19" s="212">
        <f t="shared" si="1"/>
        <v>2.5609005269011575</v>
      </c>
      <c r="AV19" s="14">
        <f t="shared" si="2"/>
        <v>3.2388857956313515E-2</v>
      </c>
    </row>
    <row r="20" spans="1:50" x14ac:dyDescent="0.3">
      <c r="A20" s="1"/>
      <c r="B20" s="1"/>
      <c r="C20" s="1"/>
      <c r="D20" s="1"/>
      <c r="E20" s="1"/>
      <c r="F20" s="1"/>
      <c r="G20" s="1"/>
      <c r="H20" s="1"/>
      <c r="I20" s="1"/>
      <c r="J20" s="83"/>
      <c r="K20" s="1"/>
      <c r="L20" s="37"/>
      <c r="M20" s="1"/>
      <c r="N20" s="1"/>
      <c r="O20" s="1"/>
      <c r="P20" s="1"/>
      <c r="Q20" s="1"/>
      <c r="R20" s="36"/>
      <c r="S20" s="1"/>
      <c r="T20" s="37"/>
      <c r="U20" s="37"/>
      <c r="V20" s="37"/>
      <c r="W20" s="37"/>
      <c r="X20" s="37"/>
      <c r="Y20" s="1"/>
      <c r="Z20" s="11">
        <v>40817</v>
      </c>
      <c r="AA20" s="12">
        <v>34459178</v>
      </c>
      <c r="AB20" s="12">
        <v>84581301.790000007</v>
      </c>
      <c r="AC20" s="13">
        <v>2.4545362570749658</v>
      </c>
      <c r="AD20" s="89"/>
      <c r="AE20" s="89"/>
      <c r="AF20" s="89"/>
      <c r="AG20" s="7">
        <v>2003</v>
      </c>
      <c r="AH20" s="16">
        <v>8245528</v>
      </c>
      <c r="AI20" s="16">
        <v>8798063</v>
      </c>
      <c r="AJ20" s="16">
        <v>10737492</v>
      </c>
      <c r="AK20" s="16">
        <v>10758266</v>
      </c>
      <c r="AL20" s="16">
        <v>12575655</v>
      </c>
      <c r="AM20" s="16">
        <v>11356594</v>
      </c>
      <c r="AN20" s="16">
        <v>10250003</v>
      </c>
      <c r="AO20" s="18">
        <v>8891165</v>
      </c>
      <c r="AP20" s="19">
        <v>10303955</v>
      </c>
      <c r="AQ20" s="16">
        <v>11225999</v>
      </c>
      <c r="AR20" s="16">
        <v>11622490</v>
      </c>
      <c r="AS20" s="16">
        <v>11985624</v>
      </c>
      <c r="AT20" s="102">
        <f t="shared" si="0"/>
        <v>126750834</v>
      </c>
      <c r="AU20" s="212">
        <f t="shared" si="1"/>
        <v>2.3969932685413338</v>
      </c>
      <c r="AV20" s="14">
        <f t="shared" si="2"/>
        <v>0.23018757369066248</v>
      </c>
    </row>
    <row r="21" spans="1:50" x14ac:dyDescent="0.3">
      <c r="A21" s="1"/>
      <c r="B21" s="1"/>
      <c r="C21" s="1"/>
      <c r="D21" s="1"/>
      <c r="E21" s="1"/>
      <c r="F21" s="1"/>
      <c r="G21" s="1"/>
      <c r="H21" s="1"/>
      <c r="I21" s="1"/>
      <c r="J21" s="83"/>
      <c r="K21" s="1"/>
      <c r="L21" s="37"/>
      <c r="M21" s="1"/>
      <c r="N21" s="1"/>
      <c r="O21" s="1"/>
      <c r="P21" s="1"/>
      <c r="Q21" s="1"/>
      <c r="R21" s="36"/>
      <c r="S21" s="1"/>
      <c r="T21" s="37"/>
      <c r="U21" s="37"/>
      <c r="V21" s="37"/>
      <c r="W21" s="37"/>
      <c r="X21" s="37"/>
      <c r="Y21" s="1"/>
      <c r="Z21" s="11">
        <v>40848</v>
      </c>
      <c r="AA21" s="12">
        <v>34247583</v>
      </c>
      <c r="AB21" s="12">
        <v>86236344.480000004</v>
      </c>
      <c r="AC21" s="13">
        <v>2.5180271693917788</v>
      </c>
      <c r="AD21" s="89"/>
      <c r="AE21" s="89"/>
      <c r="AF21" s="89"/>
      <c r="AG21" s="7">
        <v>2004</v>
      </c>
      <c r="AH21" s="16">
        <v>9875688</v>
      </c>
      <c r="AI21" s="16">
        <v>15214543</v>
      </c>
      <c r="AJ21" s="16">
        <v>12710211</v>
      </c>
      <c r="AK21" s="16">
        <v>14703122</v>
      </c>
      <c r="AL21" s="16">
        <v>12563434</v>
      </c>
      <c r="AM21" s="16">
        <v>13981632</v>
      </c>
      <c r="AN21" s="16">
        <v>14169279</v>
      </c>
      <c r="AO21" s="18">
        <v>10885997</v>
      </c>
      <c r="AP21" s="19">
        <v>11367586</v>
      </c>
      <c r="AQ21" s="16">
        <v>13062874</v>
      </c>
      <c r="AR21" s="16">
        <v>15384969</v>
      </c>
      <c r="AS21" s="16">
        <v>14541295</v>
      </c>
      <c r="AT21" s="102">
        <f t="shared" si="0"/>
        <v>158460630</v>
      </c>
      <c r="AU21" s="212">
        <f t="shared" si="1"/>
        <v>2.2096828282204859</v>
      </c>
      <c r="AV21" s="14">
        <f t="shared" si="2"/>
        <v>0.25017425920842462</v>
      </c>
    </row>
    <row r="22" spans="1:50" x14ac:dyDescent="0.3">
      <c r="A22" s="1"/>
      <c r="B22" s="1"/>
      <c r="C22" s="1"/>
      <c r="D22" s="1"/>
      <c r="E22" s="1"/>
      <c r="F22" s="1"/>
      <c r="G22" s="1"/>
      <c r="H22" s="1"/>
      <c r="I22" s="1"/>
      <c r="J22" s="83"/>
      <c r="K22" s="1"/>
      <c r="L22" s="1"/>
      <c r="M22" s="1"/>
      <c r="N22" s="1"/>
      <c r="O22" s="1"/>
      <c r="P22" s="1"/>
      <c r="Q22" s="1"/>
      <c r="R22" s="1"/>
      <c r="S22" s="1"/>
      <c r="T22" s="37"/>
      <c r="U22" s="37"/>
      <c r="V22" s="37"/>
      <c r="W22" s="37"/>
      <c r="X22" s="37"/>
      <c r="Y22" s="1"/>
      <c r="Z22" s="11">
        <v>40878</v>
      </c>
      <c r="AA22" s="12">
        <v>35535738</v>
      </c>
      <c r="AB22" s="12">
        <v>92046077.430000007</v>
      </c>
      <c r="AC22" s="13">
        <v>2.590239646352638</v>
      </c>
      <c r="AD22" s="89"/>
      <c r="AE22" s="89"/>
      <c r="AF22" s="89"/>
      <c r="AG22" s="7">
        <v>2005</v>
      </c>
      <c r="AH22" s="16">
        <v>13081089</v>
      </c>
      <c r="AI22" s="16">
        <v>15737624</v>
      </c>
      <c r="AJ22" s="16">
        <v>17110776</v>
      </c>
      <c r="AK22" s="16">
        <v>16935229</v>
      </c>
      <c r="AL22" s="16">
        <v>20317219</v>
      </c>
      <c r="AM22" s="16">
        <v>20727268</v>
      </c>
      <c r="AN22" s="16">
        <v>17688992</v>
      </c>
      <c r="AO22" s="18">
        <v>15360736</v>
      </c>
      <c r="AP22" s="19">
        <v>17483436</v>
      </c>
      <c r="AQ22" s="16">
        <v>18578836</v>
      </c>
      <c r="AR22" s="16">
        <v>21441805</v>
      </c>
      <c r="AS22" s="16">
        <v>18112203</v>
      </c>
      <c r="AT22" s="102">
        <f t="shared" si="0"/>
        <v>212575213</v>
      </c>
      <c r="AU22" s="212">
        <f t="shared" si="1"/>
        <v>2.2592073658183285</v>
      </c>
      <c r="AV22" s="14">
        <f t="shared" si="2"/>
        <v>0.34150175346393613</v>
      </c>
    </row>
    <row r="23" spans="1:50" x14ac:dyDescent="0.3">
      <c r="A23" s="1"/>
      <c r="B23" s="1"/>
      <c r="C23" s="1"/>
      <c r="D23" s="1"/>
      <c r="E23" s="1"/>
      <c r="F23" s="1"/>
      <c r="G23" s="1"/>
      <c r="H23" s="1"/>
      <c r="I23" s="1"/>
      <c r="J23" s="83"/>
      <c r="K23" s="1"/>
      <c r="L23" s="1"/>
      <c r="M23" s="1"/>
      <c r="N23" s="1"/>
      <c r="O23" s="1"/>
      <c r="P23" s="1"/>
      <c r="Q23" s="1"/>
      <c r="R23" s="1"/>
      <c r="S23" s="1"/>
      <c r="T23" s="37"/>
      <c r="U23" s="37"/>
      <c r="V23" s="37"/>
      <c r="W23" s="37"/>
      <c r="X23" s="37"/>
      <c r="Y23" s="1"/>
      <c r="Z23" s="11">
        <v>40909</v>
      </c>
      <c r="AA23" s="12">
        <v>30572174</v>
      </c>
      <c r="AB23" s="12">
        <v>78244139.560000002</v>
      </c>
      <c r="AC23" s="13">
        <v>2.5593253381326431</v>
      </c>
      <c r="AD23" s="89"/>
      <c r="AE23" s="89"/>
      <c r="AF23" s="89"/>
      <c r="AG23" s="7">
        <v>2006</v>
      </c>
      <c r="AH23" s="16">
        <v>16605947</v>
      </c>
      <c r="AI23" s="16">
        <v>17374838</v>
      </c>
      <c r="AJ23" s="16">
        <v>24610250</v>
      </c>
      <c r="AK23" s="16">
        <v>22929819</v>
      </c>
      <c r="AL23" s="16">
        <v>23309173</v>
      </c>
      <c r="AM23" s="16">
        <v>23133202</v>
      </c>
      <c r="AN23" s="16">
        <v>21205888</v>
      </c>
      <c r="AO23" s="18">
        <v>21852237</v>
      </c>
      <c r="AP23" s="19">
        <v>22486928</v>
      </c>
      <c r="AQ23" s="16">
        <v>23010470</v>
      </c>
      <c r="AR23" s="16">
        <v>24982641</v>
      </c>
      <c r="AS23" s="16">
        <v>22860370</v>
      </c>
      <c r="AT23" s="102">
        <f>SUM(AH23:AS23)</f>
        <v>264361763</v>
      </c>
      <c r="AU23" s="212">
        <f t="shared" si="1"/>
        <v>2.2608063156243969</v>
      </c>
      <c r="AV23" s="14">
        <f>+(AT23-AT22)/AT22</f>
        <v>0.24361518574604463</v>
      </c>
    </row>
    <row r="24" spans="1:50" x14ac:dyDescent="0.3">
      <c r="A24" s="1"/>
      <c r="B24" s="1"/>
      <c r="C24" s="1"/>
      <c r="D24" s="1"/>
      <c r="E24" s="1"/>
      <c r="F24" s="1"/>
      <c r="G24" s="1"/>
      <c r="H24" s="1"/>
      <c r="I24" s="1"/>
      <c r="J24" s="83"/>
      <c r="K24" s="1"/>
      <c r="L24" s="1"/>
      <c r="M24" s="1"/>
      <c r="N24" s="1"/>
      <c r="O24" s="1"/>
      <c r="P24" s="1"/>
      <c r="Q24" s="1"/>
      <c r="R24" s="1"/>
      <c r="S24" s="1"/>
      <c r="T24" s="37"/>
      <c r="U24" s="37"/>
      <c r="V24" s="37"/>
      <c r="W24" s="37"/>
      <c r="X24" s="37"/>
      <c r="Y24" s="1"/>
      <c r="Z24" s="11">
        <v>40940</v>
      </c>
      <c r="AA24" s="12">
        <v>31333924</v>
      </c>
      <c r="AB24" s="12">
        <v>78863263.409999996</v>
      </c>
      <c r="AC24" s="13">
        <v>2.5168652164344305</v>
      </c>
      <c r="AD24" s="89"/>
      <c r="AE24" s="89"/>
      <c r="AF24" s="89"/>
      <c r="AG24" s="7">
        <v>2007</v>
      </c>
      <c r="AH24" s="16">
        <v>18590212</v>
      </c>
      <c r="AI24" s="16">
        <v>24353757</v>
      </c>
      <c r="AJ24" s="16">
        <v>23684790</v>
      </c>
      <c r="AK24" s="16">
        <v>22583902</v>
      </c>
      <c r="AL24" s="16">
        <v>25270355</v>
      </c>
      <c r="AM24" s="16">
        <v>25052122</v>
      </c>
      <c r="AN24" s="16">
        <v>20443964</v>
      </c>
      <c r="AO24" s="18">
        <v>22734772</v>
      </c>
      <c r="AP24" s="19">
        <v>20371122</v>
      </c>
      <c r="AQ24" s="16">
        <v>20371122</v>
      </c>
      <c r="AR24" s="16">
        <v>24457807</v>
      </c>
      <c r="AS24" s="16">
        <v>25223844</v>
      </c>
      <c r="AT24" s="102">
        <f>SUM(AH24:AS24)</f>
        <v>273137769</v>
      </c>
      <c r="AU24" s="212">
        <f t="shared" si="1"/>
        <v>2.1308972182093204</v>
      </c>
      <c r="AV24" s="14">
        <f t="shared" si="2"/>
        <v>3.3196956702093106E-2</v>
      </c>
    </row>
    <row r="25" spans="1:50" x14ac:dyDescent="0.3">
      <c r="A25" s="1"/>
      <c r="B25" s="1"/>
      <c r="C25" s="1"/>
      <c r="D25" s="1"/>
      <c r="E25" s="1"/>
      <c r="F25" s="1"/>
      <c r="G25" s="1"/>
      <c r="H25" s="1"/>
      <c r="I25" s="1"/>
      <c r="J25" s="83"/>
      <c r="K25" s="1"/>
      <c r="L25" s="1"/>
      <c r="M25" s="1"/>
      <c r="N25" s="1"/>
      <c r="O25" s="1"/>
      <c r="P25" s="1"/>
      <c r="Q25" s="1"/>
      <c r="R25" s="1"/>
      <c r="S25" s="1"/>
      <c r="T25" s="37"/>
      <c r="U25" s="37"/>
      <c r="V25" s="37"/>
      <c r="W25" s="37"/>
      <c r="X25" s="37"/>
      <c r="Y25" s="1"/>
      <c r="Z25" s="11">
        <v>40969</v>
      </c>
      <c r="AA25" s="12">
        <v>42403418</v>
      </c>
      <c r="AB25" s="12">
        <v>104608708.82000001</v>
      </c>
      <c r="AC25" s="13">
        <v>2.4669876569855762</v>
      </c>
      <c r="AD25" s="89"/>
      <c r="AE25" s="89"/>
      <c r="AF25" s="89"/>
      <c r="AG25" s="7">
        <v>2008</v>
      </c>
      <c r="AH25" s="16">
        <v>18525748</v>
      </c>
      <c r="AI25" s="16">
        <v>26011617</v>
      </c>
      <c r="AJ25" s="16">
        <v>22526127</v>
      </c>
      <c r="AK25" s="16">
        <v>24909348</v>
      </c>
      <c r="AL25" s="16">
        <v>34133365</v>
      </c>
      <c r="AM25" s="16">
        <v>25990061</v>
      </c>
      <c r="AN25" s="16">
        <v>24968523</v>
      </c>
      <c r="AO25" s="18">
        <v>25218189</v>
      </c>
      <c r="AP25" s="19">
        <v>22921801</v>
      </c>
      <c r="AQ25" s="16">
        <v>23790925</v>
      </c>
      <c r="AR25" s="16">
        <v>24763103</v>
      </c>
      <c r="AS25" s="16">
        <v>20974781</v>
      </c>
      <c r="AT25" s="102">
        <f>SUM(AH25:AS25)</f>
        <v>294733588</v>
      </c>
      <c r="AU25" s="212">
        <f t="shared" si="1"/>
        <v>2.2850098332871385</v>
      </c>
      <c r="AV25" s="14">
        <f t="shared" si="2"/>
        <v>7.9065663745682857E-2</v>
      </c>
    </row>
    <row r="26" spans="1:50" x14ac:dyDescent="0.3">
      <c r="A26" s="1"/>
      <c r="B26" s="1"/>
      <c r="C26" s="1"/>
      <c r="D26" s="1"/>
      <c r="E26" s="1"/>
      <c r="F26" s="1"/>
      <c r="G26" s="1"/>
      <c r="H26" s="1"/>
      <c r="I26" s="1"/>
      <c r="J26" s="83"/>
      <c r="K26" s="1"/>
      <c r="L26" s="1"/>
      <c r="M26" s="1"/>
      <c r="N26" s="1"/>
      <c r="O26" s="1"/>
      <c r="P26" s="1"/>
      <c r="Q26" s="1"/>
      <c r="R26" s="1"/>
      <c r="S26" s="1"/>
      <c r="T26" s="37"/>
      <c r="U26" s="37"/>
      <c r="V26" s="37"/>
      <c r="W26" s="37"/>
      <c r="X26" s="37"/>
      <c r="Y26" s="1"/>
      <c r="Z26" s="11">
        <v>41000</v>
      </c>
      <c r="AA26" s="12">
        <v>35999237</v>
      </c>
      <c r="AB26" s="12">
        <v>88673668.790000007</v>
      </c>
      <c r="AC26" s="13">
        <v>2.463209672749453</v>
      </c>
      <c r="AD26" s="90"/>
      <c r="AE26" s="90"/>
      <c r="AF26" s="89"/>
      <c r="AG26" s="7">
        <v>2009</v>
      </c>
      <c r="AH26" s="16">
        <v>19930960</v>
      </c>
      <c r="AI26" s="16">
        <v>22359463</v>
      </c>
      <c r="AJ26" s="16">
        <v>25446683</v>
      </c>
      <c r="AK26" s="16">
        <v>24825706</v>
      </c>
      <c r="AL26" s="16">
        <v>27753524</v>
      </c>
      <c r="AM26" s="16">
        <v>26176907</v>
      </c>
      <c r="AN26" s="16">
        <v>27007151</v>
      </c>
      <c r="AO26" s="18">
        <v>25871877</v>
      </c>
      <c r="AP26" s="19">
        <v>21330112</v>
      </c>
      <c r="AQ26" s="16">
        <v>27992748</v>
      </c>
      <c r="AR26" s="16">
        <v>25929355</v>
      </c>
      <c r="AS26" s="16">
        <v>24709432</v>
      </c>
      <c r="AT26" s="102">
        <f t="shared" si="0"/>
        <v>299333918</v>
      </c>
      <c r="AU26" s="212">
        <f t="shared" si="1"/>
        <v>2.0286846151861746</v>
      </c>
      <c r="AV26" s="14">
        <f t="shared" si="2"/>
        <v>1.5608434828269386E-2</v>
      </c>
    </row>
    <row r="27" spans="1:50" x14ac:dyDescent="0.3">
      <c r="A27" s="1"/>
      <c r="B27" s="1"/>
      <c r="C27" s="1"/>
      <c r="D27" s="1"/>
      <c r="E27" s="1"/>
      <c r="F27" s="1"/>
      <c r="G27" s="1"/>
      <c r="H27" s="1"/>
      <c r="I27" s="1"/>
      <c r="J27" s="83"/>
      <c r="K27" s="1"/>
      <c r="L27" s="1"/>
      <c r="M27" s="1"/>
      <c r="N27" s="1"/>
      <c r="O27" s="1"/>
      <c r="P27" s="1"/>
      <c r="Q27" s="1"/>
      <c r="R27" s="1"/>
      <c r="S27" s="1"/>
      <c r="T27" s="37"/>
      <c r="U27" s="37"/>
      <c r="V27" s="37"/>
      <c r="W27" s="37"/>
      <c r="X27" s="37"/>
      <c r="Y27" s="1"/>
      <c r="Z27" s="11">
        <v>41030</v>
      </c>
      <c r="AA27" s="12">
        <v>43197736</v>
      </c>
      <c r="AB27" s="12">
        <v>110019886.99000001</v>
      </c>
      <c r="AC27" s="13">
        <v>2.5468901191951354</v>
      </c>
      <c r="AD27" s="90"/>
      <c r="AE27" s="90"/>
      <c r="AF27" s="89"/>
      <c r="AG27" s="7">
        <v>2010</v>
      </c>
      <c r="AH27" s="16">
        <v>20662269</v>
      </c>
      <c r="AI27" s="16">
        <v>22313418</v>
      </c>
      <c r="AJ27" s="16">
        <v>25575823</v>
      </c>
      <c r="AK27" s="16">
        <v>25515347</v>
      </c>
      <c r="AL27" s="16">
        <v>33327845</v>
      </c>
      <c r="AM27" s="16">
        <v>29949472</v>
      </c>
      <c r="AN27" s="16">
        <v>27593714</v>
      </c>
      <c r="AO27" s="18">
        <v>23171172</v>
      </c>
      <c r="AP27" s="19">
        <v>26471294</v>
      </c>
      <c r="AQ27" s="16">
        <v>31732436</v>
      </c>
      <c r="AR27" s="16">
        <v>29453037</v>
      </c>
      <c r="AS27" s="16">
        <v>26560853</v>
      </c>
      <c r="AT27" s="102">
        <f t="shared" si="0"/>
        <v>322326680</v>
      </c>
      <c r="AU27" s="212">
        <f t="shared" si="1"/>
        <v>2.2817849689948102</v>
      </c>
      <c r="AV27" s="14">
        <f t="shared" si="2"/>
        <v>7.681308604660031E-2</v>
      </c>
    </row>
    <row r="28" spans="1:5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7"/>
      <c r="U28" s="37"/>
      <c r="V28" s="37"/>
      <c r="W28" s="37"/>
      <c r="X28" s="37"/>
      <c r="Y28" s="1"/>
      <c r="Z28" s="11">
        <v>41061</v>
      </c>
      <c r="AA28" s="12">
        <v>45734556</v>
      </c>
      <c r="AB28" s="12">
        <v>116181271.07000001</v>
      </c>
      <c r="AC28" s="13">
        <v>2.5403388866396779</v>
      </c>
      <c r="AD28" s="90"/>
      <c r="AE28" s="90"/>
      <c r="AF28" s="92"/>
      <c r="AG28" s="7">
        <v>2011</v>
      </c>
      <c r="AH28" s="16">
        <v>25647030</v>
      </c>
      <c r="AI28" s="16">
        <v>27575709</v>
      </c>
      <c r="AJ28" s="16">
        <v>32814884</v>
      </c>
      <c r="AK28" s="16">
        <v>35212468</v>
      </c>
      <c r="AL28" s="16">
        <v>33847090</v>
      </c>
      <c r="AM28" s="16">
        <v>33351442</v>
      </c>
      <c r="AN28" s="16">
        <v>37687054</v>
      </c>
      <c r="AO28" s="18">
        <v>31408881</v>
      </c>
      <c r="AP28" s="19">
        <v>30677730</v>
      </c>
      <c r="AQ28" s="16">
        <v>34459178</v>
      </c>
      <c r="AR28" s="16">
        <v>34247583</v>
      </c>
      <c r="AS28" s="16">
        <v>35535738</v>
      </c>
      <c r="AT28" s="102">
        <f>SUM(AH28:AS28)</f>
        <v>392464787</v>
      </c>
      <c r="AU28" s="212">
        <f t="shared" si="1"/>
        <v>2.5310943136918929</v>
      </c>
      <c r="AV28" s="14">
        <f t="shared" si="2"/>
        <v>0.21759944600304262</v>
      </c>
    </row>
    <row r="29" spans="1:5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7"/>
      <c r="U29" s="37"/>
      <c r="V29" s="37"/>
      <c r="W29" s="37"/>
      <c r="X29" s="37"/>
      <c r="Y29" s="1"/>
      <c r="Z29" s="11">
        <v>41091</v>
      </c>
      <c r="AA29" s="12">
        <v>41975078</v>
      </c>
      <c r="AB29" s="12">
        <v>106021654.93000001</v>
      </c>
      <c r="AC29" s="13">
        <v>2.5258238931682273</v>
      </c>
      <c r="AD29" s="89"/>
      <c r="AE29" s="89"/>
      <c r="AF29" s="89"/>
      <c r="AG29" s="7">
        <v>2012</v>
      </c>
      <c r="AH29" s="16">
        <v>30572174</v>
      </c>
      <c r="AI29" s="16">
        <v>31333924</v>
      </c>
      <c r="AJ29" s="16">
        <v>42403418</v>
      </c>
      <c r="AK29" s="16">
        <v>35999237</v>
      </c>
      <c r="AL29" s="16">
        <v>43197736</v>
      </c>
      <c r="AM29" s="16">
        <v>45734556</v>
      </c>
      <c r="AN29" s="16">
        <v>41975078</v>
      </c>
      <c r="AO29" s="18">
        <v>38000937</v>
      </c>
      <c r="AP29" s="19">
        <v>32908295</v>
      </c>
      <c r="AQ29" s="16">
        <v>33536795</v>
      </c>
      <c r="AR29" s="16">
        <v>35786916</v>
      </c>
      <c r="AS29" s="16">
        <v>38347324</v>
      </c>
      <c r="AT29" s="102">
        <f t="shared" si="0"/>
        <v>449796390</v>
      </c>
      <c r="AU29" s="212">
        <f t="shared" si="1"/>
        <v>2.5196371819702681</v>
      </c>
      <c r="AV29" s="14">
        <f t="shared" si="2"/>
        <v>0.14608088393927682</v>
      </c>
    </row>
    <row r="30" spans="1:5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7"/>
      <c r="U30" s="37"/>
      <c r="V30" s="37"/>
      <c r="W30" s="37"/>
      <c r="X30" s="37"/>
      <c r="Y30" s="1"/>
      <c r="Z30" s="11">
        <v>41122</v>
      </c>
      <c r="AA30" s="12">
        <v>38000937</v>
      </c>
      <c r="AB30" s="12">
        <v>92397063.269999996</v>
      </c>
      <c r="AC30" s="13">
        <v>2.4314417107662369</v>
      </c>
      <c r="AD30" s="89"/>
      <c r="AE30" s="89"/>
      <c r="AF30" s="89"/>
      <c r="AG30" s="7">
        <v>2013</v>
      </c>
      <c r="AH30" s="16">
        <v>31156882</v>
      </c>
      <c r="AI30" s="16">
        <v>34173595</v>
      </c>
      <c r="AJ30" s="16">
        <v>38353990</v>
      </c>
      <c r="AK30" s="16">
        <v>37577127</v>
      </c>
      <c r="AL30" s="16">
        <v>49696297</v>
      </c>
      <c r="AM30" s="16">
        <v>42195298</v>
      </c>
      <c r="AN30" s="16">
        <v>37150541</v>
      </c>
      <c r="AO30" s="18">
        <v>41026997</v>
      </c>
      <c r="AP30" s="19">
        <v>34808087</v>
      </c>
      <c r="AQ30" s="16">
        <v>41555483</v>
      </c>
      <c r="AR30" s="16">
        <v>43779999</v>
      </c>
      <c r="AS30" s="16">
        <v>42762080</v>
      </c>
      <c r="AT30" s="102">
        <f>SUM(AH30:AS30)</f>
        <v>474236376</v>
      </c>
      <c r="AU30" s="212">
        <f t="shared" si="1"/>
        <v>3.41730830896869</v>
      </c>
      <c r="AV30" s="14">
        <f t="shared" si="2"/>
        <v>5.4335665077258621E-2</v>
      </c>
    </row>
    <row r="31" spans="1:5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7"/>
      <c r="U31" s="37"/>
      <c r="V31" s="37"/>
      <c r="W31" s="37"/>
      <c r="X31" s="37"/>
      <c r="Y31" s="1"/>
      <c r="Z31" s="11">
        <v>41153</v>
      </c>
      <c r="AA31" s="12">
        <v>32908295</v>
      </c>
      <c r="AB31" s="12">
        <v>80399903.540000007</v>
      </c>
      <c r="AC31" s="13">
        <v>2.4431500793341012</v>
      </c>
      <c r="AD31" s="89"/>
      <c r="AE31" s="89"/>
      <c r="AF31" s="89"/>
      <c r="AG31" s="7">
        <v>2014</v>
      </c>
      <c r="AH31" s="16">
        <v>41408543</v>
      </c>
      <c r="AI31" s="16">
        <v>45968102</v>
      </c>
      <c r="AJ31" s="16">
        <v>52570546</v>
      </c>
      <c r="AK31" s="16">
        <v>51401705</v>
      </c>
      <c r="AL31" s="16">
        <v>54596331</v>
      </c>
      <c r="AM31" s="16">
        <v>55881232</v>
      </c>
      <c r="AN31" s="16">
        <v>51459761</v>
      </c>
      <c r="AO31" s="18">
        <v>51878553</v>
      </c>
      <c r="AP31" s="19">
        <v>51412328</v>
      </c>
      <c r="AQ31" s="16">
        <v>53982154</v>
      </c>
      <c r="AR31" s="16">
        <v>52893515</v>
      </c>
      <c r="AS31" s="16">
        <v>47595251</v>
      </c>
      <c r="AT31" s="102">
        <f>SUM(AH31:AS31)</f>
        <v>611048021</v>
      </c>
      <c r="AU31" s="212">
        <f t="shared" si="1"/>
        <v>3.7470332760311811</v>
      </c>
      <c r="AV31" s="14">
        <f t="shared" si="2"/>
        <v>0.28848829808028054</v>
      </c>
    </row>
    <row r="32" spans="1:50" ht="15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7"/>
      <c r="U32" s="37"/>
      <c r="V32" s="37"/>
      <c r="W32" s="37"/>
      <c r="X32" s="37"/>
      <c r="Y32" s="1"/>
      <c r="Z32" s="11">
        <v>41183</v>
      </c>
      <c r="AA32" s="12">
        <v>33536795</v>
      </c>
      <c r="AB32" s="12">
        <v>85060936.650000006</v>
      </c>
      <c r="AC32" s="13">
        <v>2.5363466201823996</v>
      </c>
      <c r="AD32" s="89"/>
      <c r="AE32" s="89"/>
      <c r="AF32" s="89"/>
      <c r="AG32" s="21">
        <v>2015</v>
      </c>
      <c r="AH32" s="22">
        <v>50506401</v>
      </c>
      <c r="AI32" s="23">
        <v>52139993</v>
      </c>
      <c r="AJ32" s="23">
        <v>58673360</v>
      </c>
      <c r="AK32" s="23">
        <v>52130003</v>
      </c>
      <c r="AL32" s="23">
        <v>66160947</v>
      </c>
      <c r="AM32" s="24">
        <v>63425708</v>
      </c>
      <c r="AN32" s="24">
        <v>63440573</v>
      </c>
      <c r="AO32" s="24">
        <v>65351435</v>
      </c>
      <c r="AP32" s="24">
        <v>59556437</v>
      </c>
      <c r="AQ32" s="24">
        <v>63036864</v>
      </c>
      <c r="AR32" s="24">
        <v>60431865</v>
      </c>
      <c r="AS32" s="24">
        <v>65455247</v>
      </c>
      <c r="AT32" s="210">
        <f>SUM(AH32:AS32)</f>
        <v>720308833</v>
      </c>
      <c r="AU32" s="213">
        <f>+AT57/AT32</f>
        <v>3.1998802162266422</v>
      </c>
      <c r="AV32" s="20">
        <f>+(AT32-AT31)/AT31</f>
        <v>0.17880887957249436</v>
      </c>
    </row>
    <row r="33" spans="1:50" ht="15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3"/>
      <c r="M33" s="1"/>
      <c r="N33" s="1"/>
      <c r="O33" s="94"/>
      <c r="P33" s="94"/>
      <c r="Q33" s="1"/>
      <c r="R33" s="1"/>
      <c r="S33" s="1"/>
      <c r="T33" s="37"/>
      <c r="U33" s="37"/>
      <c r="V33" s="37"/>
      <c r="W33" s="37"/>
      <c r="X33" s="37"/>
      <c r="Y33" s="1"/>
      <c r="Z33" s="26">
        <v>41214</v>
      </c>
      <c r="AA33" s="27">
        <v>35786916</v>
      </c>
      <c r="AB33" s="27">
        <v>93755702.189999998</v>
      </c>
      <c r="AC33" s="28">
        <v>2.619831845527008</v>
      </c>
      <c r="AD33" s="89"/>
      <c r="AE33" s="89"/>
      <c r="AF33" s="89"/>
      <c r="AG33" s="223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5"/>
      <c r="AU33" s="1"/>
      <c r="AV33" s="91"/>
      <c r="AW33" s="95"/>
    </row>
    <row r="34" spans="1:50" ht="15" thickBo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37"/>
      <c r="U34" s="37"/>
      <c r="V34" s="37"/>
      <c r="W34" s="37"/>
      <c r="X34" s="37"/>
      <c r="Y34" s="1"/>
      <c r="Z34" s="11">
        <v>41244</v>
      </c>
      <c r="AA34" s="12">
        <v>38347324</v>
      </c>
      <c r="AB34" s="12">
        <v>99097509.340000004</v>
      </c>
      <c r="AC34" s="13">
        <v>2.5842092486036314</v>
      </c>
      <c r="AD34" s="89"/>
      <c r="AE34" s="89"/>
      <c r="AF34" s="89"/>
      <c r="AG34" s="226" t="s">
        <v>83</v>
      </c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8"/>
      <c r="AU34" s="1"/>
    </row>
    <row r="35" spans="1:50" ht="15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>
        <v>41275</v>
      </c>
      <c r="AA35" s="12">
        <v>31156882</v>
      </c>
      <c r="AB35" s="12">
        <v>81914461.140000001</v>
      </c>
      <c r="AC35" s="13">
        <v>2.6290968762535352</v>
      </c>
      <c r="AD35" s="89"/>
      <c r="AE35" s="89"/>
      <c r="AF35" s="89"/>
      <c r="AG35" s="2" t="s">
        <v>68</v>
      </c>
      <c r="AH35" s="78" t="s">
        <v>69</v>
      </c>
      <c r="AI35" s="78" t="s">
        <v>70</v>
      </c>
      <c r="AJ35" s="78" t="s">
        <v>71</v>
      </c>
      <c r="AK35" s="78" t="s">
        <v>72</v>
      </c>
      <c r="AL35" s="78" t="s">
        <v>73</v>
      </c>
      <c r="AM35" s="78" t="s">
        <v>74</v>
      </c>
      <c r="AN35" s="78" t="s">
        <v>75</v>
      </c>
      <c r="AO35" s="78" t="s">
        <v>76</v>
      </c>
      <c r="AP35" s="78" t="s">
        <v>77</v>
      </c>
      <c r="AQ35" s="78" t="s">
        <v>78</v>
      </c>
      <c r="AR35" s="78" t="s">
        <v>79</v>
      </c>
      <c r="AS35" s="78" t="s">
        <v>80</v>
      </c>
      <c r="AT35" s="78" t="s">
        <v>44</v>
      </c>
      <c r="AU35" s="1"/>
    </row>
    <row r="36" spans="1:5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1">
        <v>41306</v>
      </c>
      <c r="AA36" s="12">
        <v>34173595</v>
      </c>
      <c r="AB36" s="12">
        <v>97244443.480000004</v>
      </c>
      <c r="AC36" s="13">
        <v>2.8456018010396624</v>
      </c>
      <c r="AD36" s="89"/>
      <c r="AE36" s="89"/>
      <c r="AF36" s="92"/>
      <c r="AG36" s="29">
        <v>1994</v>
      </c>
      <c r="AH36" s="30">
        <v>33460843.649999999</v>
      </c>
      <c r="AI36" s="30">
        <v>36882566.390000001</v>
      </c>
      <c r="AJ36" s="30">
        <v>48559794.140000001</v>
      </c>
      <c r="AK36" s="30">
        <v>40667475.399999999</v>
      </c>
      <c r="AL36" s="30">
        <v>51188030.130000003</v>
      </c>
      <c r="AM36" s="30">
        <v>51060404.640000001</v>
      </c>
      <c r="AN36" s="30">
        <v>49734966.240000002</v>
      </c>
      <c r="AO36" s="30">
        <v>32205590.600000001</v>
      </c>
      <c r="AP36" s="30">
        <v>37119416.100000001</v>
      </c>
      <c r="AQ36" s="30">
        <v>46688430.549999997</v>
      </c>
      <c r="AR36" s="30">
        <v>42858362.909999996</v>
      </c>
      <c r="AS36" s="30">
        <v>43874474.130000003</v>
      </c>
      <c r="AT36" s="9">
        <f t="shared" ref="AT36:AT55" si="3">SUM(AH36:AS36)</f>
        <v>514300354.88</v>
      </c>
      <c r="AU36" s="1"/>
    </row>
    <row r="37" spans="1:5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>
        <v>41334</v>
      </c>
      <c r="AA37" s="12">
        <v>38353990</v>
      </c>
      <c r="AB37" s="12">
        <v>119835510.96000001</v>
      </c>
      <c r="AC37" s="13">
        <v>3.1244600877249016</v>
      </c>
      <c r="AD37" s="89"/>
      <c r="AE37" s="92"/>
      <c r="AF37" s="92"/>
      <c r="AG37" s="7">
        <v>1995</v>
      </c>
      <c r="AH37" s="31">
        <v>40254935.740000002</v>
      </c>
      <c r="AI37" s="31">
        <v>51949088.399999999</v>
      </c>
      <c r="AJ37" s="31">
        <v>57640593.75</v>
      </c>
      <c r="AK37" s="31">
        <v>56654123.710000001</v>
      </c>
      <c r="AL37" s="31">
        <v>59262797.789999999</v>
      </c>
      <c r="AM37" s="31">
        <v>60002704.100000001</v>
      </c>
      <c r="AN37" s="31">
        <v>60133659.630000003</v>
      </c>
      <c r="AO37" s="31">
        <v>56859069.520000003</v>
      </c>
      <c r="AP37" s="31">
        <v>65498668.609999999</v>
      </c>
      <c r="AQ37" s="31">
        <v>60426403.859999999</v>
      </c>
      <c r="AR37" s="31">
        <v>58321554.170000002</v>
      </c>
      <c r="AS37" s="31">
        <v>38170730.460000001</v>
      </c>
      <c r="AT37" s="9">
        <f t="shared" si="3"/>
        <v>665174329.74000001</v>
      </c>
      <c r="AU37" s="1"/>
    </row>
    <row r="38" spans="1:5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1">
        <v>41365</v>
      </c>
      <c r="AA38" s="12">
        <v>37577127</v>
      </c>
      <c r="AB38" s="12">
        <v>124617195.06</v>
      </c>
      <c r="AC38" s="13">
        <v>3.3163044918255724</v>
      </c>
      <c r="AD38" s="90"/>
      <c r="AE38" s="90"/>
      <c r="AF38" s="92"/>
      <c r="AG38" s="7">
        <v>1996</v>
      </c>
      <c r="AH38" s="31">
        <v>44852192.450000003</v>
      </c>
      <c r="AI38" s="31">
        <v>41603572.420000002</v>
      </c>
      <c r="AJ38" s="31">
        <v>55531920.780000001</v>
      </c>
      <c r="AK38" s="31">
        <v>50319542.479999997</v>
      </c>
      <c r="AL38" s="31">
        <v>52753057.649999999</v>
      </c>
      <c r="AM38" s="31">
        <v>50425664.299999997</v>
      </c>
      <c r="AN38" s="31">
        <v>52114113</v>
      </c>
      <c r="AO38" s="31">
        <v>52944599.25</v>
      </c>
      <c r="AP38" s="31">
        <v>48190390.07</v>
      </c>
      <c r="AQ38" s="31">
        <v>52741734.140000001</v>
      </c>
      <c r="AR38" s="31">
        <v>63433441.780000001</v>
      </c>
      <c r="AS38" s="31">
        <v>50397613.670000002</v>
      </c>
      <c r="AT38" s="9">
        <f t="shared" si="3"/>
        <v>615307841.98999989</v>
      </c>
      <c r="AU38" s="1"/>
    </row>
    <row r="39" spans="1:5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1">
        <v>41395</v>
      </c>
      <c r="AA39" s="12">
        <v>49696297</v>
      </c>
      <c r="AB39" s="12">
        <v>162055903.61000001</v>
      </c>
      <c r="AC39" s="13">
        <v>3.2609251270773756</v>
      </c>
      <c r="AD39" s="90"/>
      <c r="AE39" s="90"/>
      <c r="AF39" s="92"/>
      <c r="AG39" s="7">
        <v>1997</v>
      </c>
      <c r="AH39" s="31">
        <v>46713635.789999999</v>
      </c>
      <c r="AI39" s="31">
        <v>56824735.399999999</v>
      </c>
      <c r="AJ39" s="31">
        <v>67882081.519999996</v>
      </c>
      <c r="AK39" s="31">
        <v>78186246.010000005</v>
      </c>
      <c r="AL39" s="31">
        <v>66377824.700000003</v>
      </c>
      <c r="AM39" s="31">
        <v>79176159.950000003</v>
      </c>
      <c r="AN39" s="31">
        <v>77741398.090000004</v>
      </c>
      <c r="AO39" s="31">
        <v>83223775.049999997</v>
      </c>
      <c r="AP39" s="31">
        <v>75156050.959999993</v>
      </c>
      <c r="AQ39" s="31">
        <v>85464006.140000001</v>
      </c>
      <c r="AR39" s="31">
        <v>77362810.780000001</v>
      </c>
      <c r="AS39" s="31">
        <v>77556119.510000005</v>
      </c>
      <c r="AT39" s="9">
        <f t="shared" si="3"/>
        <v>871664843.89999986</v>
      </c>
      <c r="AU39" s="1"/>
      <c r="AX39" s="96"/>
    </row>
    <row r="40" spans="1:5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1">
        <v>41426</v>
      </c>
      <c r="AA40" s="12">
        <v>42195298</v>
      </c>
      <c r="AB40" s="12">
        <v>135162580.69</v>
      </c>
      <c r="AC40" s="13">
        <v>3.2032616688712565</v>
      </c>
      <c r="AD40" s="90"/>
      <c r="AE40" s="90"/>
      <c r="AF40" s="92"/>
      <c r="AG40" s="7">
        <v>1998</v>
      </c>
      <c r="AH40" s="31">
        <v>63530271.32</v>
      </c>
      <c r="AI40" s="31">
        <v>72691608.349999994</v>
      </c>
      <c r="AJ40" s="31">
        <v>89678948.150000006</v>
      </c>
      <c r="AK40" s="31">
        <v>91866268.950000003</v>
      </c>
      <c r="AL40" s="31">
        <v>92987416.890000001</v>
      </c>
      <c r="AM40" s="31">
        <v>77469935.670000002</v>
      </c>
      <c r="AN40" s="31">
        <v>67068006.719999999</v>
      </c>
      <c r="AO40" s="31">
        <v>67881873.730000004</v>
      </c>
      <c r="AP40" s="31">
        <v>59427820.270000003</v>
      </c>
      <c r="AQ40" s="31">
        <v>64035771.829999998</v>
      </c>
      <c r="AR40" s="31">
        <v>63299721.380000003</v>
      </c>
      <c r="AS40" s="31">
        <v>65113250.75</v>
      </c>
      <c r="AT40" s="9">
        <f t="shared" si="3"/>
        <v>875050894.00999999</v>
      </c>
      <c r="AU40" s="1"/>
      <c r="AV40" s="96"/>
    </row>
    <row r="41" spans="1:5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7"/>
      <c r="R41" s="1"/>
      <c r="S41" s="1"/>
      <c r="T41" s="1"/>
      <c r="U41" s="1"/>
      <c r="V41" s="1"/>
      <c r="W41" s="1"/>
      <c r="X41" s="1"/>
      <c r="Y41" s="1"/>
      <c r="Z41" s="32">
        <v>41456</v>
      </c>
      <c r="AA41" s="33">
        <v>37150541</v>
      </c>
      <c r="AB41" s="33">
        <v>124448063.19</v>
      </c>
      <c r="AC41" s="34">
        <v>3.3498317881831117</v>
      </c>
      <c r="AD41" s="1"/>
      <c r="AE41" s="1"/>
      <c r="AF41" s="1"/>
      <c r="AG41" s="7">
        <v>1999</v>
      </c>
      <c r="AH41" s="31">
        <v>55593036.780000001</v>
      </c>
      <c r="AI41" s="31">
        <v>61026742.979999997</v>
      </c>
      <c r="AJ41" s="31">
        <v>70886417.25</v>
      </c>
      <c r="AK41" s="31">
        <v>64895519.850000001</v>
      </c>
      <c r="AL41" s="31">
        <v>62595616.630000003</v>
      </c>
      <c r="AM41" s="31">
        <v>76921547.489999995</v>
      </c>
      <c r="AN41" s="31">
        <v>60904291.359999999</v>
      </c>
      <c r="AO41" s="31">
        <v>41918512.270000003</v>
      </c>
      <c r="AP41" s="31">
        <v>39414762.020000003</v>
      </c>
      <c r="AQ41" s="35">
        <v>33379680.309999999</v>
      </c>
      <c r="AR41" s="35">
        <v>25236010</v>
      </c>
      <c r="AS41" s="35">
        <v>24169978</v>
      </c>
      <c r="AT41" s="9">
        <f t="shared" si="3"/>
        <v>616942114.93999994</v>
      </c>
      <c r="AU41" s="1"/>
    </row>
    <row r="42" spans="1:5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97"/>
      <c r="T42" s="1"/>
      <c r="U42" s="1"/>
      <c r="V42" s="1"/>
      <c r="W42" s="1"/>
      <c r="X42" s="1"/>
      <c r="Y42" s="1"/>
      <c r="Z42" s="32">
        <v>41487</v>
      </c>
      <c r="AA42" s="33">
        <v>41026997</v>
      </c>
      <c r="AB42" s="33">
        <v>153791820.34</v>
      </c>
      <c r="AC42" s="34">
        <v>3.7485517241244799</v>
      </c>
      <c r="AD42" s="1"/>
      <c r="AE42" s="1"/>
      <c r="AF42" s="1"/>
      <c r="AG42" s="7">
        <v>2000</v>
      </c>
      <c r="AH42" s="35">
        <v>18526777.960000001</v>
      </c>
      <c r="AI42" s="35">
        <v>20776663.109999999</v>
      </c>
      <c r="AJ42" s="35">
        <v>25098273.559999999</v>
      </c>
      <c r="AK42" s="35">
        <v>37056599.310000002</v>
      </c>
      <c r="AL42" s="35">
        <v>35507979.32</v>
      </c>
      <c r="AM42" s="35">
        <v>33753779.869999997</v>
      </c>
      <c r="AN42" s="35">
        <v>20138536.239999998</v>
      </c>
      <c r="AO42" s="35">
        <v>14404428.470000001</v>
      </c>
      <c r="AP42" s="35">
        <v>22401930.710000001</v>
      </c>
      <c r="AQ42" s="35">
        <v>22698926.620000001</v>
      </c>
      <c r="AR42" s="35">
        <v>25693201.809999999</v>
      </c>
      <c r="AS42" s="35">
        <v>21351306.420000002</v>
      </c>
      <c r="AT42" s="17">
        <f t="shared" si="3"/>
        <v>297408403.40000004</v>
      </c>
      <c r="AU42" s="1"/>
    </row>
    <row r="43" spans="1:5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0"/>
      <c r="P43" s="1"/>
      <c r="Q43" s="1"/>
      <c r="R43" s="97"/>
      <c r="S43" s="1"/>
      <c r="T43" s="1"/>
      <c r="U43" s="1"/>
      <c r="V43" s="1"/>
      <c r="W43" s="1"/>
      <c r="X43" s="1"/>
      <c r="Y43" s="1"/>
      <c r="Z43" s="32">
        <v>41518</v>
      </c>
      <c r="AA43" s="33">
        <v>34808087</v>
      </c>
      <c r="AB43" s="33">
        <v>132005317.49000001</v>
      </c>
      <c r="AC43" s="34">
        <v>3.7923749584399742</v>
      </c>
      <c r="AD43" s="1"/>
      <c r="AE43" s="1"/>
      <c r="AF43" s="37"/>
      <c r="AG43" s="7">
        <v>2001</v>
      </c>
      <c r="AH43" s="35">
        <v>21629912.510000002</v>
      </c>
      <c r="AI43" s="35">
        <v>24426842.289999999</v>
      </c>
      <c r="AJ43" s="35">
        <v>30174581.809999999</v>
      </c>
      <c r="AK43" s="35">
        <v>32232612.68</v>
      </c>
      <c r="AL43" s="35">
        <v>41023546.159999996</v>
      </c>
      <c r="AM43" s="35">
        <v>26692749.050000001</v>
      </c>
      <c r="AN43" s="35">
        <v>17568638.809999999</v>
      </c>
      <c r="AO43" s="35">
        <v>20523988.84</v>
      </c>
      <c r="AP43" s="35">
        <v>17699236.27</v>
      </c>
      <c r="AQ43" s="35">
        <v>16929778.129999999</v>
      </c>
      <c r="AR43" s="35">
        <v>18129766.879999999</v>
      </c>
      <c r="AS43" s="35">
        <v>13662419.65</v>
      </c>
      <c r="AT43" s="17">
        <f t="shared" si="3"/>
        <v>280694073.07999998</v>
      </c>
      <c r="AU43" s="1"/>
    </row>
    <row r="44" spans="1:5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1"/>
      <c r="P44" s="93"/>
      <c r="Q44" s="1"/>
      <c r="R44" s="1"/>
      <c r="S44" s="39"/>
      <c r="T44" s="98"/>
      <c r="U44" s="98"/>
      <c r="V44" s="98"/>
      <c r="W44" s="98"/>
      <c r="X44" s="98"/>
      <c r="Y44" s="36"/>
      <c r="Z44" s="32">
        <v>41548</v>
      </c>
      <c r="AA44" s="33">
        <v>41555483</v>
      </c>
      <c r="AB44" s="33">
        <v>161975716.72</v>
      </c>
      <c r="AC44" s="34">
        <v>3.8978181704686241</v>
      </c>
      <c r="AD44" s="1"/>
      <c r="AE44" s="99"/>
      <c r="AF44" s="99"/>
      <c r="AG44" s="7">
        <v>2002</v>
      </c>
      <c r="AH44" s="35">
        <v>15448972.91</v>
      </c>
      <c r="AI44" s="35">
        <v>18939306.879999999</v>
      </c>
      <c r="AJ44" s="35">
        <v>27139338.18</v>
      </c>
      <c r="AK44" s="35">
        <v>25456268</v>
      </c>
      <c r="AL44" s="35">
        <v>30492221.710000001</v>
      </c>
      <c r="AM44" s="35">
        <v>30918659.059999999</v>
      </c>
      <c r="AN44" s="31">
        <v>21695083.68</v>
      </c>
      <c r="AO44" s="35">
        <v>19239122.510000002</v>
      </c>
      <c r="AP44" s="35">
        <v>15767411.77</v>
      </c>
      <c r="AQ44" s="35">
        <v>19398479.32</v>
      </c>
      <c r="AR44" s="35">
        <v>20763516.270000011</v>
      </c>
      <c r="AS44" s="35">
        <v>18600794.130000003</v>
      </c>
      <c r="AT44" s="17">
        <f t="shared" si="3"/>
        <v>263859174.42000002</v>
      </c>
      <c r="AU44" s="1"/>
    </row>
    <row r="45" spans="1:5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1"/>
      <c r="P45" s="83"/>
      <c r="Q45" s="41"/>
      <c r="R45" s="1"/>
      <c r="S45" s="1"/>
      <c r="T45" s="98"/>
      <c r="U45" s="98"/>
      <c r="V45" s="98"/>
      <c r="W45" s="98"/>
      <c r="X45" s="98"/>
      <c r="Y45" s="36"/>
      <c r="Z45" s="32">
        <v>41579</v>
      </c>
      <c r="AA45" s="33">
        <v>43779999</v>
      </c>
      <c r="AB45" s="33">
        <v>167819922.09</v>
      </c>
      <c r="AC45" s="34">
        <v>3.8332555030437527</v>
      </c>
      <c r="AD45" s="1"/>
      <c r="AE45" s="99"/>
      <c r="AF45" s="99"/>
      <c r="AG45" s="7">
        <v>2003</v>
      </c>
      <c r="AH45" s="35">
        <v>20103764.179999996</v>
      </c>
      <c r="AI45" s="35">
        <v>23497742.720000006</v>
      </c>
      <c r="AJ45" s="35">
        <v>27856172.75</v>
      </c>
      <c r="AK45" s="35">
        <v>27762111.449999999</v>
      </c>
      <c r="AL45" s="35">
        <v>31913074.200000007</v>
      </c>
      <c r="AM45" s="35">
        <v>27004749.669999994</v>
      </c>
      <c r="AN45" s="31">
        <v>24597019.439999994</v>
      </c>
      <c r="AO45" s="35">
        <v>21212521.160000004</v>
      </c>
      <c r="AP45" s="35">
        <v>23696728.599999998</v>
      </c>
      <c r="AQ45" s="35">
        <v>24134996.189999998</v>
      </c>
      <c r="AR45" s="35">
        <v>25080541.259999994</v>
      </c>
      <c r="AS45" s="35">
        <v>26961474.260000002</v>
      </c>
      <c r="AT45" s="17">
        <f t="shared" si="3"/>
        <v>303820895.88</v>
      </c>
      <c r="AU45" s="1"/>
    </row>
    <row r="46" spans="1:5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1"/>
      <c r="P46" s="83"/>
      <c r="Q46" s="41"/>
      <c r="R46" s="1"/>
      <c r="S46" s="1"/>
      <c r="T46" s="98"/>
      <c r="U46" s="98"/>
      <c r="V46" s="98"/>
      <c r="W46" s="98"/>
      <c r="X46" s="98"/>
      <c r="Y46" s="36"/>
      <c r="Z46" s="32">
        <v>41609</v>
      </c>
      <c r="AA46" s="33">
        <v>42762080</v>
      </c>
      <c r="AB46" s="33">
        <v>159740973.34999999</v>
      </c>
      <c r="AC46" s="34">
        <v>3.73557538244164</v>
      </c>
      <c r="AD46" s="1"/>
      <c r="AE46" s="99"/>
      <c r="AF46" s="99"/>
      <c r="AG46" s="7">
        <v>2004</v>
      </c>
      <c r="AH46" s="35">
        <v>21874363.720000003</v>
      </c>
      <c r="AI46" s="35">
        <v>33600441.199999988</v>
      </c>
      <c r="AJ46" s="35">
        <v>27635648.630000006</v>
      </c>
      <c r="AK46" s="35">
        <v>33158335.420000006</v>
      </c>
      <c r="AL46" s="35">
        <v>27910923.749999996</v>
      </c>
      <c r="AM46" s="35">
        <v>30890133.130000003</v>
      </c>
      <c r="AN46" s="31">
        <v>31980691.760000005</v>
      </c>
      <c r="AO46" s="35">
        <v>24644885.07</v>
      </c>
      <c r="AP46" s="35">
        <v>25327906.870000001</v>
      </c>
      <c r="AQ46" s="35">
        <v>28022796.630000003</v>
      </c>
      <c r="AR46" s="35">
        <v>32874202.99000001</v>
      </c>
      <c r="AS46" s="35">
        <v>32227403.890000008</v>
      </c>
      <c r="AT46" s="17">
        <f>SUM(AH46:AS46)</f>
        <v>350147733.06</v>
      </c>
      <c r="AU46" s="1"/>
    </row>
    <row r="47" spans="1:5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3"/>
      <c r="Q47" s="41"/>
      <c r="R47" s="1"/>
      <c r="S47" s="1"/>
      <c r="T47" s="1"/>
      <c r="U47" s="1"/>
      <c r="V47" s="1"/>
      <c r="W47" s="1"/>
      <c r="X47" s="1"/>
      <c r="Y47" s="1"/>
      <c r="Z47" s="32">
        <v>41640</v>
      </c>
      <c r="AA47" s="33">
        <v>41408543</v>
      </c>
      <c r="AB47" s="33">
        <v>157270263.31999999</v>
      </c>
      <c r="AC47" s="34">
        <v>3.7980149004518222</v>
      </c>
      <c r="AD47" s="1"/>
      <c r="AE47" s="99"/>
      <c r="AF47" s="99"/>
      <c r="AG47" s="7">
        <v>2005</v>
      </c>
      <c r="AH47" s="35">
        <v>29154043.030000009</v>
      </c>
      <c r="AI47" s="35">
        <v>35438814.170000002</v>
      </c>
      <c r="AJ47" s="35">
        <v>39413984.780000009</v>
      </c>
      <c r="AK47" s="35">
        <v>38594602.760000013</v>
      </c>
      <c r="AL47" s="35">
        <v>44992259.239999995</v>
      </c>
      <c r="AM47" s="35">
        <v>46041311.569999985</v>
      </c>
      <c r="AN47" s="31">
        <v>39350570.060000002</v>
      </c>
      <c r="AO47" s="35">
        <v>33852385.649999991</v>
      </c>
      <c r="AP47" s="35">
        <v>37657283.600000001</v>
      </c>
      <c r="AQ47" s="35">
        <v>42622153.670000017</v>
      </c>
      <c r="AR47" s="35">
        <v>51048878.350000009</v>
      </c>
      <c r="AS47" s="35">
        <v>42085200.11999999</v>
      </c>
      <c r="AT47" s="17">
        <f>SUM(AH47:AS47)</f>
        <v>480251487.00000006</v>
      </c>
      <c r="AU47" s="1"/>
    </row>
    <row r="48" spans="1:5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2">
        <v>41671</v>
      </c>
      <c r="AA48" s="33">
        <v>45968102</v>
      </c>
      <c r="AB48" s="33">
        <v>186176628.27000001</v>
      </c>
      <c r="AC48" s="34">
        <v>4.0501265044617245</v>
      </c>
      <c r="AD48" s="1"/>
      <c r="AE48" s="37"/>
      <c r="AF48" s="1"/>
      <c r="AG48" s="7">
        <v>2006</v>
      </c>
      <c r="AH48" s="35">
        <v>39066322.579999998</v>
      </c>
      <c r="AI48" s="35">
        <v>40758572.040000014</v>
      </c>
      <c r="AJ48" s="35">
        <v>59233961.729999997</v>
      </c>
      <c r="AK48" s="35">
        <v>54086959.820000015</v>
      </c>
      <c r="AL48" s="35">
        <v>54255036.840000011</v>
      </c>
      <c r="AM48" s="35">
        <v>51047563.93</v>
      </c>
      <c r="AN48" s="31">
        <v>46732923.849999994</v>
      </c>
      <c r="AO48" s="35">
        <v>48894584.609999999</v>
      </c>
      <c r="AP48" s="35">
        <v>48563490.579999998</v>
      </c>
      <c r="AQ48" s="35">
        <v>49090041.38000001</v>
      </c>
      <c r="AR48" s="35">
        <v>56233022.409999996</v>
      </c>
      <c r="AS48" s="35">
        <v>49708263.63000001</v>
      </c>
      <c r="AT48" s="17">
        <f t="shared" si="3"/>
        <v>597670743.39999998</v>
      </c>
      <c r="AU48" s="1"/>
    </row>
    <row r="49" spans="1:4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2">
        <v>41699</v>
      </c>
      <c r="AA49" s="33">
        <v>52570546</v>
      </c>
      <c r="AB49" s="33">
        <v>209237700.49000001</v>
      </c>
      <c r="AC49" s="34">
        <v>3.9801317735980906</v>
      </c>
      <c r="AD49" s="1"/>
      <c r="AE49" s="1"/>
      <c r="AF49" s="1"/>
      <c r="AG49" s="7">
        <v>2007</v>
      </c>
      <c r="AH49" s="35">
        <v>40715748.480000004</v>
      </c>
      <c r="AI49" s="35">
        <v>54233552.790000014</v>
      </c>
      <c r="AJ49" s="35">
        <v>50433899.199999996</v>
      </c>
      <c r="AK49" s="35">
        <v>46941363.870000012</v>
      </c>
      <c r="AL49" s="35">
        <v>51399567.679999985</v>
      </c>
      <c r="AM49" s="35">
        <v>51839461.480000012</v>
      </c>
      <c r="AN49" s="31">
        <v>43763684.129999988</v>
      </c>
      <c r="AO49" s="35">
        <v>48953575.189999983</v>
      </c>
      <c r="AP49" s="35">
        <v>44693323.630000003</v>
      </c>
      <c r="AQ49" s="35">
        <v>44693323.630000003</v>
      </c>
      <c r="AR49" s="35">
        <v>51914139.369999997</v>
      </c>
      <c r="AS49" s="35">
        <v>52446872.700000003</v>
      </c>
      <c r="AT49" s="17">
        <f t="shared" si="3"/>
        <v>582028512.14999998</v>
      </c>
      <c r="AU49" s="1"/>
    </row>
    <row r="50" spans="1:4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2">
        <v>41730</v>
      </c>
      <c r="AA50" s="33">
        <v>51401705</v>
      </c>
      <c r="AB50" s="33">
        <v>202259494.34999999</v>
      </c>
      <c r="AC50" s="34">
        <v>3.9348790930184125</v>
      </c>
      <c r="AD50" s="1"/>
      <c r="AE50" s="1"/>
      <c r="AF50" s="1"/>
      <c r="AG50" s="7">
        <v>2008</v>
      </c>
      <c r="AH50" s="35">
        <v>40595281.230000004</v>
      </c>
      <c r="AI50" s="35">
        <v>56070412.209999986</v>
      </c>
      <c r="AJ50" s="35">
        <v>50786840.580000013</v>
      </c>
      <c r="AK50" s="35">
        <v>55342963.830000021</v>
      </c>
      <c r="AL50" s="35">
        <v>76911546.619999975</v>
      </c>
      <c r="AM50" s="35">
        <v>59951291.290000014</v>
      </c>
      <c r="AN50" s="31">
        <v>59207290</v>
      </c>
      <c r="AO50" s="35">
        <v>62964717.310000002</v>
      </c>
      <c r="AP50" s="35">
        <v>56481844.37999998</v>
      </c>
      <c r="AQ50" s="35">
        <v>57544095.209999993</v>
      </c>
      <c r="AR50" s="35">
        <v>54332823.309999995</v>
      </c>
      <c r="AS50" s="35">
        <v>43280040.81000001</v>
      </c>
      <c r="AT50" s="17">
        <f t="shared" si="3"/>
        <v>673469146.78000009</v>
      </c>
      <c r="AU50" s="1"/>
      <c r="AV50" s="36"/>
    </row>
    <row r="51" spans="1:4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2">
        <v>41760</v>
      </c>
      <c r="AA51" s="33">
        <v>54596331</v>
      </c>
      <c r="AB51" s="33">
        <v>204396213.88999999</v>
      </c>
      <c r="AC51" s="34">
        <v>3.74377197416434</v>
      </c>
      <c r="AD51" s="1"/>
      <c r="AE51" s="1"/>
      <c r="AF51" s="1"/>
      <c r="AG51" s="7">
        <v>2009</v>
      </c>
      <c r="AH51" s="35">
        <v>41640527.50999999</v>
      </c>
      <c r="AI51" s="35">
        <v>46007855.340000004</v>
      </c>
      <c r="AJ51" s="35">
        <v>54159262.600000009</v>
      </c>
      <c r="AK51" s="35">
        <v>50149870.719999999</v>
      </c>
      <c r="AL51" s="35">
        <v>53962147.099999987</v>
      </c>
      <c r="AM51" s="35">
        <v>51368375.610000007</v>
      </c>
      <c r="AN51" s="31">
        <v>55253051.700000003</v>
      </c>
      <c r="AO51" s="35">
        <v>53348815.870000005</v>
      </c>
      <c r="AP51" s="35">
        <v>41943303.5</v>
      </c>
      <c r="AQ51" s="35">
        <v>55944151.919999994</v>
      </c>
      <c r="AR51" s="35">
        <v>52488715.140000008</v>
      </c>
      <c r="AS51" s="35">
        <v>50988037.240000017</v>
      </c>
      <c r="AT51" s="17">
        <f t="shared" si="3"/>
        <v>607254114.25</v>
      </c>
      <c r="AU51" s="1"/>
    </row>
    <row r="52" spans="1:4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2">
        <v>41791</v>
      </c>
      <c r="AA52" s="33">
        <v>55881232</v>
      </c>
      <c r="AB52" s="33">
        <v>202300302.75999999</v>
      </c>
      <c r="AC52" s="34">
        <v>3.62018329803466</v>
      </c>
      <c r="AD52" s="100"/>
      <c r="AE52" s="1"/>
      <c r="AF52" s="101"/>
      <c r="AG52" s="7">
        <v>2010</v>
      </c>
      <c r="AH52" s="35">
        <v>42458031.88000001</v>
      </c>
      <c r="AI52" s="35">
        <v>45387464.640000008</v>
      </c>
      <c r="AJ52" s="35">
        <v>53082972.140000015</v>
      </c>
      <c r="AK52" s="35">
        <v>53167381.210000023</v>
      </c>
      <c r="AL52" s="35">
        <v>71120342.620000005</v>
      </c>
      <c r="AM52" s="35">
        <v>68939664.890000015</v>
      </c>
      <c r="AN52" s="31">
        <v>65680651.089999996</v>
      </c>
      <c r="AO52" s="35">
        <v>56129679.450000003</v>
      </c>
      <c r="AP52" s="35">
        <v>60754426.859999999</v>
      </c>
      <c r="AQ52" s="35">
        <v>74420672.010000005</v>
      </c>
      <c r="AR52" s="35">
        <v>76396458.239999995</v>
      </c>
      <c r="AS52" s="35">
        <v>67942428.499999985</v>
      </c>
      <c r="AT52" s="17">
        <f t="shared" si="3"/>
        <v>735480173.53000009</v>
      </c>
      <c r="AU52" s="36"/>
    </row>
    <row r="53" spans="1:4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2">
        <v>41821</v>
      </c>
      <c r="AA53" s="33">
        <v>51459761</v>
      </c>
      <c r="AB53" s="33">
        <v>186050165.88</v>
      </c>
      <c r="AC53" s="34">
        <v>3.6154494747847741</v>
      </c>
      <c r="AD53" s="100"/>
      <c r="AE53" s="1"/>
      <c r="AF53" s="101"/>
      <c r="AG53" s="7">
        <v>2011</v>
      </c>
      <c r="AH53" s="35">
        <v>66384011.909999989</v>
      </c>
      <c r="AI53" s="35">
        <v>71315654.910000011</v>
      </c>
      <c r="AJ53" s="35">
        <v>86564266.200000003</v>
      </c>
      <c r="AK53" s="35">
        <v>90490538.379999995</v>
      </c>
      <c r="AL53" s="35">
        <v>83669076.439999998</v>
      </c>
      <c r="AM53" s="35">
        <v>82406583.860000014</v>
      </c>
      <c r="AN53" s="31">
        <v>93164316.999999985</v>
      </c>
      <c r="AO53" s="35">
        <v>79098433.719999984</v>
      </c>
      <c r="AP53" s="35">
        <v>77408784.579999983</v>
      </c>
      <c r="AQ53" s="35">
        <v>84581301.790000007</v>
      </c>
      <c r="AR53" s="35">
        <v>86236344.480000004</v>
      </c>
      <c r="AS53" s="35">
        <v>92046077.429999992</v>
      </c>
      <c r="AT53" s="17">
        <f t="shared" si="3"/>
        <v>993365390.69999993</v>
      </c>
      <c r="AU53" s="36"/>
    </row>
    <row r="54" spans="1:4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2">
        <v>41852</v>
      </c>
      <c r="AA54" s="33">
        <v>51878553</v>
      </c>
      <c r="AB54" s="33">
        <v>192569703.63999999</v>
      </c>
      <c r="AC54" s="34">
        <v>3.7119328220276304</v>
      </c>
      <c r="AD54" s="100"/>
      <c r="AE54" s="1"/>
      <c r="AF54" s="101"/>
      <c r="AG54" s="7">
        <v>2012</v>
      </c>
      <c r="AH54" s="35">
        <v>78244139.560000017</v>
      </c>
      <c r="AI54" s="35">
        <v>78863263.409999996</v>
      </c>
      <c r="AJ54" s="35">
        <v>104608708.81999996</v>
      </c>
      <c r="AK54" s="35">
        <v>88673668.790000007</v>
      </c>
      <c r="AL54" s="35">
        <v>110019886.98999999</v>
      </c>
      <c r="AM54" s="35">
        <v>116181271.07000001</v>
      </c>
      <c r="AN54" s="31">
        <v>106021654.93000001</v>
      </c>
      <c r="AO54" s="35">
        <v>92397063.270000026</v>
      </c>
      <c r="AP54" s="35">
        <v>80399903.540000007</v>
      </c>
      <c r="AQ54" s="35">
        <v>85060936.649999961</v>
      </c>
      <c r="AR54" s="35">
        <v>93755702.189999998</v>
      </c>
      <c r="AS54" s="35">
        <v>99097509.340000004</v>
      </c>
      <c r="AT54" s="17">
        <f t="shared" si="3"/>
        <v>1133323708.5599997</v>
      </c>
      <c r="AU54" s="1"/>
    </row>
    <row r="55" spans="1:4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2">
        <v>41883</v>
      </c>
      <c r="AA55" s="33">
        <v>51412328</v>
      </c>
      <c r="AB55" s="33">
        <v>193567118.86000001</v>
      </c>
      <c r="AC55" s="34">
        <v>3.7649942414589748</v>
      </c>
      <c r="AD55" s="100"/>
      <c r="AE55" s="102"/>
      <c r="AF55" s="101"/>
      <c r="AG55" s="7">
        <v>2013</v>
      </c>
      <c r="AH55" s="16">
        <v>81914461.140000001</v>
      </c>
      <c r="AI55" s="16">
        <v>97244443.480000004</v>
      </c>
      <c r="AJ55" s="16">
        <v>119835510.96000001</v>
      </c>
      <c r="AK55" s="16">
        <v>124617195.06</v>
      </c>
      <c r="AL55" s="16">
        <v>162055903.61000001</v>
      </c>
      <c r="AM55" s="16">
        <v>135162580.69</v>
      </c>
      <c r="AN55" s="16">
        <v>124448063.19</v>
      </c>
      <c r="AO55" s="18">
        <v>153791820.34</v>
      </c>
      <c r="AP55" s="19">
        <v>132005317.49000001</v>
      </c>
      <c r="AQ55" s="16">
        <v>161975716.72</v>
      </c>
      <c r="AR55" s="16">
        <v>167819922.09</v>
      </c>
      <c r="AS55" s="16">
        <v>159740973.34999999</v>
      </c>
      <c r="AT55" s="17">
        <f t="shared" si="3"/>
        <v>1620611908.1199999</v>
      </c>
      <c r="AU55" s="1"/>
    </row>
    <row r="56" spans="1:4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2">
        <v>41913</v>
      </c>
      <c r="AA56" s="33">
        <v>53982154</v>
      </c>
      <c r="AB56" s="33">
        <v>203766203.21000001</v>
      </c>
      <c r="AC56" s="34">
        <v>3.7746956746112801</v>
      </c>
      <c r="AD56" s="103"/>
      <c r="AE56" s="102"/>
      <c r="AF56" s="101"/>
      <c r="AG56" s="7">
        <v>2014</v>
      </c>
      <c r="AH56" s="16">
        <v>157270263.31999999</v>
      </c>
      <c r="AI56" s="16">
        <v>186176628.27000001</v>
      </c>
      <c r="AJ56" s="16">
        <v>209237700.49000001</v>
      </c>
      <c r="AK56" s="16">
        <v>202259494.34999999</v>
      </c>
      <c r="AL56" s="16">
        <v>204396213.88999999</v>
      </c>
      <c r="AM56" s="16">
        <v>202300302.75999999</v>
      </c>
      <c r="AN56" s="16">
        <v>186050165.88</v>
      </c>
      <c r="AO56" s="18">
        <v>192569703.63999999</v>
      </c>
      <c r="AP56" s="19">
        <v>193567118.86000001</v>
      </c>
      <c r="AQ56" s="16">
        <v>203766203.21000001</v>
      </c>
      <c r="AR56" s="16">
        <v>190634425.56</v>
      </c>
      <c r="AS56" s="16">
        <v>161389047.71000001</v>
      </c>
      <c r="AT56" s="17">
        <f>SUM(AH56:AS56)</f>
        <v>2289617267.9400001</v>
      </c>
      <c r="AU56" s="37"/>
    </row>
    <row r="57" spans="1:48" ht="15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2">
        <v>41944</v>
      </c>
      <c r="AA57" s="33">
        <v>52893515</v>
      </c>
      <c r="AB57" s="33">
        <v>190634425.56</v>
      </c>
      <c r="AC57" s="34">
        <v>3.6041171693732208</v>
      </c>
      <c r="AD57" s="103"/>
      <c r="AE57" s="104"/>
      <c r="AF57" s="1"/>
      <c r="AG57" s="21">
        <v>2015</v>
      </c>
      <c r="AH57" s="22">
        <v>172181928.16</v>
      </c>
      <c r="AI57" s="23">
        <v>179612761.63000005</v>
      </c>
      <c r="AJ57" s="23">
        <v>200433236.15000001</v>
      </c>
      <c r="AK57" s="23">
        <v>176547639.62</v>
      </c>
      <c r="AL57" s="23">
        <v>216058473.84999999</v>
      </c>
      <c r="AM57" s="23">
        <v>205984269.31</v>
      </c>
      <c r="AN57" s="23">
        <v>194243215.44</v>
      </c>
      <c r="AO57" s="24">
        <v>200190621.66</v>
      </c>
      <c r="AP57" s="24">
        <v>184618191.78</v>
      </c>
      <c r="AQ57" s="24">
        <v>192641963.93000001</v>
      </c>
      <c r="AR57" s="24">
        <v>184986307.66</v>
      </c>
      <c r="AS57" s="24">
        <v>197403375.09999999</v>
      </c>
      <c r="AT57" s="25">
        <f>SUM(AH57:AS57)</f>
        <v>2304901984.2900004</v>
      </c>
      <c r="AU57" s="1"/>
    </row>
    <row r="58" spans="1:4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2">
        <v>41974</v>
      </c>
      <c r="AA58" s="33">
        <v>47595251</v>
      </c>
      <c r="AB58" s="33">
        <v>161389047.71000001</v>
      </c>
      <c r="AC58" s="34">
        <v>3.3908645152433383</v>
      </c>
      <c r="AD58" s="103"/>
      <c r="AE58" s="104"/>
      <c r="AF58" s="97"/>
      <c r="AG58" s="1"/>
      <c r="AH58" s="38"/>
      <c r="AI58" s="1"/>
      <c r="AJ58" s="1"/>
      <c r="AM58" s="1"/>
      <c r="AN58" s="1"/>
      <c r="AO58" s="1"/>
      <c r="AP58" s="1"/>
      <c r="AQ58" s="1"/>
      <c r="AR58" s="1"/>
      <c r="AS58" s="1"/>
      <c r="AT58" s="99"/>
      <c r="AU58" s="39"/>
    </row>
    <row r="59" spans="1:4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2">
        <v>42005</v>
      </c>
      <c r="AA59" s="33">
        <v>50506401</v>
      </c>
      <c r="AB59" s="33">
        <v>172181928.16</v>
      </c>
      <c r="AC59" s="34">
        <v>3.4091110186211844</v>
      </c>
      <c r="AD59" s="103"/>
      <c r="AE59" s="101"/>
      <c r="AF59" s="36"/>
      <c r="AI59" s="1"/>
      <c r="AJ59" s="1"/>
      <c r="AK59" s="1"/>
      <c r="AL59" s="1"/>
      <c r="AO59" s="1"/>
      <c r="AP59" s="1"/>
      <c r="AQ59" s="1"/>
      <c r="AR59" s="1"/>
      <c r="AS59" s="40"/>
      <c r="AT59" s="1"/>
      <c r="AU59" s="37"/>
    </row>
    <row r="60" spans="1:4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2">
        <v>42036</v>
      </c>
      <c r="AA60" s="33">
        <v>52139993</v>
      </c>
      <c r="AB60" s="33">
        <v>179612761.63</v>
      </c>
      <c r="AC60" s="34">
        <v>3.4448175248124806</v>
      </c>
      <c r="AD60" s="103"/>
      <c r="AE60" s="10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41"/>
      <c r="AT60" s="1"/>
      <c r="AU60" s="37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2">
        <v>42064</v>
      </c>
      <c r="AA61" s="33">
        <v>58673360</v>
      </c>
      <c r="AB61" s="33">
        <v>200433236.15000001</v>
      </c>
      <c r="AC61" s="34">
        <v>3.4160858718505298</v>
      </c>
      <c r="AE61" s="39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41"/>
      <c r="AT61" s="1"/>
      <c r="AU61" s="37"/>
    </row>
    <row r="62" spans="1:4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2">
        <v>42095</v>
      </c>
      <c r="AA62" s="33">
        <v>52130003</v>
      </c>
      <c r="AB62" s="33">
        <v>176547639.62</v>
      </c>
      <c r="AC62" s="34">
        <f>+AB62/AA62</f>
        <v>3.3866800203330127</v>
      </c>
      <c r="AE62" s="1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41"/>
      <c r="AT62" s="1"/>
      <c r="AU62" s="1"/>
    </row>
    <row r="63" spans="1:4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2">
        <v>42125</v>
      </c>
      <c r="AA63" s="33">
        <v>66160947</v>
      </c>
      <c r="AB63" s="33">
        <v>216058473.84999999</v>
      </c>
      <c r="AC63" s="34">
        <v>3.265649656586687</v>
      </c>
      <c r="AE63" s="1"/>
      <c r="AF63" s="99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2">
        <v>42156</v>
      </c>
      <c r="AA64" s="33">
        <v>63425708</v>
      </c>
      <c r="AB64" s="33">
        <v>205984269.31</v>
      </c>
      <c r="AC64" s="34">
        <v>3.2476463535889897</v>
      </c>
      <c r="AE64" s="1"/>
      <c r="AF64" s="99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2">
        <v>42186</v>
      </c>
      <c r="AA65" s="33">
        <v>63440573</v>
      </c>
      <c r="AB65" s="33">
        <v>194243215.44</v>
      </c>
      <c r="AC65" s="34">
        <v>3.0618136983094399</v>
      </c>
      <c r="AE65" s="1"/>
      <c r="AF65" s="99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2">
        <v>42217</v>
      </c>
      <c r="AA66" s="33">
        <v>65351435</v>
      </c>
      <c r="AB66" s="33">
        <v>200190621.66</v>
      </c>
      <c r="AC66" s="34">
        <v>3.0632934328067929</v>
      </c>
      <c r="AE66" s="97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2">
        <v>42248</v>
      </c>
      <c r="AA67" s="33">
        <v>59556437</v>
      </c>
      <c r="AB67" s="33">
        <v>184618191.78</v>
      </c>
      <c r="AC67" s="34">
        <v>3.0998864451881163</v>
      </c>
      <c r="AE67" s="97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2">
        <v>42278</v>
      </c>
      <c r="AA68" s="33">
        <v>63036864</v>
      </c>
      <c r="AB68" s="33">
        <v>192641963.93000001</v>
      </c>
      <c r="AC68" s="34">
        <v>3.0560207425610515</v>
      </c>
      <c r="AE68" s="39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93"/>
      <c r="Z69" s="32">
        <v>42309</v>
      </c>
      <c r="AA69" s="33">
        <v>60431865</v>
      </c>
      <c r="AB69" s="33">
        <v>184986307.66</v>
      </c>
      <c r="AC69" s="34">
        <f>+AB69/AA69</f>
        <v>3.061072294558508</v>
      </c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5" thickBo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83"/>
      <c r="Z70" s="79">
        <v>42339</v>
      </c>
      <c r="AA70" s="80">
        <v>65455247</v>
      </c>
      <c r="AB70" s="80">
        <v>197403375.09999999</v>
      </c>
      <c r="AC70" s="81">
        <v>3.0158525732856831</v>
      </c>
      <c r="AE70" s="37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Z71" s="206"/>
      <c r="AA71" s="207"/>
      <c r="AB71" s="207"/>
      <c r="AC71" s="208"/>
      <c r="AE71" s="37"/>
      <c r="AF71" s="36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Z72" s="1"/>
      <c r="AA72" s="41"/>
      <c r="AB72" s="1"/>
      <c r="AC72" s="37"/>
      <c r="AD72" s="105"/>
      <c r="AE72" s="37"/>
      <c r="AF72" s="10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5" thickBo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93"/>
      <c r="U73" s="93"/>
      <c r="V73" s="93"/>
      <c r="W73" s="93"/>
      <c r="X73" s="93"/>
      <c r="AB73" s="106"/>
      <c r="AE73" s="37"/>
      <c r="AG73" s="128"/>
      <c r="AH73" s="36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5" thickBo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3"/>
      <c r="U74" s="83"/>
      <c r="V74" s="83"/>
      <c r="W74" s="83"/>
      <c r="X74" s="83"/>
      <c r="Z74" s="229" t="s">
        <v>94</v>
      </c>
      <c r="AA74" s="230"/>
      <c r="AB74" s="230"/>
      <c r="AC74" s="230"/>
      <c r="AD74" s="231"/>
      <c r="AF74" s="106"/>
      <c r="AG74" s="128"/>
      <c r="AH74" s="36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83"/>
      <c r="U75" s="83"/>
      <c r="V75" s="83"/>
      <c r="W75" s="83"/>
      <c r="X75" s="83"/>
      <c r="Z75" s="232" t="s">
        <v>84</v>
      </c>
      <c r="AA75" s="216" t="s">
        <v>1</v>
      </c>
      <c r="AB75" s="216" t="s">
        <v>46</v>
      </c>
      <c r="AC75" s="42" t="s">
        <v>66</v>
      </c>
      <c r="AD75" s="43" t="s">
        <v>85</v>
      </c>
      <c r="AF75" s="107"/>
      <c r="AG75" s="128"/>
      <c r="AH75" s="36"/>
      <c r="AI75" s="1"/>
      <c r="AJ75" s="1"/>
      <c r="AK75" s="1"/>
      <c r="AL75" s="1"/>
      <c r="AM75" s="1"/>
      <c r="AN75" s="1"/>
      <c r="AO75" s="1"/>
      <c r="AQ75" s="36"/>
      <c r="AR75" s="1"/>
      <c r="AS75" s="1"/>
      <c r="AT75" s="1"/>
      <c r="AU75" s="1"/>
    </row>
    <row r="76" spans="1:47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83"/>
      <c r="U76" s="83"/>
      <c r="V76" s="83"/>
      <c r="W76" s="83"/>
      <c r="X76" s="83"/>
      <c r="Z76" s="233"/>
      <c r="AA76" s="217"/>
      <c r="AB76" s="217"/>
      <c r="AC76" s="234" t="s">
        <v>86</v>
      </c>
      <c r="AD76" s="235"/>
      <c r="AF76" s="100"/>
      <c r="AG76" s="128"/>
      <c r="AH76" s="36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83"/>
      <c r="U77" s="83"/>
      <c r="V77" s="83"/>
      <c r="W77" s="83"/>
      <c r="X77" s="83"/>
      <c r="Z77" s="50" t="s">
        <v>108</v>
      </c>
      <c r="AA77" s="44">
        <v>392464787</v>
      </c>
      <c r="AB77" s="45">
        <v>993365390.69999993</v>
      </c>
      <c r="AC77" s="6"/>
      <c r="AD77" s="6"/>
      <c r="AF77" s="100"/>
      <c r="AG77" s="128"/>
      <c r="AH77" s="36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93"/>
      <c r="U78" s="93"/>
      <c r="V78" s="93"/>
      <c r="W78" s="93"/>
      <c r="X78" s="93"/>
      <c r="Z78" s="52" t="s">
        <v>109</v>
      </c>
      <c r="AA78" s="46">
        <v>449796390</v>
      </c>
      <c r="AB78" s="47">
        <v>1133323708.5599997</v>
      </c>
      <c r="AC78" s="126">
        <f t="shared" ref="AC78:AD81" si="4">+(AA78-AA77)/AA77</f>
        <v>0.14608088393927682</v>
      </c>
      <c r="AD78" s="126">
        <f t="shared" si="4"/>
        <v>0.14089308845496884</v>
      </c>
      <c r="AE78" s="107"/>
      <c r="AF78" s="100"/>
      <c r="AG78" s="100"/>
      <c r="AH78" s="1"/>
      <c r="AI78" s="1"/>
      <c r="AJ78" s="1"/>
      <c r="AK78" s="1"/>
      <c r="AL78" s="1"/>
      <c r="AM78" s="1"/>
      <c r="AN78" s="1"/>
      <c r="AO78" s="1"/>
      <c r="AP78" s="1"/>
      <c r="AQ78" s="1"/>
      <c r="AT78" s="1"/>
      <c r="AU78" s="1"/>
    </row>
    <row r="79" spans="1:4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8"/>
      <c r="Z79" s="52" t="s">
        <v>110</v>
      </c>
      <c r="AA79" s="46">
        <v>474236376</v>
      </c>
      <c r="AB79" s="47">
        <v>1620611908.1199999</v>
      </c>
      <c r="AC79" s="126">
        <f t="shared" si="4"/>
        <v>5.4335665077258621E-2</v>
      </c>
      <c r="AD79" s="126">
        <f t="shared" si="4"/>
        <v>0.4299638275273957</v>
      </c>
      <c r="AE79" s="109"/>
      <c r="AF79" s="100"/>
      <c r="AG79" s="100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10"/>
      <c r="Z80" s="52" t="s">
        <v>111</v>
      </c>
      <c r="AA80" s="46">
        <v>611048021</v>
      </c>
      <c r="AB80" s="47">
        <v>2289617267.9400001</v>
      </c>
      <c r="AC80" s="126">
        <f t="shared" si="4"/>
        <v>0.28848829808028054</v>
      </c>
      <c r="AD80" s="126">
        <f t="shared" si="4"/>
        <v>0.41281034433227365</v>
      </c>
      <c r="AE80" s="109"/>
      <c r="AG80" s="100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5" thickBo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10"/>
      <c r="Z81" s="53" t="s">
        <v>112</v>
      </c>
      <c r="AA81" s="48">
        <v>720308833</v>
      </c>
      <c r="AB81" s="49">
        <v>2304901984.2900004</v>
      </c>
      <c r="AC81" s="127">
        <f t="shared" si="4"/>
        <v>0.17880887957249436</v>
      </c>
      <c r="AD81" s="127">
        <f t="shared" si="4"/>
        <v>6.6756643409456159E-3</v>
      </c>
      <c r="AE81" s="109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5" thickBo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10"/>
      <c r="Z82" s="1"/>
      <c r="AA82" s="41"/>
      <c r="AB82" s="1"/>
      <c r="AC82" s="37"/>
      <c r="AD82" s="105"/>
      <c r="AE82" s="109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5" thickBo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10"/>
      <c r="Z83" s="229" t="s">
        <v>93</v>
      </c>
      <c r="AA83" s="230"/>
      <c r="AB83" s="230"/>
      <c r="AC83" s="230"/>
      <c r="AD83" s="23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08"/>
      <c r="Z84" s="214" t="s">
        <v>107</v>
      </c>
      <c r="AA84" s="216" t="s">
        <v>1</v>
      </c>
      <c r="AB84" s="216" t="s">
        <v>46</v>
      </c>
      <c r="AC84" s="42" t="s">
        <v>66</v>
      </c>
      <c r="AD84" s="43" t="s">
        <v>85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5" thickBo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15"/>
      <c r="AA85" s="217"/>
      <c r="AB85" s="217"/>
      <c r="AC85" s="218" t="s">
        <v>86</v>
      </c>
      <c r="AD85" s="219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50">
        <v>2011</v>
      </c>
      <c r="AA86" s="44">
        <v>35535738</v>
      </c>
      <c r="AB86" s="45">
        <v>92046077.429999992</v>
      </c>
      <c r="AC86" s="51"/>
      <c r="AD86" s="5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52">
        <v>2012</v>
      </c>
      <c r="AA87" s="46">
        <v>38347324</v>
      </c>
      <c r="AB87" s="47">
        <v>99097509.340000004</v>
      </c>
      <c r="AC87" s="126">
        <f t="shared" ref="AC87:AD90" si="5">+(AA87-AA86)/AA86</f>
        <v>7.9119955240552486E-2</v>
      </c>
      <c r="AD87" s="126">
        <f t="shared" si="5"/>
        <v>7.6607630731060167E-2</v>
      </c>
      <c r="AF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52">
        <v>2013</v>
      </c>
      <c r="AA88" s="46">
        <v>42762080</v>
      </c>
      <c r="AB88" s="47">
        <v>159740973.34999999</v>
      </c>
      <c r="AC88" s="126">
        <f t="shared" si="5"/>
        <v>0.11512553001090767</v>
      </c>
      <c r="AD88" s="126">
        <f t="shared" si="5"/>
        <v>0.61195749937502908</v>
      </c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52">
        <v>2014</v>
      </c>
      <c r="AA89" s="46">
        <v>47595251</v>
      </c>
      <c r="AB89" s="47">
        <v>161389047.71000001</v>
      </c>
      <c r="AC89" s="126">
        <f t="shared" si="5"/>
        <v>0.11302469384089829</v>
      </c>
      <c r="AD89" s="126">
        <f t="shared" si="5"/>
        <v>1.0317167383154763E-2</v>
      </c>
      <c r="AE89" s="1"/>
      <c r="AF89" s="1"/>
      <c r="AG89" s="1"/>
      <c r="AH89" s="1"/>
      <c r="AI89" s="1"/>
      <c r="AJ89" s="1"/>
      <c r="AK89" s="1"/>
      <c r="AL89" s="1"/>
    </row>
    <row r="90" spans="1:47" ht="15" thickBo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53">
        <v>2015</v>
      </c>
      <c r="AA90" s="48">
        <v>65455247</v>
      </c>
      <c r="AB90" s="49">
        <v>197403375.09999999</v>
      </c>
      <c r="AC90" s="127">
        <f t="shared" si="5"/>
        <v>0.37524743802695776</v>
      </c>
      <c r="AD90" s="127">
        <f t="shared" si="5"/>
        <v>0.22315223926913635</v>
      </c>
      <c r="AE90" s="1"/>
      <c r="AF90" s="1"/>
      <c r="AG90" s="1"/>
      <c r="AH90" s="1"/>
      <c r="AI90" s="1"/>
      <c r="AJ90" s="1"/>
      <c r="AK90" s="1"/>
      <c r="AL90" s="1"/>
    </row>
    <row r="91" spans="1:4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4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4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4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43.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11" t="s">
        <v>87</v>
      </c>
      <c r="M114" s="1"/>
      <c r="N114" s="11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1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3">
      <c r="Z134" s="1"/>
      <c r="AA134" s="1"/>
      <c r="AB134" s="1"/>
      <c r="AC134" s="1"/>
      <c r="AD134" s="1"/>
      <c r="AE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3">
      <c r="Z135" s="1"/>
      <c r="AA135" s="1"/>
      <c r="AB135" s="1"/>
      <c r="AC135" s="1"/>
      <c r="AD135" s="1"/>
      <c r="AE135" s="1"/>
    </row>
    <row r="136" spans="1:47" x14ac:dyDescent="0.3">
      <c r="Z136" s="1"/>
      <c r="AA136" s="1"/>
      <c r="AB136" s="1"/>
      <c r="AC136" s="1"/>
      <c r="AD136" s="1"/>
      <c r="AE136" s="1"/>
    </row>
  </sheetData>
  <mergeCells count="14">
    <mergeCell ref="Z84:Z85"/>
    <mergeCell ref="AA84:AA85"/>
    <mergeCell ref="AB84:AB85"/>
    <mergeCell ref="AC85:AD85"/>
    <mergeCell ref="AG9:AU9"/>
    <mergeCell ref="AG33:AT33"/>
    <mergeCell ref="AG34:AT34"/>
    <mergeCell ref="Z74:AD74"/>
    <mergeCell ref="Z83:AD83"/>
    <mergeCell ref="Z75:Z76"/>
    <mergeCell ref="AA75:AA76"/>
    <mergeCell ref="AB75:AB76"/>
    <mergeCell ref="AC76:AD76"/>
    <mergeCell ref="Z9:A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88"/>
  <sheetViews>
    <sheetView tabSelected="1" workbookViewId="0">
      <selection activeCell="A25" sqref="A25"/>
    </sheetView>
  </sheetViews>
  <sheetFormatPr baseColWidth="10" defaultColWidth="11.44140625" defaultRowHeight="14.4" x14ac:dyDescent="0.3"/>
  <cols>
    <col min="1" max="1" width="23.44140625" style="140" bestFit="1" customWidth="1"/>
    <col min="2" max="2" width="11.21875" style="140" bestFit="1" customWidth="1"/>
    <col min="3" max="3" width="10.21875" style="140" bestFit="1" customWidth="1"/>
    <col min="4" max="4" width="11.21875" style="140" bestFit="1" customWidth="1"/>
    <col min="5" max="5" width="10.21875" style="140" bestFit="1" customWidth="1"/>
    <col min="6" max="7" width="15.21875" style="140" bestFit="1" customWidth="1"/>
    <col min="8" max="8" width="11.44140625" style="171"/>
    <col min="9" max="11" width="11.44140625" style="140"/>
    <col min="12" max="12" width="12.44140625" style="140" customWidth="1"/>
    <col min="13" max="13" width="14.44140625" style="140" customWidth="1"/>
    <col min="14" max="16384" width="11.44140625" style="140"/>
  </cols>
  <sheetData>
    <row r="2" spans="1:13" x14ac:dyDescent="0.3">
      <c r="A2" s="54"/>
      <c r="B2" s="54"/>
      <c r="C2" s="54"/>
      <c r="D2" s="54"/>
      <c r="E2" s="54"/>
      <c r="F2" s="54"/>
      <c r="G2" s="54"/>
      <c r="H2" s="63"/>
    </row>
    <row r="3" spans="1:13" x14ac:dyDescent="0.3">
      <c r="A3" s="54"/>
      <c r="B3" s="54"/>
      <c r="C3" s="54"/>
      <c r="D3" s="54"/>
      <c r="E3" s="54"/>
      <c r="F3" s="54"/>
      <c r="G3" s="54"/>
      <c r="H3" s="63"/>
    </row>
    <row r="4" spans="1:13" x14ac:dyDescent="0.3">
      <c r="A4" s="54"/>
      <c r="B4" s="54"/>
      <c r="C4" s="54"/>
      <c r="D4" s="54"/>
      <c r="E4" s="54"/>
      <c r="F4" s="54"/>
      <c r="G4" s="54"/>
      <c r="H4" s="63"/>
    </row>
    <row r="5" spans="1:13" x14ac:dyDescent="0.3">
      <c r="A5" s="55" t="s">
        <v>59</v>
      </c>
      <c r="B5" s="54"/>
      <c r="C5" s="54"/>
      <c r="D5" s="54"/>
      <c r="E5" s="54"/>
      <c r="F5" s="54"/>
      <c r="G5" s="54"/>
      <c r="H5" s="63"/>
    </row>
    <row r="6" spans="1:13" x14ac:dyDescent="0.3">
      <c r="A6" s="55" t="s">
        <v>88</v>
      </c>
      <c r="B6" s="64"/>
      <c r="C6" s="64"/>
      <c r="D6" s="64"/>
      <c r="E6" s="64"/>
      <c r="F6" s="64"/>
      <c r="G6" s="64"/>
      <c r="H6" s="63"/>
    </row>
    <row r="7" spans="1:13" x14ac:dyDescent="0.3">
      <c r="A7" s="56" t="s">
        <v>105</v>
      </c>
      <c r="B7" s="64"/>
      <c r="C7" s="64"/>
      <c r="D7" s="64"/>
      <c r="E7" s="64"/>
      <c r="F7" s="64"/>
      <c r="G7" s="64"/>
      <c r="H7" s="63"/>
    </row>
    <row r="8" spans="1:13" x14ac:dyDescent="0.3">
      <c r="A8" s="57" t="s">
        <v>0</v>
      </c>
      <c r="B8" s="64"/>
      <c r="C8" s="64"/>
      <c r="D8" s="64"/>
      <c r="E8" s="64"/>
      <c r="F8" s="64"/>
      <c r="G8" s="64"/>
      <c r="H8" s="63"/>
    </row>
    <row r="9" spans="1:13" x14ac:dyDescent="0.3">
      <c r="A9" s="57" t="s">
        <v>62</v>
      </c>
      <c r="B9" s="54"/>
      <c r="C9" s="54"/>
      <c r="D9" s="54"/>
      <c r="E9" s="54"/>
      <c r="F9" s="54"/>
      <c r="G9" s="54"/>
      <c r="H9" s="63"/>
    </row>
    <row r="10" spans="1:13" ht="15" thickBot="1" x14ac:dyDescent="0.35">
      <c r="A10" s="57"/>
      <c r="B10" s="54"/>
      <c r="C10" s="54"/>
      <c r="D10" s="54"/>
      <c r="E10" s="54"/>
      <c r="F10" s="54"/>
      <c r="G10" s="54"/>
      <c r="H10" s="63"/>
    </row>
    <row r="11" spans="1:13" ht="15" thickBot="1" x14ac:dyDescent="0.35">
      <c r="A11" s="236" t="s">
        <v>89</v>
      </c>
      <c r="B11" s="238">
        <v>41974</v>
      </c>
      <c r="C11" s="239"/>
      <c r="D11" s="238">
        <v>42339</v>
      </c>
      <c r="E11" s="239"/>
      <c r="F11" s="240" t="s">
        <v>90</v>
      </c>
      <c r="G11" s="239"/>
      <c r="H11" s="248" t="s">
        <v>91</v>
      </c>
      <c r="K11" s="142"/>
      <c r="L11" s="243" t="s">
        <v>96</v>
      </c>
      <c r="M11" s="244"/>
    </row>
    <row r="12" spans="1:13" ht="15" thickBot="1" x14ac:dyDescent="0.35">
      <c r="A12" s="237"/>
      <c r="B12" s="168" t="s">
        <v>46</v>
      </c>
      <c r="C12" s="168" t="s">
        <v>1</v>
      </c>
      <c r="D12" s="168" t="s">
        <v>46</v>
      </c>
      <c r="E12" s="168" t="s">
        <v>1</v>
      </c>
      <c r="F12" s="65" t="s">
        <v>46</v>
      </c>
      <c r="G12" s="168" t="s">
        <v>1</v>
      </c>
      <c r="H12" s="249"/>
      <c r="K12" s="142"/>
      <c r="L12" s="143">
        <v>2014</v>
      </c>
      <c r="M12" s="144">
        <v>2015</v>
      </c>
    </row>
    <row r="13" spans="1:13" ht="15" thickBot="1" x14ac:dyDescent="0.35">
      <c r="A13" s="73" t="s">
        <v>2</v>
      </c>
      <c r="B13" s="74">
        <v>1259541</v>
      </c>
      <c r="C13" s="74">
        <v>362769</v>
      </c>
      <c r="D13" s="74">
        <v>490144.82</v>
      </c>
      <c r="E13" s="74">
        <v>166813</v>
      </c>
      <c r="F13" s="76">
        <f>+(D13-B13)/B13</f>
        <v>-0.61085441442557242</v>
      </c>
      <c r="G13" s="76">
        <f>+(E13-C13)/C13</f>
        <v>-0.54016743437283776</v>
      </c>
      <c r="H13" s="181">
        <f>+E13/$E$50</f>
        <v>2.5485046294302428E-3</v>
      </c>
      <c r="K13" s="145" t="s">
        <v>97</v>
      </c>
      <c r="L13" s="146">
        <f>+C13/C50</f>
        <v>7.6219579134061089E-3</v>
      </c>
      <c r="M13" s="147">
        <f>+H13</f>
        <v>2.5485046294302428E-3</v>
      </c>
    </row>
    <row r="14" spans="1:13" x14ac:dyDescent="0.3">
      <c r="A14" s="125" t="s">
        <v>4</v>
      </c>
      <c r="B14" s="124">
        <v>0</v>
      </c>
      <c r="C14" s="124">
        <v>0</v>
      </c>
      <c r="D14" s="124">
        <v>324639.02</v>
      </c>
      <c r="E14" s="124">
        <v>121098</v>
      </c>
      <c r="F14" s="123"/>
      <c r="G14" s="123"/>
      <c r="H14" s="162"/>
      <c r="K14" s="148" t="s">
        <v>6</v>
      </c>
      <c r="L14" s="149">
        <f>+C16/C50</f>
        <v>5.3647495209133367E-2</v>
      </c>
      <c r="M14" s="150">
        <f>+H16</f>
        <v>2.1297712007717271E-2</v>
      </c>
    </row>
    <row r="15" spans="1:13" ht="15" thickBot="1" x14ac:dyDescent="0.35">
      <c r="A15" s="122" t="s">
        <v>3</v>
      </c>
      <c r="B15" s="121">
        <v>1259541</v>
      </c>
      <c r="C15" s="121">
        <v>362769</v>
      </c>
      <c r="D15" s="121">
        <v>165505.79999999999</v>
      </c>
      <c r="E15" s="121">
        <v>45715</v>
      </c>
      <c r="F15" s="129">
        <f t="shared" ref="F15:G20" si="0">+(D15-B15)/B15</f>
        <v>-0.86859832272232496</v>
      </c>
      <c r="G15" s="120">
        <f t="shared" si="0"/>
        <v>-0.87398316835231238</v>
      </c>
      <c r="H15" s="160"/>
      <c r="K15" s="148" t="s">
        <v>98</v>
      </c>
      <c r="L15" s="149">
        <f>+C28/C50</f>
        <v>0.35109899935184707</v>
      </c>
      <c r="M15" s="150">
        <f>+H28</f>
        <v>0.60500002390946594</v>
      </c>
    </row>
    <row r="16" spans="1:13" ht="15" thickBot="1" x14ac:dyDescent="0.35">
      <c r="A16" s="73" t="s">
        <v>6</v>
      </c>
      <c r="B16" s="74">
        <v>9342599.3499999996</v>
      </c>
      <c r="C16" s="74">
        <v>2553366</v>
      </c>
      <c r="D16" s="74">
        <v>4381842.4400000004</v>
      </c>
      <c r="E16" s="74">
        <v>1394047</v>
      </c>
      <c r="F16" s="76">
        <f t="shared" si="0"/>
        <v>-0.53098251612384506</v>
      </c>
      <c r="G16" s="76">
        <f t="shared" si="0"/>
        <v>-0.45403557500178199</v>
      </c>
      <c r="H16" s="179">
        <f>+E16/$E$50</f>
        <v>2.1297712007717271E-2</v>
      </c>
      <c r="K16" s="148" t="s">
        <v>28</v>
      </c>
      <c r="L16" s="149">
        <f>+C36/C50</f>
        <v>0.3296437705518141</v>
      </c>
      <c r="M16" s="150">
        <f>+H36</f>
        <v>0.22985501834558808</v>
      </c>
    </row>
    <row r="17" spans="1:13" ht="15" thickBot="1" x14ac:dyDescent="0.35">
      <c r="A17" s="125" t="s">
        <v>9</v>
      </c>
      <c r="B17" s="124">
        <v>1674255.4000000001</v>
      </c>
      <c r="C17" s="124">
        <v>445791</v>
      </c>
      <c r="D17" s="124">
        <v>1783398.49</v>
      </c>
      <c r="E17" s="124">
        <v>560629</v>
      </c>
      <c r="F17" s="123">
        <f t="shared" si="0"/>
        <v>6.5189032688799955E-2</v>
      </c>
      <c r="G17" s="123">
        <f t="shared" si="0"/>
        <v>0.25760502118705852</v>
      </c>
      <c r="H17" s="162"/>
      <c r="K17" s="151" t="s">
        <v>29</v>
      </c>
      <c r="L17" s="152">
        <f>+C38/C50</f>
        <v>0.25798777697379932</v>
      </c>
      <c r="M17" s="153">
        <f>+H38</f>
        <v>0.14129874110779844</v>
      </c>
    </row>
    <row r="18" spans="1:13" x14ac:dyDescent="0.3">
      <c r="A18" s="118" t="s">
        <v>10</v>
      </c>
      <c r="B18" s="117">
        <v>1851368.31</v>
      </c>
      <c r="C18" s="117">
        <v>516254</v>
      </c>
      <c r="D18" s="117">
        <v>1270080.81</v>
      </c>
      <c r="E18" s="117">
        <v>433139</v>
      </c>
      <c r="F18" s="130">
        <f t="shared" si="0"/>
        <v>-0.31397723341175693</v>
      </c>
      <c r="G18" s="116">
        <f t="shared" si="0"/>
        <v>-0.16099633126329288</v>
      </c>
      <c r="H18" s="161"/>
    </row>
    <row r="19" spans="1:13" x14ac:dyDescent="0.3">
      <c r="A19" s="118" t="s">
        <v>8</v>
      </c>
      <c r="B19" s="117">
        <v>1373874.3800000001</v>
      </c>
      <c r="C19" s="117">
        <v>332188</v>
      </c>
      <c r="D19" s="117">
        <v>289596</v>
      </c>
      <c r="E19" s="117">
        <v>81807</v>
      </c>
      <c r="F19" s="130">
        <f t="shared" si="0"/>
        <v>-0.78921216945613326</v>
      </c>
      <c r="G19" s="116">
        <f t="shared" si="0"/>
        <v>-0.75373282599010194</v>
      </c>
      <c r="H19" s="161"/>
    </row>
    <row r="20" spans="1:13" x14ac:dyDescent="0.3">
      <c r="A20" s="118" t="s">
        <v>12</v>
      </c>
      <c r="B20" s="117">
        <v>3424334.67</v>
      </c>
      <c r="C20" s="117">
        <v>1001314</v>
      </c>
      <c r="D20" s="117">
        <v>241692.94</v>
      </c>
      <c r="E20" s="117">
        <v>79928</v>
      </c>
      <c r="F20" s="130">
        <f t="shared" si="0"/>
        <v>-0.92941900740093264</v>
      </c>
      <c r="G20" s="116">
        <f t="shared" si="0"/>
        <v>-0.92017688756973337</v>
      </c>
      <c r="H20" s="161"/>
    </row>
    <row r="21" spans="1:13" x14ac:dyDescent="0.3">
      <c r="A21" s="118" t="s">
        <v>15</v>
      </c>
      <c r="B21" s="117">
        <v>0</v>
      </c>
      <c r="C21" s="117">
        <v>0</v>
      </c>
      <c r="D21" s="117">
        <v>247368</v>
      </c>
      <c r="E21" s="117">
        <v>62078</v>
      </c>
      <c r="F21" s="119"/>
      <c r="G21" s="119"/>
      <c r="H21" s="161"/>
    </row>
    <row r="22" spans="1:13" x14ac:dyDescent="0.3">
      <c r="A22" s="118" t="s">
        <v>7</v>
      </c>
      <c r="B22" s="117">
        <v>379389.60000000003</v>
      </c>
      <c r="C22" s="117">
        <v>70983</v>
      </c>
      <c r="D22" s="117">
        <v>161412.6</v>
      </c>
      <c r="E22" s="117">
        <v>47884</v>
      </c>
      <c r="F22" s="130">
        <f>+(D22-B22)/B22</f>
        <v>-0.57454658746576082</v>
      </c>
      <c r="G22" s="116">
        <f>+(E22-C22)/C22</f>
        <v>-0.3254159446628066</v>
      </c>
      <c r="H22" s="161"/>
    </row>
    <row r="23" spans="1:13" x14ac:dyDescent="0.3">
      <c r="A23" s="118" t="s">
        <v>104</v>
      </c>
      <c r="B23" s="117">
        <v>0</v>
      </c>
      <c r="C23" s="117">
        <v>0</v>
      </c>
      <c r="D23" s="117">
        <v>157064</v>
      </c>
      <c r="E23" s="117">
        <v>46000</v>
      </c>
      <c r="F23" s="119"/>
      <c r="G23" s="119"/>
      <c r="H23" s="161"/>
    </row>
    <row r="24" spans="1:13" x14ac:dyDescent="0.3">
      <c r="A24" s="118" t="s">
        <v>14</v>
      </c>
      <c r="B24" s="117">
        <v>0</v>
      </c>
      <c r="C24" s="117">
        <v>0</v>
      </c>
      <c r="D24" s="117">
        <v>119000</v>
      </c>
      <c r="E24" s="117">
        <v>42500</v>
      </c>
      <c r="F24" s="119"/>
      <c r="G24" s="119"/>
      <c r="H24" s="161"/>
    </row>
    <row r="25" spans="1:13" x14ac:dyDescent="0.3">
      <c r="A25" s="118" t="s">
        <v>16</v>
      </c>
      <c r="B25" s="117">
        <v>462399</v>
      </c>
      <c r="C25" s="117">
        <v>132114</v>
      </c>
      <c r="D25" s="117">
        <v>112229.6</v>
      </c>
      <c r="E25" s="117">
        <v>40082</v>
      </c>
      <c r="F25" s="130">
        <f t="shared" ref="F25:F48" si="1">+(D25-B25)/B25</f>
        <v>-0.7572884024403167</v>
      </c>
      <c r="G25" s="116">
        <f t="shared" ref="G25:G48" si="2">+(E25-C25)/C25</f>
        <v>-0.69661050305039585</v>
      </c>
      <c r="H25" s="161"/>
    </row>
    <row r="26" spans="1:13" x14ac:dyDescent="0.3">
      <c r="A26" s="118" t="s">
        <v>13</v>
      </c>
      <c r="B26" s="117">
        <v>10478</v>
      </c>
      <c r="C26" s="117">
        <v>1812</v>
      </c>
      <c r="D26" s="117">
        <v>0</v>
      </c>
      <c r="E26" s="117">
        <v>0</v>
      </c>
      <c r="F26" s="130">
        <f t="shared" si="1"/>
        <v>-1</v>
      </c>
      <c r="G26" s="116">
        <f t="shared" si="2"/>
        <v>-1</v>
      </c>
      <c r="H26" s="161"/>
    </row>
    <row r="27" spans="1:13" ht="15" thickBot="1" x14ac:dyDescent="0.35">
      <c r="A27" s="122" t="s">
        <v>11</v>
      </c>
      <c r="B27" s="121">
        <v>166499.99</v>
      </c>
      <c r="C27" s="121">
        <v>52910</v>
      </c>
      <c r="D27" s="121">
        <v>0</v>
      </c>
      <c r="E27" s="121">
        <v>0</v>
      </c>
      <c r="F27" s="129">
        <f t="shared" si="1"/>
        <v>-1</v>
      </c>
      <c r="G27" s="120">
        <f t="shared" si="2"/>
        <v>-1</v>
      </c>
      <c r="H27" s="160"/>
    </row>
    <row r="28" spans="1:13" ht="15" thickBot="1" x14ac:dyDescent="0.35">
      <c r="A28" s="73" t="s">
        <v>19</v>
      </c>
      <c r="B28" s="74">
        <v>54737044.980000004</v>
      </c>
      <c r="C28" s="74">
        <v>16710645</v>
      </c>
      <c r="D28" s="74">
        <v>119022776.95</v>
      </c>
      <c r="E28" s="74">
        <v>39600426</v>
      </c>
      <c r="F28" s="75">
        <f t="shared" si="1"/>
        <v>1.1744465196009197</v>
      </c>
      <c r="G28" s="75">
        <f t="shared" si="2"/>
        <v>1.3697724414587229</v>
      </c>
      <c r="H28" s="179">
        <f>+E28/$E$50</f>
        <v>0.60500002390946594</v>
      </c>
    </row>
    <row r="29" spans="1:13" x14ac:dyDescent="0.3">
      <c r="A29" s="125" t="s">
        <v>27</v>
      </c>
      <c r="B29" s="124">
        <v>43734124.079999998</v>
      </c>
      <c r="C29" s="124">
        <v>13898500</v>
      </c>
      <c r="D29" s="124">
        <v>93064514.840000004</v>
      </c>
      <c r="E29" s="124">
        <v>31637727</v>
      </c>
      <c r="F29" s="123">
        <f t="shared" si="1"/>
        <v>1.1279611012618687</v>
      </c>
      <c r="G29" s="123">
        <f t="shared" si="2"/>
        <v>1.2763411159477642</v>
      </c>
      <c r="H29" s="162"/>
    </row>
    <row r="30" spans="1:13" x14ac:dyDescent="0.3">
      <c r="A30" s="118" t="s">
        <v>20</v>
      </c>
      <c r="B30" s="117">
        <v>3858609.08</v>
      </c>
      <c r="C30" s="117">
        <v>1018379</v>
      </c>
      <c r="D30" s="117">
        <v>18023751.329999998</v>
      </c>
      <c r="E30" s="117">
        <v>5772404</v>
      </c>
      <c r="F30" s="119">
        <f t="shared" si="1"/>
        <v>3.6710488044567597</v>
      </c>
      <c r="G30" s="119">
        <f t="shared" si="2"/>
        <v>4.6682276441285611</v>
      </c>
      <c r="H30" s="161"/>
    </row>
    <row r="31" spans="1:13" x14ac:dyDescent="0.3">
      <c r="A31" s="118" t="s">
        <v>25</v>
      </c>
      <c r="B31" s="117">
        <v>4346371.58</v>
      </c>
      <c r="C31" s="117">
        <v>1134178</v>
      </c>
      <c r="D31" s="117">
        <v>5517411.4000000004</v>
      </c>
      <c r="E31" s="117">
        <v>1686412</v>
      </c>
      <c r="F31" s="119">
        <f t="shared" si="1"/>
        <v>0.26942929255947329</v>
      </c>
      <c r="G31" s="119">
        <f t="shared" si="2"/>
        <v>0.48690240861663692</v>
      </c>
      <c r="H31" s="161"/>
    </row>
    <row r="32" spans="1:13" x14ac:dyDescent="0.3">
      <c r="A32" s="118" t="s">
        <v>24</v>
      </c>
      <c r="B32" s="117">
        <v>485966.06</v>
      </c>
      <c r="C32" s="117">
        <v>92223</v>
      </c>
      <c r="D32" s="117">
        <v>1450393.98</v>
      </c>
      <c r="E32" s="117">
        <v>323089</v>
      </c>
      <c r="F32" s="119">
        <f t="shared" si="1"/>
        <v>1.9845581808737836</v>
      </c>
      <c r="G32" s="119">
        <f t="shared" si="2"/>
        <v>2.5033451525107622</v>
      </c>
      <c r="H32" s="161"/>
    </row>
    <row r="33" spans="1:8" x14ac:dyDescent="0.3">
      <c r="A33" s="118" t="s">
        <v>56</v>
      </c>
      <c r="B33" s="117">
        <v>1173452.78</v>
      </c>
      <c r="C33" s="117">
        <v>241376</v>
      </c>
      <c r="D33" s="117">
        <v>966705.4</v>
      </c>
      <c r="E33" s="117">
        <v>180794</v>
      </c>
      <c r="F33" s="130">
        <f t="shared" si="1"/>
        <v>-0.17618721735015191</v>
      </c>
      <c r="G33" s="116">
        <f t="shared" si="2"/>
        <v>-0.25098601352247119</v>
      </c>
      <c r="H33" s="161"/>
    </row>
    <row r="34" spans="1:8" x14ac:dyDescent="0.3">
      <c r="A34" s="118" t="s">
        <v>22</v>
      </c>
      <c r="B34" s="117">
        <v>146348.4</v>
      </c>
      <c r="C34" s="117">
        <v>50011</v>
      </c>
      <c r="D34" s="117">
        <v>0</v>
      </c>
      <c r="E34" s="117">
        <v>0</v>
      </c>
      <c r="F34" s="130">
        <f t="shared" si="1"/>
        <v>-1</v>
      </c>
      <c r="G34" s="116">
        <f t="shared" si="2"/>
        <v>-1</v>
      </c>
      <c r="H34" s="161"/>
    </row>
    <row r="35" spans="1:8" ht="15" thickBot="1" x14ac:dyDescent="0.35">
      <c r="A35" s="122" t="s">
        <v>53</v>
      </c>
      <c r="B35" s="121">
        <v>992173</v>
      </c>
      <c r="C35" s="121">
        <v>275978</v>
      </c>
      <c r="D35" s="121">
        <v>0</v>
      </c>
      <c r="E35" s="121">
        <v>0</v>
      </c>
      <c r="F35" s="129">
        <f t="shared" si="1"/>
        <v>-1</v>
      </c>
      <c r="G35" s="120">
        <f t="shared" si="2"/>
        <v>-1</v>
      </c>
      <c r="H35" s="160"/>
    </row>
    <row r="36" spans="1:8" ht="15" thickBot="1" x14ac:dyDescent="0.35">
      <c r="A36" s="73" t="s">
        <v>28</v>
      </c>
      <c r="B36" s="74">
        <v>53609614.219999999</v>
      </c>
      <c r="C36" s="74">
        <v>15689478</v>
      </c>
      <c r="D36" s="74">
        <v>44047953.009999998</v>
      </c>
      <c r="E36" s="74">
        <v>15045217</v>
      </c>
      <c r="F36" s="76">
        <f t="shared" si="1"/>
        <v>-0.17835720978631583</v>
      </c>
      <c r="G36" s="76">
        <f t="shared" si="2"/>
        <v>-4.106325270987346E-2</v>
      </c>
      <c r="H36" s="179">
        <f>+E36/$E$50</f>
        <v>0.22985501834558808</v>
      </c>
    </row>
    <row r="37" spans="1:8" ht="15" thickBot="1" x14ac:dyDescent="0.35">
      <c r="A37" s="134" t="s">
        <v>28</v>
      </c>
      <c r="B37" s="133">
        <v>53609614.219999999</v>
      </c>
      <c r="C37" s="133">
        <v>15689478</v>
      </c>
      <c r="D37" s="133">
        <v>44047953.009999998</v>
      </c>
      <c r="E37" s="133">
        <v>15045217</v>
      </c>
      <c r="F37" s="132">
        <f t="shared" si="1"/>
        <v>-0.17835720978631583</v>
      </c>
      <c r="G37" s="131">
        <f t="shared" si="2"/>
        <v>-4.106325270987346E-2</v>
      </c>
      <c r="H37" s="180"/>
    </row>
    <row r="38" spans="1:8" ht="15" thickBot="1" x14ac:dyDescent="0.35">
      <c r="A38" s="73" t="s">
        <v>29</v>
      </c>
      <c r="B38" s="74">
        <v>42440248.160000004</v>
      </c>
      <c r="C38" s="74">
        <v>12278993</v>
      </c>
      <c r="D38" s="74">
        <v>29460657.879999999</v>
      </c>
      <c r="E38" s="74">
        <v>9248744</v>
      </c>
      <c r="F38" s="76">
        <f t="shared" si="1"/>
        <v>-0.30583210143038908</v>
      </c>
      <c r="G38" s="76">
        <f t="shared" si="2"/>
        <v>-0.24678318490775261</v>
      </c>
      <c r="H38" s="179">
        <f>+E38/$E$50</f>
        <v>0.14129874110779844</v>
      </c>
    </row>
    <row r="39" spans="1:8" x14ac:dyDescent="0.3">
      <c r="A39" s="125" t="s">
        <v>34</v>
      </c>
      <c r="B39" s="124">
        <v>13278157.370000001</v>
      </c>
      <c r="C39" s="124">
        <v>4069417</v>
      </c>
      <c r="D39" s="124">
        <v>12355723.609999999</v>
      </c>
      <c r="E39" s="124">
        <v>4072090</v>
      </c>
      <c r="F39" s="135">
        <f t="shared" si="1"/>
        <v>-6.9470012615161642E-2</v>
      </c>
      <c r="G39" s="123">
        <f t="shared" si="2"/>
        <v>6.5685084620229384E-4</v>
      </c>
      <c r="H39" s="162"/>
    </row>
    <row r="40" spans="1:8" x14ac:dyDescent="0.3">
      <c r="A40" s="118" t="s">
        <v>37</v>
      </c>
      <c r="B40" s="117">
        <v>6358733.5800000001</v>
      </c>
      <c r="C40" s="117">
        <v>1854518</v>
      </c>
      <c r="D40" s="117">
        <v>6108375.4199999999</v>
      </c>
      <c r="E40" s="117">
        <v>2101803</v>
      </c>
      <c r="F40" s="130">
        <f t="shared" si="1"/>
        <v>-3.9372330488487012E-2</v>
      </c>
      <c r="G40" s="119">
        <f t="shared" si="2"/>
        <v>0.13334192496379113</v>
      </c>
      <c r="H40" s="161"/>
    </row>
    <row r="41" spans="1:8" x14ac:dyDescent="0.3">
      <c r="A41" s="118" t="s">
        <v>33</v>
      </c>
      <c r="B41" s="117">
        <v>12141918.41</v>
      </c>
      <c r="C41" s="117">
        <v>3656176</v>
      </c>
      <c r="D41" s="117">
        <v>4420182.67</v>
      </c>
      <c r="E41" s="117">
        <v>1401804</v>
      </c>
      <c r="F41" s="130">
        <f t="shared" si="1"/>
        <v>-0.63595681335170495</v>
      </c>
      <c r="G41" s="116">
        <f t="shared" si="2"/>
        <v>-0.61659285548616916</v>
      </c>
      <c r="H41" s="161"/>
    </row>
    <row r="42" spans="1:8" x14ac:dyDescent="0.3">
      <c r="A42" s="118" t="s">
        <v>32</v>
      </c>
      <c r="B42" s="117">
        <v>1543178.73</v>
      </c>
      <c r="C42" s="117">
        <v>366719</v>
      </c>
      <c r="D42" s="117">
        <v>1776806.37</v>
      </c>
      <c r="E42" s="117">
        <v>508501</v>
      </c>
      <c r="F42" s="119">
        <f t="shared" si="1"/>
        <v>0.15139376629432946</v>
      </c>
      <c r="G42" s="119">
        <f t="shared" si="2"/>
        <v>0.38662300017179368</v>
      </c>
      <c r="H42" s="161"/>
    </row>
    <row r="43" spans="1:8" x14ac:dyDescent="0.3">
      <c r="A43" s="118" t="s">
        <v>31</v>
      </c>
      <c r="B43" s="117">
        <v>1455888.07</v>
      </c>
      <c r="C43" s="117">
        <v>332666</v>
      </c>
      <c r="D43" s="117">
        <v>1482523.34</v>
      </c>
      <c r="E43" s="117">
        <v>295444</v>
      </c>
      <c r="F43" s="119">
        <f t="shared" si="1"/>
        <v>1.8294861087775807E-2</v>
      </c>
      <c r="G43" s="116">
        <f t="shared" si="2"/>
        <v>-0.11189000378758274</v>
      </c>
      <c r="H43" s="161"/>
    </row>
    <row r="44" spans="1:8" x14ac:dyDescent="0.3">
      <c r="A44" s="118" t="s">
        <v>39</v>
      </c>
      <c r="B44" s="117">
        <v>3054593.3000000003</v>
      </c>
      <c r="C44" s="117">
        <v>904414</v>
      </c>
      <c r="D44" s="117">
        <v>1199358.95</v>
      </c>
      <c r="E44" s="117">
        <v>294615</v>
      </c>
      <c r="F44" s="130">
        <f t="shared" si="1"/>
        <v>-0.60735887491143259</v>
      </c>
      <c r="G44" s="116">
        <f t="shared" si="2"/>
        <v>-0.67424763437983048</v>
      </c>
      <c r="H44" s="161"/>
    </row>
    <row r="45" spans="1:8" x14ac:dyDescent="0.3">
      <c r="A45" s="118" t="s">
        <v>36</v>
      </c>
      <c r="B45" s="117">
        <v>848239.88</v>
      </c>
      <c r="C45" s="117">
        <v>200185</v>
      </c>
      <c r="D45" s="117">
        <v>1114069.04</v>
      </c>
      <c r="E45" s="117">
        <v>235747</v>
      </c>
      <c r="F45" s="119">
        <f t="shared" si="1"/>
        <v>0.31338913232893512</v>
      </c>
      <c r="G45" s="119">
        <f t="shared" si="2"/>
        <v>0.17764567774808301</v>
      </c>
      <c r="H45" s="161"/>
    </row>
    <row r="46" spans="1:8" x14ac:dyDescent="0.3">
      <c r="A46" s="118" t="s">
        <v>42</v>
      </c>
      <c r="B46" s="117">
        <v>3083272.59</v>
      </c>
      <c r="C46" s="117">
        <v>709230</v>
      </c>
      <c r="D46" s="117">
        <v>375635</v>
      </c>
      <c r="E46" s="117">
        <v>159568</v>
      </c>
      <c r="F46" s="130">
        <f t="shared" si="1"/>
        <v>-0.87817003231621504</v>
      </c>
      <c r="G46" s="116">
        <f t="shared" si="2"/>
        <v>-0.77501233732357633</v>
      </c>
      <c r="H46" s="161"/>
    </row>
    <row r="47" spans="1:8" x14ac:dyDescent="0.3">
      <c r="A47" s="118" t="s">
        <v>41</v>
      </c>
      <c r="B47" s="117">
        <v>126403.2</v>
      </c>
      <c r="C47" s="117">
        <v>43334</v>
      </c>
      <c r="D47" s="117">
        <v>399579.98</v>
      </c>
      <c r="E47" s="117">
        <v>122228</v>
      </c>
      <c r="F47" s="119">
        <f t="shared" si="1"/>
        <v>2.1611539897724108</v>
      </c>
      <c r="G47" s="119">
        <f t="shared" si="2"/>
        <v>1.8206027599575392</v>
      </c>
      <c r="H47" s="161"/>
    </row>
    <row r="48" spans="1:8" x14ac:dyDescent="0.3">
      <c r="A48" s="118" t="s">
        <v>35</v>
      </c>
      <c r="B48" s="117">
        <v>549863.03</v>
      </c>
      <c r="C48" s="117">
        <v>142334</v>
      </c>
      <c r="D48" s="117">
        <v>146162</v>
      </c>
      <c r="E48" s="117">
        <v>45767</v>
      </c>
      <c r="F48" s="130">
        <f t="shared" si="1"/>
        <v>-0.73418471141804176</v>
      </c>
      <c r="G48" s="116">
        <f t="shared" si="2"/>
        <v>-0.67845349670493349</v>
      </c>
      <c r="H48" s="161"/>
    </row>
    <row r="49" spans="1:8" ht="15" thickBot="1" x14ac:dyDescent="0.35">
      <c r="A49" s="122" t="s">
        <v>43</v>
      </c>
      <c r="B49" s="121">
        <v>0</v>
      </c>
      <c r="C49" s="121">
        <v>0</v>
      </c>
      <c r="D49" s="121">
        <v>82241.5</v>
      </c>
      <c r="E49" s="121">
        <v>11177</v>
      </c>
      <c r="F49" s="138"/>
      <c r="G49" s="138"/>
      <c r="H49" s="160"/>
    </row>
    <row r="50" spans="1:8" ht="15" thickBot="1" x14ac:dyDescent="0.35">
      <c r="A50" s="178" t="s">
        <v>45</v>
      </c>
      <c r="B50" s="177">
        <v>161389047.71000001</v>
      </c>
      <c r="C50" s="177">
        <v>47595251</v>
      </c>
      <c r="D50" s="177">
        <v>197403375.09999999</v>
      </c>
      <c r="E50" s="177">
        <v>65455247</v>
      </c>
      <c r="F50" s="176">
        <f>+(D50-B50)/B50</f>
        <v>0.22315223926913635</v>
      </c>
      <c r="G50" s="176">
        <f>+(E50-C50)/C50</f>
        <v>0.37524743802695776</v>
      </c>
      <c r="H50" s="175">
        <f>+E50/E50</f>
        <v>1</v>
      </c>
    </row>
    <row r="51" spans="1:8" x14ac:dyDescent="0.3">
      <c r="G51" s="141"/>
    </row>
    <row r="53" spans="1:8" ht="15" thickBot="1" x14ac:dyDescent="0.35"/>
    <row r="54" spans="1:8" ht="15" thickBot="1" x14ac:dyDescent="0.35">
      <c r="A54" s="236" t="s">
        <v>89</v>
      </c>
      <c r="B54" s="238">
        <v>41974</v>
      </c>
      <c r="C54" s="239"/>
      <c r="D54" s="238">
        <v>42339</v>
      </c>
      <c r="E54" s="239"/>
      <c r="F54" s="250" t="s">
        <v>99</v>
      </c>
      <c r="G54" s="250" t="s">
        <v>100</v>
      </c>
      <c r="H54" s="140"/>
    </row>
    <row r="55" spans="1:8" ht="15" thickBot="1" x14ac:dyDescent="0.35">
      <c r="A55" s="237"/>
      <c r="B55" s="168" t="s">
        <v>46</v>
      </c>
      <c r="C55" s="168" t="s">
        <v>1</v>
      </c>
      <c r="D55" s="168" t="s">
        <v>46</v>
      </c>
      <c r="E55" s="168" t="s">
        <v>1</v>
      </c>
      <c r="F55" s="251"/>
      <c r="G55" s="251"/>
      <c r="H55" s="140"/>
    </row>
    <row r="56" spans="1:8" x14ac:dyDescent="0.3">
      <c r="A56" s="155" t="s">
        <v>27</v>
      </c>
      <c r="B56" s="156">
        <v>43734124.079999998</v>
      </c>
      <c r="C56" s="156">
        <v>13898500</v>
      </c>
      <c r="D56" s="156">
        <v>93064514.840000004</v>
      </c>
      <c r="E56" s="156">
        <v>31637727</v>
      </c>
      <c r="F56" s="158">
        <f t="shared" ref="F56:F88" si="3">+C56/$C$88</f>
        <v>0.29201442807812905</v>
      </c>
      <c r="G56" s="158">
        <f t="shared" ref="G56:G88" si="4">+E56/$E$88</f>
        <v>0.48334898193875886</v>
      </c>
      <c r="H56" s="245">
        <f>SUM(G56:G65)</f>
        <v>0.96584657300277255</v>
      </c>
    </row>
    <row r="57" spans="1:8" x14ac:dyDescent="0.3">
      <c r="A57" s="118" t="s">
        <v>28</v>
      </c>
      <c r="B57" s="117">
        <v>53609614.219999999</v>
      </c>
      <c r="C57" s="117">
        <v>15689478</v>
      </c>
      <c r="D57" s="117">
        <v>44047953.009999998</v>
      </c>
      <c r="E57" s="117">
        <v>15045217</v>
      </c>
      <c r="F57" s="136">
        <f t="shared" si="3"/>
        <v>0.3296437705518141</v>
      </c>
      <c r="G57" s="136">
        <f t="shared" si="4"/>
        <v>0.22985501834558808</v>
      </c>
      <c r="H57" s="246"/>
    </row>
    <row r="58" spans="1:8" x14ac:dyDescent="0.3">
      <c r="A58" s="118" t="s">
        <v>20</v>
      </c>
      <c r="B58" s="117">
        <v>3858609.08</v>
      </c>
      <c r="C58" s="117">
        <v>1018379</v>
      </c>
      <c r="D58" s="117">
        <v>18023751.329999998</v>
      </c>
      <c r="E58" s="117">
        <v>5772404</v>
      </c>
      <c r="F58" s="136">
        <f t="shared" si="3"/>
        <v>2.1396651527271073E-2</v>
      </c>
      <c r="G58" s="136">
        <f t="shared" si="4"/>
        <v>8.8188560345666411E-2</v>
      </c>
      <c r="H58" s="246"/>
    </row>
    <row r="59" spans="1:8" x14ac:dyDescent="0.3">
      <c r="A59" s="118" t="s">
        <v>34</v>
      </c>
      <c r="B59" s="117">
        <v>13278157.370000001</v>
      </c>
      <c r="C59" s="117">
        <v>4069417</v>
      </c>
      <c r="D59" s="117">
        <v>12355723.609999999</v>
      </c>
      <c r="E59" s="117">
        <v>4072090</v>
      </c>
      <c r="F59" s="136">
        <f t="shared" si="3"/>
        <v>8.5500484071404523E-2</v>
      </c>
      <c r="G59" s="136">
        <f t="shared" si="4"/>
        <v>6.2211819321375414E-2</v>
      </c>
      <c r="H59" s="246"/>
    </row>
    <row r="60" spans="1:8" x14ac:dyDescent="0.3">
      <c r="A60" s="118" t="s">
        <v>37</v>
      </c>
      <c r="B60" s="117">
        <v>6358733.5800000001</v>
      </c>
      <c r="C60" s="117">
        <v>1854518</v>
      </c>
      <c r="D60" s="117">
        <v>6108375.4199999999</v>
      </c>
      <c r="E60" s="117">
        <v>2101803</v>
      </c>
      <c r="F60" s="136">
        <f t="shared" si="3"/>
        <v>3.8964349615468991E-2</v>
      </c>
      <c r="G60" s="136">
        <f t="shared" si="4"/>
        <v>3.2110535004168571E-2</v>
      </c>
      <c r="H60" s="246"/>
    </row>
    <row r="61" spans="1:8" x14ac:dyDescent="0.3">
      <c r="A61" s="118" t="s">
        <v>25</v>
      </c>
      <c r="B61" s="117">
        <v>4346371.58</v>
      </c>
      <c r="C61" s="117">
        <v>1134178</v>
      </c>
      <c r="D61" s="117">
        <v>5517411.4000000004</v>
      </c>
      <c r="E61" s="117">
        <v>1686412</v>
      </c>
      <c r="F61" s="136">
        <f t="shared" si="3"/>
        <v>2.3829646365348508E-2</v>
      </c>
      <c r="G61" s="136">
        <f t="shared" si="4"/>
        <v>2.5764351634025611E-2</v>
      </c>
      <c r="H61" s="246"/>
    </row>
    <row r="62" spans="1:8" x14ac:dyDescent="0.3">
      <c r="A62" s="118" t="s">
        <v>33</v>
      </c>
      <c r="B62" s="117">
        <v>12141918.41</v>
      </c>
      <c r="C62" s="117">
        <v>3656176</v>
      </c>
      <c r="D62" s="117">
        <v>4420182.67</v>
      </c>
      <c r="E62" s="117">
        <v>1401804</v>
      </c>
      <c r="F62" s="136">
        <f t="shared" si="3"/>
        <v>7.6818084224411387E-2</v>
      </c>
      <c r="G62" s="136">
        <f t="shared" si="4"/>
        <v>2.1416220459759321E-2</v>
      </c>
      <c r="H62" s="246"/>
    </row>
    <row r="63" spans="1:8" x14ac:dyDescent="0.3">
      <c r="A63" s="118" t="s">
        <v>9</v>
      </c>
      <c r="B63" s="117">
        <v>1674255.4000000001</v>
      </c>
      <c r="C63" s="117">
        <v>445791</v>
      </c>
      <c r="D63" s="117">
        <v>1783398.49</v>
      </c>
      <c r="E63" s="117">
        <v>560629</v>
      </c>
      <c r="F63" s="136">
        <f t="shared" si="3"/>
        <v>9.3662916075387438E-3</v>
      </c>
      <c r="G63" s="136">
        <f t="shared" si="4"/>
        <v>8.5650734768444158E-3</v>
      </c>
      <c r="H63" s="246"/>
    </row>
    <row r="64" spans="1:8" x14ac:dyDescent="0.3">
      <c r="A64" s="118" t="s">
        <v>32</v>
      </c>
      <c r="B64" s="117">
        <v>1543178.73</v>
      </c>
      <c r="C64" s="117">
        <v>366719</v>
      </c>
      <c r="D64" s="117">
        <v>1776806.37</v>
      </c>
      <c r="E64" s="117">
        <v>508501</v>
      </c>
      <c r="F64" s="136">
        <f t="shared" si="3"/>
        <v>7.704949386652042E-3</v>
      </c>
      <c r="G64" s="136">
        <f t="shared" si="4"/>
        <v>7.7686820126123728E-3</v>
      </c>
      <c r="H64" s="246"/>
    </row>
    <row r="65" spans="1:8" ht="15" thickBot="1" x14ac:dyDescent="0.35">
      <c r="A65" s="114" t="s">
        <v>10</v>
      </c>
      <c r="B65" s="113">
        <v>1851368.31</v>
      </c>
      <c r="C65" s="113">
        <v>516254</v>
      </c>
      <c r="D65" s="113">
        <v>1270080.81</v>
      </c>
      <c r="E65" s="113">
        <v>433139</v>
      </c>
      <c r="F65" s="159">
        <f t="shared" si="3"/>
        <v>1.0846754437748421E-2</v>
      </c>
      <c r="G65" s="159">
        <f t="shared" si="4"/>
        <v>6.617330463973347E-3</v>
      </c>
      <c r="H65" s="247"/>
    </row>
    <row r="66" spans="1:8" x14ac:dyDescent="0.3">
      <c r="A66" s="125" t="s">
        <v>24</v>
      </c>
      <c r="B66" s="124">
        <v>485966.06</v>
      </c>
      <c r="C66" s="124">
        <v>92223</v>
      </c>
      <c r="D66" s="124">
        <v>1450393.98</v>
      </c>
      <c r="E66" s="124">
        <v>323089</v>
      </c>
      <c r="F66" s="137">
        <f t="shared" si="3"/>
        <v>1.9376513005467709E-3</v>
      </c>
      <c r="G66" s="137">
        <f t="shared" si="4"/>
        <v>4.936029039810972E-3</v>
      </c>
      <c r="H66" s="140"/>
    </row>
    <row r="67" spans="1:8" x14ac:dyDescent="0.3">
      <c r="A67" s="118" t="s">
        <v>31</v>
      </c>
      <c r="B67" s="117">
        <v>1455888.07</v>
      </c>
      <c r="C67" s="117">
        <v>332666</v>
      </c>
      <c r="D67" s="117">
        <v>1482523.34</v>
      </c>
      <c r="E67" s="117">
        <v>295444</v>
      </c>
      <c r="F67" s="136">
        <f t="shared" si="3"/>
        <v>6.9894788452738695E-3</v>
      </c>
      <c r="G67" s="136">
        <f t="shared" si="4"/>
        <v>4.5136793999112097E-3</v>
      </c>
      <c r="H67" s="140"/>
    </row>
    <row r="68" spans="1:8" x14ac:dyDescent="0.3">
      <c r="A68" s="118" t="s">
        <v>39</v>
      </c>
      <c r="B68" s="117">
        <v>3054593.3000000003</v>
      </c>
      <c r="C68" s="117">
        <v>904414</v>
      </c>
      <c r="D68" s="117">
        <v>1199358.95</v>
      </c>
      <c r="E68" s="117">
        <v>294615</v>
      </c>
      <c r="F68" s="136">
        <f t="shared" si="3"/>
        <v>1.9002189945379215E-2</v>
      </c>
      <c r="G68" s="136">
        <f t="shared" si="4"/>
        <v>4.501014257879128E-3</v>
      </c>
      <c r="H68" s="140"/>
    </row>
    <row r="69" spans="1:8" x14ac:dyDescent="0.3">
      <c r="A69" s="118" t="s">
        <v>36</v>
      </c>
      <c r="B69" s="117">
        <v>848239.88</v>
      </c>
      <c r="C69" s="117">
        <v>200185</v>
      </c>
      <c r="D69" s="117">
        <v>1114069.04</v>
      </c>
      <c r="E69" s="117">
        <v>235747</v>
      </c>
      <c r="F69" s="136">
        <f t="shared" si="3"/>
        <v>4.2059868536043652E-3</v>
      </c>
      <c r="G69" s="136">
        <f t="shared" si="4"/>
        <v>3.6016516750750328E-3</v>
      </c>
      <c r="H69" s="140"/>
    </row>
    <row r="70" spans="1:8" x14ac:dyDescent="0.3">
      <c r="A70" s="118" t="s">
        <v>56</v>
      </c>
      <c r="B70" s="117">
        <v>1173452.78</v>
      </c>
      <c r="C70" s="117">
        <v>241376</v>
      </c>
      <c r="D70" s="117">
        <v>966705.4</v>
      </c>
      <c r="E70" s="117">
        <v>180794</v>
      </c>
      <c r="F70" s="136">
        <f t="shared" si="3"/>
        <v>5.0714303408127843E-3</v>
      </c>
      <c r="G70" s="136">
        <f t="shared" si="4"/>
        <v>2.7621009512041107E-3</v>
      </c>
      <c r="H70" s="140"/>
    </row>
    <row r="71" spans="1:8" x14ac:dyDescent="0.3">
      <c r="A71" s="118" t="s">
        <v>42</v>
      </c>
      <c r="B71" s="117">
        <v>3083272.59</v>
      </c>
      <c r="C71" s="117">
        <v>709230</v>
      </c>
      <c r="D71" s="117">
        <v>375635</v>
      </c>
      <c r="E71" s="117">
        <v>159568</v>
      </c>
      <c r="F71" s="136">
        <f t="shared" si="3"/>
        <v>1.4901276600054069E-2</v>
      </c>
      <c r="G71" s="136">
        <f t="shared" si="4"/>
        <v>2.4378183157723016E-3</v>
      </c>
      <c r="H71" s="140"/>
    </row>
    <row r="72" spans="1:8" x14ac:dyDescent="0.3">
      <c r="A72" s="118" t="s">
        <v>41</v>
      </c>
      <c r="B72" s="117">
        <v>126403.2</v>
      </c>
      <c r="C72" s="117">
        <v>43334</v>
      </c>
      <c r="D72" s="117">
        <v>399579.98</v>
      </c>
      <c r="E72" s="117">
        <v>122228</v>
      </c>
      <c r="F72" s="136">
        <f t="shared" si="3"/>
        <v>9.1046898775678272E-4</v>
      </c>
      <c r="G72" s="136">
        <f t="shared" si="4"/>
        <v>1.8673522078375168E-3</v>
      </c>
      <c r="H72" s="140"/>
    </row>
    <row r="73" spans="1:8" x14ac:dyDescent="0.3">
      <c r="A73" s="118" t="s">
        <v>4</v>
      </c>
      <c r="B73" s="117">
        <v>0</v>
      </c>
      <c r="C73" s="117">
        <v>0</v>
      </c>
      <c r="D73" s="117">
        <v>324639.02</v>
      </c>
      <c r="E73" s="117">
        <v>121098</v>
      </c>
      <c r="F73" s="136">
        <f t="shared" si="3"/>
        <v>0</v>
      </c>
      <c r="G73" s="136">
        <f t="shared" si="4"/>
        <v>1.8500885039819651E-3</v>
      </c>
      <c r="H73" s="140"/>
    </row>
    <row r="74" spans="1:8" x14ac:dyDescent="0.3">
      <c r="A74" s="118" t="s">
        <v>8</v>
      </c>
      <c r="B74" s="117">
        <v>1373874.3800000001</v>
      </c>
      <c r="C74" s="117">
        <v>332188</v>
      </c>
      <c r="D74" s="117">
        <v>289596</v>
      </c>
      <c r="E74" s="117">
        <v>81807</v>
      </c>
      <c r="F74" s="136">
        <f t="shared" si="3"/>
        <v>6.9794358264861339E-3</v>
      </c>
      <c r="G74" s="136">
        <f t="shared" si="4"/>
        <v>1.249815771071798E-3</v>
      </c>
      <c r="H74" s="140"/>
    </row>
    <row r="75" spans="1:8" x14ac:dyDescent="0.3">
      <c r="A75" s="118" t="s">
        <v>12</v>
      </c>
      <c r="B75" s="117">
        <v>3424334.67</v>
      </c>
      <c r="C75" s="117">
        <v>1001314</v>
      </c>
      <c r="D75" s="117">
        <v>241692.94</v>
      </c>
      <c r="E75" s="117">
        <v>79928</v>
      </c>
      <c r="F75" s="136">
        <f t="shared" si="3"/>
        <v>2.1038107352349081E-2</v>
      </c>
      <c r="G75" s="136">
        <f t="shared" si="4"/>
        <v>1.2211091343066814E-3</v>
      </c>
      <c r="H75" s="140"/>
    </row>
    <row r="76" spans="1:8" x14ac:dyDescent="0.3">
      <c r="A76" s="118" t="s">
        <v>15</v>
      </c>
      <c r="B76" s="117">
        <v>0</v>
      </c>
      <c r="C76" s="117">
        <v>0</v>
      </c>
      <c r="D76" s="117">
        <v>247368</v>
      </c>
      <c r="E76" s="117">
        <v>62078</v>
      </c>
      <c r="F76" s="136">
        <f t="shared" si="3"/>
        <v>0</v>
      </c>
      <c r="G76" s="136">
        <f t="shared" si="4"/>
        <v>9.4840372384508761E-4</v>
      </c>
      <c r="H76" s="140"/>
    </row>
    <row r="77" spans="1:8" x14ac:dyDescent="0.3">
      <c r="A77" s="118" t="s">
        <v>7</v>
      </c>
      <c r="B77" s="117">
        <v>379389.60000000003</v>
      </c>
      <c r="C77" s="117">
        <v>70983</v>
      </c>
      <c r="D77" s="117">
        <v>161412.6</v>
      </c>
      <c r="E77" s="117">
        <v>47884</v>
      </c>
      <c r="F77" s="136">
        <f t="shared" si="3"/>
        <v>1.4913882899787627E-3</v>
      </c>
      <c r="G77" s="136">
        <f t="shared" si="4"/>
        <v>7.3155327028251839E-4</v>
      </c>
      <c r="H77" s="140"/>
    </row>
    <row r="78" spans="1:8" x14ac:dyDescent="0.3">
      <c r="A78" s="118" t="s">
        <v>104</v>
      </c>
      <c r="B78" s="117">
        <v>0</v>
      </c>
      <c r="C78" s="117">
        <v>0</v>
      </c>
      <c r="D78" s="117">
        <v>157064</v>
      </c>
      <c r="E78" s="117">
        <v>46000</v>
      </c>
      <c r="F78" s="136">
        <f t="shared" si="3"/>
        <v>0</v>
      </c>
      <c r="G78" s="136">
        <f t="shared" si="4"/>
        <v>7.0277024544724426E-4</v>
      </c>
      <c r="H78" s="140"/>
    </row>
    <row r="79" spans="1:8" x14ac:dyDescent="0.3">
      <c r="A79" s="118" t="s">
        <v>35</v>
      </c>
      <c r="B79" s="117">
        <v>549863.03</v>
      </c>
      <c r="C79" s="117">
        <v>142334</v>
      </c>
      <c r="D79" s="117">
        <v>146162</v>
      </c>
      <c r="E79" s="117">
        <v>45767</v>
      </c>
      <c r="F79" s="136">
        <f t="shared" si="3"/>
        <v>2.9905084437941089E-3</v>
      </c>
      <c r="G79" s="136">
        <f t="shared" si="4"/>
        <v>6.9921056137791369E-4</v>
      </c>
      <c r="H79" s="140"/>
    </row>
    <row r="80" spans="1:8" x14ac:dyDescent="0.3">
      <c r="A80" s="118" t="s">
        <v>3</v>
      </c>
      <c r="B80" s="117">
        <v>1259541</v>
      </c>
      <c r="C80" s="117">
        <v>362769</v>
      </c>
      <c r="D80" s="117">
        <v>165505.79999999999</v>
      </c>
      <c r="E80" s="117">
        <v>45715</v>
      </c>
      <c r="F80" s="136">
        <f t="shared" si="3"/>
        <v>7.6219579134061089E-3</v>
      </c>
      <c r="G80" s="136">
        <f t="shared" si="4"/>
        <v>6.9841612544827762E-4</v>
      </c>
      <c r="H80" s="140"/>
    </row>
    <row r="81" spans="1:8" x14ac:dyDescent="0.3">
      <c r="A81" s="118" t="s">
        <v>14</v>
      </c>
      <c r="B81" s="117">
        <v>0</v>
      </c>
      <c r="C81" s="117">
        <v>0</v>
      </c>
      <c r="D81" s="117">
        <v>119000</v>
      </c>
      <c r="E81" s="117">
        <v>42500</v>
      </c>
      <c r="F81" s="136">
        <f t="shared" si="3"/>
        <v>0</v>
      </c>
      <c r="G81" s="136">
        <f t="shared" si="4"/>
        <v>6.4929859633712787E-4</v>
      </c>
      <c r="H81" s="140"/>
    </row>
    <row r="82" spans="1:8" x14ac:dyDescent="0.3">
      <c r="A82" s="118" t="s">
        <v>16</v>
      </c>
      <c r="B82" s="117">
        <v>462399</v>
      </c>
      <c r="C82" s="117">
        <v>132114</v>
      </c>
      <c r="D82" s="117">
        <v>112229.6</v>
      </c>
      <c r="E82" s="117">
        <v>40082</v>
      </c>
      <c r="F82" s="136">
        <f t="shared" si="3"/>
        <v>2.7757811383324776E-3</v>
      </c>
      <c r="G82" s="136">
        <f t="shared" si="4"/>
        <v>6.1235732560905318E-4</v>
      </c>
      <c r="H82" s="140"/>
    </row>
    <row r="83" spans="1:8" x14ac:dyDescent="0.3">
      <c r="A83" s="118" t="s">
        <v>43</v>
      </c>
      <c r="B83" s="117">
        <v>0</v>
      </c>
      <c r="C83" s="117">
        <v>0</v>
      </c>
      <c r="D83" s="117">
        <v>82241.5</v>
      </c>
      <c r="E83" s="117">
        <v>11177</v>
      </c>
      <c r="F83" s="136">
        <f t="shared" si="3"/>
        <v>0</v>
      </c>
      <c r="G83" s="136">
        <f t="shared" si="4"/>
        <v>1.7075789202964891E-4</v>
      </c>
      <c r="H83" s="140"/>
    </row>
    <row r="84" spans="1:8" x14ac:dyDescent="0.3">
      <c r="A84" s="118" t="s">
        <v>13</v>
      </c>
      <c r="B84" s="117">
        <v>10478</v>
      </c>
      <c r="C84" s="117">
        <v>1812</v>
      </c>
      <c r="D84" s="117">
        <v>0</v>
      </c>
      <c r="E84" s="117">
        <v>0</v>
      </c>
      <c r="F84" s="136">
        <f t="shared" si="3"/>
        <v>3.807102519534985E-5</v>
      </c>
      <c r="G84" s="136">
        <f t="shared" si="4"/>
        <v>0</v>
      </c>
      <c r="H84" s="140"/>
    </row>
    <row r="85" spans="1:8" x14ac:dyDescent="0.3">
      <c r="A85" s="118" t="s">
        <v>11</v>
      </c>
      <c r="B85" s="117">
        <v>166499.99</v>
      </c>
      <c r="C85" s="117">
        <v>52910</v>
      </c>
      <c r="D85" s="117">
        <v>0</v>
      </c>
      <c r="E85" s="117">
        <v>0</v>
      </c>
      <c r="F85" s="136">
        <f t="shared" si="3"/>
        <v>1.1116655315043932E-3</v>
      </c>
      <c r="G85" s="136">
        <f t="shared" si="4"/>
        <v>0</v>
      </c>
      <c r="H85" s="140"/>
    </row>
    <row r="86" spans="1:8" x14ac:dyDescent="0.3">
      <c r="A86" s="118" t="s">
        <v>22</v>
      </c>
      <c r="B86" s="117">
        <v>146348.4</v>
      </c>
      <c r="C86" s="117">
        <v>50011</v>
      </c>
      <c r="D86" s="117">
        <v>0</v>
      </c>
      <c r="E86" s="117">
        <v>0</v>
      </c>
      <c r="F86" s="136">
        <f t="shared" si="3"/>
        <v>1.0507560932917447E-3</v>
      </c>
      <c r="G86" s="136">
        <f t="shared" si="4"/>
        <v>0</v>
      </c>
      <c r="H86" s="140"/>
    </row>
    <row r="87" spans="1:8" ht="15" thickBot="1" x14ac:dyDescent="0.35">
      <c r="A87" s="114" t="s">
        <v>53</v>
      </c>
      <c r="B87" s="113">
        <v>992173</v>
      </c>
      <c r="C87" s="113">
        <v>275978</v>
      </c>
      <c r="D87" s="113">
        <v>0</v>
      </c>
      <c r="E87" s="113">
        <v>0</v>
      </c>
      <c r="F87" s="159">
        <f t="shared" si="3"/>
        <v>5.7984356464471634E-3</v>
      </c>
      <c r="G87" s="159">
        <f t="shared" si="4"/>
        <v>0</v>
      </c>
      <c r="H87" s="140"/>
    </row>
    <row r="88" spans="1:8" ht="15" thickBot="1" x14ac:dyDescent="0.35">
      <c r="A88" s="174" t="s">
        <v>45</v>
      </c>
      <c r="B88" s="173">
        <v>161389047.71000001</v>
      </c>
      <c r="C88" s="173">
        <v>47595251</v>
      </c>
      <c r="D88" s="173">
        <v>197403375.09999999</v>
      </c>
      <c r="E88" s="139">
        <v>65455247</v>
      </c>
      <c r="F88" s="157">
        <f t="shared" si="3"/>
        <v>1</v>
      </c>
      <c r="G88" s="172">
        <f t="shared" si="4"/>
        <v>1</v>
      </c>
      <c r="H88" s="140"/>
    </row>
  </sheetData>
  <mergeCells count="12">
    <mergeCell ref="L11:M11"/>
    <mergeCell ref="H56:H65"/>
    <mergeCell ref="A11:A12"/>
    <mergeCell ref="B11:C11"/>
    <mergeCell ref="D11:E11"/>
    <mergeCell ref="F11:G11"/>
    <mergeCell ref="H11:H12"/>
    <mergeCell ref="B54:C54"/>
    <mergeCell ref="D54:E54"/>
    <mergeCell ref="F54:F55"/>
    <mergeCell ref="G54:G55"/>
    <mergeCell ref="A54:A55"/>
  </mergeCells>
  <pageMargins left="0.24996875390576173" right="0.24996875390576173" top="0.24996875390576173" bottom="0.24996875390576173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9"/>
  <sheetViews>
    <sheetView topLeftCell="A7" workbookViewId="0">
      <selection activeCell="A25" sqref="A25"/>
    </sheetView>
  </sheetViews>
  <sheetFormatPr baseColWidth="10" defaultColWidth="11.44140625" defaultRowHeight="14.4" x14ac:dyDescent="0.3"/>
  <cols>
    <col min="1" max="1" width="34.21875" style="140" customWidth="1"/>
    <col min="2" max="2" width="12.77734375" style="140" bestFit="1" customWidth="1"/>
    <col min="3" max="3" width="11.77734375" style="140" bestFit="1" customWidth="1"/>
    <col min="4" max="4" width="12.77734375" style="140" bestFit="1" customWidth="1"/>
    <col min="5" max="5" width="11.77734375" style="140" bestFit="1" customWidth="1"/>
    <col min="6" max="7" width="15.21875" style="140" bestFit="1" customWidth="1"/>
    <col min="8" max="8" width="11.44140625" style="171"/>
    <col min="9" max="11" width="11.44140625" style="140"/>
    <col min="12" max="12" width="12.21875" style="140" customWidth="1"/>
    <col min="13" max="13" width="13.21875" style="140" customWidth="1"/>
    <col min="14" max="16384" width="11.44140625" style="140"/>
  </cols>
  <sheetData>
    <row r="1" spans="1:13" x14ac:dyDescent="0.3">
      <c r="A1" s="58"/>
      <c r="B1" s="58"/>
      <c r="C1" s="58"/>
      <c r="D1" s="58"/>
      <c r="E1" s="58"/>
      <c r="F1" s="66"/>
      <c r="G1" s="66"/>
      <c r="H1" s="67"/>
    </row>
    <row r="2" spans="1:13" x14ac:dyDescent="0.3">
      <c r="A2" s="58"/>
      <c r="B2" s="58"/>
      <c r="C2" s="58"/>
      <c r="D2" s="58"/>
      <c r="E2" s="58"/>
      <c r="F2" s="66"/>
      <c r="G2" s="66"/>
      <c r="H2" s="67"/>
    </row>
    <row r="3" spans="1:13" x14ac:dyDescent="0.3">
      <c r="A3" s="58"/>
      <c r="B3" s="58"/>
      <c r="C3" s="58"/>
      <c r="D3" s="58"/>
      <c r="E3" s="58"/>
      <c r="F3" s="66"/>
      <c r="G3" s="66"/>
      <c r="H3" s="67"/>
    </row>
    <row r="4" spans="1:13" x14ac:dyDescent="0.3">
      <c r="A4" s="58"/>
      <c r="B4" s="58"/>
      <c r="C4" s="58"/>
      <c r="D4" s="58"/>
      <c r="E4" s="58"/>
      <c r="F4" s="66"/>
      <c r="G4" s="66"/>
      <c r="H4" s="67"/>
    </row>
    <row r="5" spans="1:13" x14ac:dyDescent="0.3">
      <c r="A5" s="68" t="s">
        <v>59</v>
      </c>
      <c r="B5" s="58"/>
      <c r="C5" s="58"/>
      <c r="D5" s="58"/>
      <c r="E5" s="58"/>
      <c r="F5" s="66"/>
      <c r="G5" s="66"/>
      <c r="H5" s="67"/>
    </row>
    <row r="6" spans="1:13" x14ac:dyDescent="0.3">
      <c r="A6" s="68" t="s">
        <v>88</v>
      </c>
      <c r="B6" s="69"/>
      <c r="C6" s="69"/>
      <c r="D6" s="69"/>
      <c r="E6" s="69"/>
      <c r="F6" s="70"/>
      <c r="G6" s="70"/>
      <c r="H6" s="67"/>
    </row>
    <row r="7" spans="1:13" x14ac:dyDescent="0.3">
      <c r="A7" s="59" t="s">
        <v>103</v>
      </c>
      <c r="B7" s="69"/>
      <c r="C7" s="69"/>
      <c r="D7" s="69"/>
      <c r="E7" s="69"/>
      <c r="F7" s="70"/>
      <c r="G7" s="70"/>
      <c r="H7" s="67"/>
    </row>
    <row r="8" spans="1:13" x14ac:dyDescent="0.3">
      <c r="A8" s="71" t="s">
        <v>0</v>
      </c>
      <c r="B8" s="69"/>
      <c r="C8" s="69"/>
      <c r="D8" s="69"/>
      <c r="E8" s="69"/>
      <c r="F8" s="70"/>
      <c r="G8" s="70"/>
      <c r="H8" s="67"/>
    </row>
    <row r="9" spans="1:13" x14ac:dyDescent="0.3">
      <c r="A9" s="71" t="s">
        <v>62</v>
      </c>
      <c r="B9" s="58"/>
      <c r="C9" s="58"/>
      <c r="D9" s="58"/>
      <c r="E9" s="58"/>
      <c r="F9" s="66"/>
      <c r="G9" s="66"/>
      <c r="H9" s="67"/>
    </row>
    <row r="10" spans="1:13" ht="15" thickBot="1" x14ac:dyDescent="0.35">
      <c r="A10" s="58"/>
      <c r="B10" s="58"/>
      <c r="C10" s="58"/>
      <c r="D10" s="58"/>
      <c r="E10" s="58"/>
      <c r="F10" s="66"/>
      <c r="G10" s="66"/>
      <c r="H10" s="67"/>
    </row>
    <row r="11" spans="1:13" ht="15" thickBot="1" x14ac:dyDescent="0.35">
      <c r="A11" s="255" t="s">
        <v>89</v>
      </c>
      <c r="B11" s="241" t="s">
        <v>102</v>
      </c>
      <c r="C11" s="242"/>
      <c r="D11" s="241" t="s">
        <v>101</v>
      </c>
      <c r="E11" s="242"/>
      <c r="F11" s="257" t="s">
        <v>90</v>
      </c>
      <c r="G11" s="258"/>
      <c r="H11" s="259" t="s">
        <v>91</v>
      </c>
    </row>
    <row r="12" spans="1:13" ht="15" thickBot="1" x14ac:dyDescent="0.35">
      <c r="A12" s="256"/>
      <c r="B12" s="60" t="s">
        <v>46</v>
      </c>
      <c r="C12" s="61" t="s">
        <v>1</v>
      </c>
      <c r="D12" s="62" t="s">
        <v>46</v>
      </c>
      <c r="E12" s="61" t="s">
        <v>1</v>
      </c>
      <c r="F12" s="72" t="s">
        <v>46</v>
      </c>
      <c r="G12" s="170" t="s">
        <v>1</v>
      </c>
      <c r="H12" s="260"/>
    </row>
    <row r="13" spans="1:13" ht="15" thickBot="1" x14ac:dyDescent="0.35">
      <c r="A13" s="169" t="s">
        <v>2</v>
      </c>
      <c r="B13" s="205">
        <v>13466596.33</v>
      </c>
      <c r="C13" s="205">
        <v>3659359</v>
      </c>
      <c r="D13" s="205">
        <v>11545877.15</v>
      </c>
      <c r="E13" s="205">
        <v>3718161</v>
      </c>
      <c r="F13" s="204">
        <f t="shared" ref="F13:F28" si="0">+(D13-B13)/B13</f>
        <v>-0.14262840683218131</v>
      </c>
      <c r="G13" s="203">
        <f t="shared" ref="G13:G28" si="1">+(E13-C13)/C13</f>
        <v>1.6068934477322393E-2</v>
      </c>
      <c r="H13" s="202">
        <f>+E13/$E$71</f>
        <v>5.1618983825511408E-3</v>
      </c>
      <c r="K13" s="142"/>
      <c r="L13" s="243" t="s">
        <v>96</v>
      </c>
      <c r="M13" s="244"/>
    </row>
    <row r="14" spans="1:13" ht="15" thickBot="1" x14ac:dyDescent="0.35">
      <c r="A14" s="155" t="s">
        <v>3</v>
      </c>
      <c r="B14" s="156">
        <v>10193908.08</v>
      </c>
      <c r="C14" s="156">
        <v>2611003</v>
      </c>
      <c r="D14" s="156">
        <v>6711602.1799999997</v>
      </c>
      <c r="E14" s="156">
        <v>1949560</v>
      </c>
      <c r="F14" s="201">
        <f t="shared" si="0"/>
        <v>-0.34160656273055195</v>
      </c>
      <c r="G14" s="200">
        <f t="shared" si="1"/>
        <v>-0.25332908464678133</v>
      </c>
      <c r="H14" s="199"/>
      <c r="K14" s="142"/>
      <c r="L14" s="143">
        <v>2014</v>
      </c>
      <c r="M14" s="144">
        <v>2015</v>
      </c>
    </row>
    <row r="15" spans="1:13" x14ac:dyDescent="0.3">
      <c r="A15" s="118" t="s">
        <v>4</v>
      </c>
      <c r="B15" s="117">
        <v>2471475.48</v>
      </c>
      <c r="C15" s="117">
        <v>792502</v>
      </c>
      <c r="D15" s="117">
        <v>3829676.17</v>
      </c>
      <c r="E15" s="117">
        <v>1428781</v>
      </c>
      <c r="F15" s="119">
        <f t="shared" si="0"/>
        <v>0.54955054217248389</v>
      </c>
      <c r="G15" s="119">
        <f t="shared" si="1"/>
        <v>0.8028736835995367</v>
      </c>
      <c r="H15" s="165"/>
      <c r="K15" s="145" t="s">
        <v>97</v>
      </c>
      <c r="L15" s="146">
        <f>+C13/C71</f>
        <v>5.9886602594855631E-3</v>
      </c>
      <c r="M15" s="147">
        <f>+H13</f>
        <v>5.1618983825511408E-3</v>
      </c>
    </row>
    <row r="16" spans="1:13" x14ac:dyDescent="0.3">
      <c r="A16" s="118" t="s">
        <v>57</v>
      </c>
      <c r="B16" s="117">
        <v>477862.77</v>
      </c>
      <c r="C16" s="117">
        <v>145803</v>
      </c>
      <c r="D16" s="117">
        <v>753642.4</v>
      </c>
      <c r="E16" s="117">
        <v>243215</v>
      </c>
      <c r="F16" s="119">
        <f t="shared" si="0"/>
        <v>0.57711051647735601</v>
      </c>
      <c r="G16" s="119">
        <f t="shared" si="1"/>
        <v>0.66810696624897981</v>
      </c>
      <c r="H16" s="165"/>
      <c r="K16" s="148" t="s">
        <v>6</v>
      </c>
      <c r="L16" s="149">
        <f>+C19/C71</f>
        <v>4.8688371416884105E-2</v>
      </c>
      <c r="M16" s="150">
        <f>+H19</f>
        <v>3.2149644623336165E-2</v>
      </c>
    </row>
    <row r="17" spans="1:13" x14ac:dyDescent="0.3">
      <c r="A17" s="118" t="s">
        <v>58</v>
      </c>
      <c r="B17" s="117">
        <v>242500</v>
      </c>
      <c r="C17" s="117">
        <v>86904</v>
      </c>
      <c r="D17" s="117">
        <v>250956.4</v>
      </c>
      <c r="E17" s="117">
        <v>96605</v>
      </c>
      <c r="F17" s="119">
        <f t="shared" si="0"/>
        <v>3.4871752577319566E-2</v>
      </c>
      <c r="G17" s="119">
        <f t="shared" si="1"/>
        <v>0.11162892387001749</v>
      </c>
      <c r="H17" s="165"/>
      <c r="K17" s="148" t="s">
        <v>98</v>
      </c>
      <c r="L17" s="149">
        <f>+C34/C71</f>
        <v>0.30362758837901549</v>
      </c>
      <c r="M17" s="150">
        <f>+H34</f>
        <v>0.44097481309103981</v>
      </c>
    </row>
    <row r="18" spans="1:13" ht="15" thickBot="1" x14ac:dyDescent="0.35">
      <c r="A18" s="122" t="s">
        <v>5</v>
      </c>
      <c r="B18" s="121">
        <v>80850</v>
      </c>
      <c r="C18" s="121">
        <v>23147</v>
      </c>
      <c r="D18" s="121">
        <v>0</v>
      </c>
      <c r="E18" s="121">
        <v>0</v>
      </c>
      <c r="F18" s="129">
        <f t="shared" si="0"/>
        <v>-1</v>
      </c>
      <c r="G18" s="120">
        <f t="shared" si="1"/>
        <v>-1</v>
      </c>
      <c r="H18" s="164"/>
      <c r="K18" s="148" t="s">
        <v>28</v>
      </c>
      <c r="L18" s="149">
        <f>+C47/C71</f>
        <v>0.29675803663227968</v>
      </c>
      <c r="M18" s="150">
        <f>+H47</f>
        <v>0.23626552279138857</v>
      </c>
    </row>
    <row r="19" spans="1:13" ht="15" thickBot="1" x14ac:dyDescent="0.35">
      <c r="A19" s="197" t="s">
        <v>6</v>
      </c>
      <c r="B19" s="196">
        <v>118215378.62</v>
      </c>
      <c r="C19" s="196">
        <v>29750933</v>
      </c>
      <c r="D19" s="196">
        <v>78933417.200000003</v>
      </c>
      <c r="E19" s="196">
        <v>23157673</v>
      </c>
      <c r="F19" s="195">
        <f t="shared" si="0"/>
        <v>-0.3322914656160833</v>
      </c>
      <c r="G19" s="195">
        <f t="shared" si="1"/>
        <v>-0.22161523472221864</v>
      </c>
      <c r="H19" s="182">
        <f>+E19/$E$71</f>
        <v>3.2149644623336165E-2</v>
      </c>
      <c r="K19" s="151" t="s">
        <v>29</v>
      </c>
      <c r="L19" s="152">
        <f>+C49/C71</f>
        <v>0.34489404884268499</v>
      </c>
      <c r="M19" s="153">
        <f>+H49</f>
        <v>0.28544812111168433</v>
      </c>
    </row>
    <row r="20" spans="1:13" x14ac:dyDescent="0.3">
      <c r="A20" s="125" t="s">
        <v>9</v>
      </c>
      <c r="B20" s="124">
        <v>24343822.600000001</v>
      </c>
      <c r="C20" s="124">
        <v>6122777</v>
      </c>
      <c r="D20" s="124">
        <v>24219048.400000002</v>
      </c>
      <c r="E20" s="124">
        <v>6879585</v>
      </c>
      <c r="F20" s="135">
        <f t="shared" si="0"/>
        <v>-5.1254974229067562E-3</v>
      </c>
      <c r="G20" s="123">
        <f t="shared" si="1"/>
        <v>0.12360535097064616</v>
      </c>
      <c r="H20" s="166"/>
    </row>
    <row r="21" spans="1:13" x14ac:dyDescent="0.3">
      <c r="A21" s="118" t="s">
        <v>12</v>
      </c>
      <c r="B21" s="117">
        <v>34943850.670000002</v>
      </c>
      <c r="C21" s="117">
        <v>8878875</v>
      </c>
      <c r="D21" s="117">
        <v>22109385.800000001</v>
      </c>
      <c r="E21" s="117">
        <v>6405337</v>
      </c>
      <c r="F21" s="130">
        <f t="shared" si="0"/>
        <v>-0.36728822450636922</v>
      </c>
      <c r="G21" s="116">
        <f t="shared" si="1"/>
        <v>-0.27858687052132169</v>
      </c>
      <c r="H21" s="165"/>
    </row>
    <row r="22" spans="1:13" x14ac:dyDescent="0.3">
      <c r="A22" s="118" t="s">
        <v>10</v>
      </c>
      <c r="B22" s="117">
        <v>13404208.57</v>
      </c>
      <c r="C22" s="117">
        <v>3680131</v>
      </c>
      <c r="D22" s="117">
        <v>13919539.18</v>
      </c>
      <c r="E22" s="117">
        <v>4296726</v>
      </c>
      <c r="F22" s="119">
        <f t="shared" si="0"/>
        <v>3.8445433559827054E-2</v>
      </c>
      <c r="G22" s="119">
        <f t="shared" si="1"/>
        <v>0.16754702482058384</v>
      </c>
      <c r="H22" s="165"/>
    </row>
    <row r="23" spans="1:13" x14ac:dyDescent="0.3">
      <c r="A23" s="118" t="s">
        <v>8</v>
      </c>
      <c r="B23" s="117">
        <v>17733857.5</v>
      </c>
      <c r="C23" s="117">
        <v>4112107</v>
      </c>
      <c r="D23" s="117">
        <v>10629616.43</v>
      </c>
      <c r="E23" s="117">
        <v>3219727</v>
      </c>
      <c r="F23" s="130">
        <f t="shared" si="0"/>
        <v>-0.4006032567928326</v>
      </c>
      <c r="G23" s="116">
        <f t="shared" si="1"/>
        <v>-0.21701283551230549</v>
      </c>
      <c r="H23" s="165"/>
    </row>
    <row r="24" spans="1:13" x14ac:dyDescent="0.3">
      <c r="A24" s="118" t="s">
        <v>7</v>
      </c>
      <c r="B24" s="117">
        <v>2446742.7000000002</v>
      </c>
      <c r="C24" s="117">
        <v>597454</v>
      </c>
      <c r="D24" s="117">
        <v>2398619.89</v>
      </c>
      <c r="E24" s="117">
        <v>722204</v>
      </c>
      <c r="F24" s="130">
        <f t="shared" si="0"/>
        <v>-1.9668112221199251E-2</v>
      </c>
      <c r="G24" s="119">
        <f t="shared" si="1"/>
        <v>0.20880268606453384</v>
      </c>
      <c r="H24" s="165"/>
    </row>
    <row r="25" spans="1:13" x14ac:dyDescent="0.3">
      <c r="A25" s="118" t="s">
        <v>18</v>
      </c>
      <c r="B25" s="117">
        <v>2208250.2599999998</v>
      </c>
      <c r="C25" s="117">
        <v>527430</v>
      </c>
      <c r="D25" s="117">
        <v>1896732.5</v>
      </c>
      <c r="E25" s="117">
        <v>559994</v>
      </c>
      <c r="F25" s="130">
        <f t="shared" si="0"/>
        <v>-0.14106995282319124</v>
      </c>
      <c r="G25" s="119">
        <f t="shared" si="1"/>
        <v>6.1740894526287851E-2</v>
      </c>
      <c r="H25" s="165"/>
    </row>
    <row r="26" spans="1:13" x14ac:dyDescent="0.3">
      <c r="A26" s="118" t="s">
        <v>11</v>
      </c>
      <c r="B26" s="117">
        <v>15255561.76</v>
      </c>
      <c r="C26" s="117">
        <v>3667074</v>
      </c>
      <c r="D26" s="117">
        <v>761693.61</v>
      </c>
      <c r="E26" s="117">
        <v>255732</v>
      </c>
      <c r="F26" s="130">
        <f t="shared" si="0"/>
        <v>-0.95007108738550972</v>
      </c>
      <c r="G26" s="116">
        <f t="shared" si="1"/>
        <v>-0.93026265627582094</v>
      </c>
      <c r="H26" s="165"/>
    </row>
    <row r="27" spans="1:13" x14ac:dyDescent="0.3">
      <c r="A27" s="118" t="s">
        <v>14</v>
      </c>
      <c r="B27" s="117">
        <v>1588462.4000000001</v>
      </c>
      <c r="C27" s="117">
        <v>446345</v>
      </c>
      <c r="D27" s="117">
        <v>866886</v>
      </c>
      <c r="E27" s="117">
        <v>254530</v>
      </c>
      <c r="F27" s="130">
        <f t="shared" si="0"/>
        <v>-0.45426092553402592</v>
      </c>
      <c r="G27" s="116">
        <f t="shared" si="1"/>
        <v>-0.42974604846027176</v>
      </c>
      <c r="H27" s="165"/>
    </row>
    <row r="28" spans="1:13" x14ac:dyDescent="0.3">
      <c r="A28" s="118" t="s">
        <v>15</v>
      </c>
      <c r="B28" s="117">
        <v>659128</v>
      </c>
      <c r="C28" s="117">
        <v>142639</v>
      </c>
      <c r="D28" s="117">
        <v>747256</v>
      </c>
      <c r="E28" s="117">
        <v>178707</v>
      </c>
      <c r="F28" s="119">
        <f t="shared" si="0"/>
        <v>0.13370392397227854</v>
      </c>
      <c r="G28" s="119">
        <f t="shared" si="1"/>
        <v>0.25286212045793927</v>
      </c>
      <c r="H28" s="165"/>
    </row>
    <row r="29" spans="1:13" x14ac:dyDescent="0.3">
      <c r="A29" s="118" t="s">
        <v>17</v>
      </c>
      <c r="B29" s="117">
        <v>0</v>
      </c>
      <c r="C29" s="117">
        <v>0</v>
      </c>
      <c r="D29" s="117">
        <v>673287.49</v>
      </c>
      <c r="E29" s="117">
        <v>164969</v>
      </c>
      <c r="F29" s="119"/>
      <c r="G29" s="119"/>
      <c r="H29" s="165"/>
    </row>
    <row r="30" spans="1:13" x14ac:dyDescent="0.3">
      <c r="A30" s="118" t="s">
        <v>16</v>
      </c>
      <c r="B30" s="117">
        <v>1792813.5</v>
      </c>
      <c r="C30" s="117">
        <v>489737</v>
      </c>
      <c r="D30" s="117">
        <v>480757.9</v>
      </c>
      <c r="E30" s="117">
        <v>161602</v>
      </c>
      <c r="F30" s="130">
        <f>+(D30-B30)/B30</f>
        <v>-0.73184165558771175</v>
      </c>
      <c r="G30" s="116">
        <f>+(E30-C30)/C30</f>
        <v>-0.67002288983678993</v>
      </c>
      <c r="H30" s="165"/>
    </row>
    <row r="31" spans="1:13" x14ac:dyDescent="0.3">
      <c r="A31" s="118" t="s">
        <v>104</v>
      </c>
      <c r="B31" s="117">
        <v>0</v>
      </c>
      <c r="C31" s="117">
        <v>0</v>
      </c>
      <c r="D31" s="117">
        <v>157064</v>
      </c>
      <c r="E31" s="117">
        <v>46000</v>
      </c>
      <c r="F31" s="119"/>
      <c r="G31" s="119"/>
      <c r="H31" s="165"/>
    </row>
    <row r="32" spans="1:13" x14ac:dyDescent="0.3">
      <c r="A32" s="118" t="s">
        <v>13</v>
      </c>
      <c r="B32" s="117">
        <v>3838680.66</v>
      </c>
      <c r="C32" s="117">
        <v>1086364</v>
      </c>
      <c r="D32" s="117">
        <v>62924</v>
      </c>
      <c r="E32" s="117">
        <v>10728</v>
      </c>
      <c r="F32" s="130">
        <f>+(D32-B32)/B32</f>
        <v>-0.98360790970301759</v>
      </c>
      <c r="G32" s="116">
        <f>+(E32-C32)/C32</f>
        <v>-0.9901248568619726</v>
      </c>
      <c r="H32" s="165"/>
    </row>
    <row r="33" spans="1:8" ht="15" thickBot="1" x14ac:dyDescent="0.35">
      <c r="A33" s="122" t="s">
        <v>92</v>
      </c>
      <c r="B33" s="121">
        <v>0</v>
      </c>
      <c r="C33" s="121">
        <v>0</v>
      </c>
      <c r="D33" s="121">
        <v>10606</v>
      </c>
      <c r="E33" s="121">
        <v>1832</v>
      </c>
      <c r="F33" s="138"/>
      <c r="G33" s="138"/>
      <c r="H33" s="164"/>
    </row>
    <row r="34" spans="1:8" ht="15" thickBot="1" x14ac:dyDescent="0.35">
      <c r="A34" s="197" t="s">
        <v>19</v>
      </c>
      <c r="B34" s="196">
        <v>689706806.85000002</v>
      </c>
      <c r="C34" s="196">
        <v>185531037</v>
      </c>
      <c r="D34" s="196">
        <v>985316090.58000004</v>
      </c>
      <c r="E34" s="196">
        <v>317638053</v>
      </c>
      <c r="F34" s="198">
        <f t="shared" ref="F34:G41" si="2">+(D34-B34)/B34</f>
        <v>0.42860137205270504</v>
      </c>
      <c r="G34" s="198">
        <f t="shared" si="2"/>
        <v>0.71204806557514144</v>
      </c>
      <c r="H34" s="182">
        <f>+E34/$E$71</f>
        <v>0.44097481309103981</v>
      </c>
    </row>
    <row r="35" spans="1:8" x14ac:dyDescent="0.3">
      <c r="A35" s="125" t="s">
        <v>27</v>
      </c>
      <c r="B35" s="124">
        <v>521742998.03000003</v>
      </c>
      <c r="C35" s="124">
        <v>142436984</v>
      </c>
      <c r="D35" s="124">
        <v>730716840.69000006</v>
      </c>
      <c r="E35" s="124">
        <v>238614499</v>
      </c>
      <c r="F35" s="123">
        <f t="shared" si="2"/>
        <v>0.40053022934480109</v>
      </c>
      <c r="G35" s="123">
        <f t="shared" si="2"/>
        <v>0.67522852772563624</v>
      </c>
      <c r="H35" s="166"/>
    </row>
    <row r="36" spans="1:8" x14ac:dyDescent="0.3">
      <c r="A36" s="118" t="s">
        <v>20</v>
      </c>
      <c r="B36" s="117">
        <v>109570631.14</v>
      </c>
      <c r="C36" s="117">
        <v>28985407</v>
      </c>
      <c r="D36" s="117">
        <v>188241711.77000001</v>
      </c>
      <c r="E36" s="117">
        <v>60570824</v>
      </c>
      <c r="F36" s="119">
        <f t="shared" si="2"/>
        <v>0.71799422720747874</v>
      </c>
      <c r="G36" s="119">
        <f t="shared" si="2"/>
        <v>1.0897006552297162</v>
      </c>
      <c r="H36" s="165"/>
    </row>
    <row r="37" spans="1:8" x14ac:dyDescent="0.3">
      <c r="A37" s="118" t="s">
        <v>25</v>
      </c>
      <c r="B37" s="117">
        <v>35785960.259999998</v>
      </c>
      <c r="C37" s="117">
        <v>8716588</v>
      </c>
      <c r="D37" s="117">
        <v>41955861.829999998</v>
      </c>
      <c r="E37" s="117">
        <v>12177933</v>
      </c>
      <c r="F37" s="119">
        <f t="shared" si="2"/>
        <v>0.17241123404746106</v>
      </c>
      <c r="G37" s="119">
        <f t="shared" si="2"/>
        <v>0.3970986124387203</v>
      </c>
      <c r="H37" s="165"/>
    </row>
    <row r="38" spans="1:8" x14ac:dyDescent="0.3">
      <c r="A38" s="118" t="s">
        <v>24</v>
      </c>
      <c r="B38" s="117">
        <v>8842144.5299999993</v>
      </c>
      <c r="C38" s="117">
        <v>1915562</v>
      </c>
      <c r="D38" s="117">
        <v>13490736.810000001</v>
      </c>
      <c r="E38" s="117">
        <v>3360104</v>
      </c>
      <c r="F38" s="119">
        <f t="shared" si="2"/>
        <v>0.52573131599783984</v>
      </c>
      <c r="G38" s="119">
        <f t="shared" si="2"/>
        <v>0.75410871587554984</v>
      </c>
      <c r="H38" s="165"/>
    </row>
    <row r="39" spans="1:8" x14ac:dyDescent="0.3">
      <c r="A39" s="118" t="s">
        <v>53</v>
      </c>
      <c r="B39" s="117">
        <v>4146489.9</v>
      </c>
      <c r="C39" s="117">
        <v>1071833</v>
      </c>
      <c r="D39" s="117">
        <v>2753146.41</v>
      </c>
      <c r="E39" s="117">
        <v>760126</v>
      </c>
      <c r="F39" s="130">
        <f t="shared" si="2"/>
        <v>-0.3360296355720051</v>
      </c>
      <c r="G39" s="116">
        <f t="shared" si="2"/>
        <v>-0.29081675970043841</v>
      </c>
      <c r="H39" s="165"/>
    </row>
    <row r="40" spans="1:8" x14ac:dyDescent="0.3">
      <c r="A40" s="118" t="s">
        <v>26</v>
      </c>
      <c r="B40" s="117">
        <v>356773.3</v>
      </c>
      <c r="C40" s="117">
        <v>91001</v>
      </c>
      <c r="D40" s="117">
        <v>2129677.35</v>
      </c>
      <c r="E40" s="117">
        <v>657111</v>
      </c>
      <c r="F40" s="119">
        <f t="shared" si="2"/>
        <v>4.9692733452867692</v>
      </c>
      <c r="G40" s="119">
        <f t="shared" si="2"/>
        <v>6.2209206492236353</v>
      </c>
      <c r="H40" s="165"/>
    </row>
    <row r="41" spans="1:8" x14ac:dyDescent="0.3">
      <c r="A41" s="118" t="s">
        <v>56</v>
      </c>
      <c r="B41" s="117">
        <v>1795365.52</v>
      </c>
      <c r="C41" s="117">
        <v>382259</v>
      </c>
      <c r="D41" s="117">
        <v>3265710.0500000003</v>
      </c>
      <c r="E41" s="117">
        <v>592620</v>
      </c>
      <c r="F41" s="119">
        <f t="shared" si="2"/>
        <v>0.81896667481950991</v>
      </c>
      <c r="G41" s="119">
        <f t="shared" si="2"/>
        <v>0.55031013004271978</v>
      </c>
      <c r="H41" s="165"/>
    </row>
    <row r="42" spans="1:8" x14ac:dyDescent="0.3">
      <c r="A42" s="118" t="s">
        <v>23</v>
      </c>
      <c r="B42" s="117">
        <v>0</v>
      </c>
      <c r="C42" s="117">
        <v>0</v>
      </c>
      <c r="D42" s="117">
        <v>963000</v>
      </c>
      <c r="E42" s="117">
        <v>270000</v>
      </c>
      <c r="F42" s="119"/>
      <c r="G42" s="119"/>
      <c r="H42" s="165"/>
    </row>
    <row r="43" spans="1:8" x14ac:dyDescent="0.3">
      <c r="A43" s="118" t="s">
        <v>22</v>
      </c>
      <c r="B43" s="117">
        <v>6646179.6400000006</v>
      </c>
      <c r="C43" s="117">
        <v>1680692</v>
      </c>
      <c r="D43" s="117">
        <v>661365.27</v>
      </c>
      <c r="E43" s="117">
        <v>225352</v>
      </c>
      <c r="F43" s="130">
        <f t="shared" ref="F43:F71" si="3">+(D43-B43)/B43</f>
        <v>-0.90048940807745015</v>
      </c>
      <c r="G43" s="116">
        <f t="shared" ref="G43:G71" si="4">+(E43-C43)/C43</f>
        <v>-0.86591713413284532</v>
      </c>
      <c r="H43" s="165"/>
    </row>
    <row r="44" spans="1:8" x14ac:dyDescent="0.3">
      <c r="A44" s="118" t="s">
        <v>21</v>
      </c>
      <c r="B44" s="117">
        <v>132.28</v>
      </c>
      <c r="C44" s="117">
        <v>26</v>
      </c>
      <c r="D44" s="117">
        <v>589021.6</v>
      </c>
      <c r="E44" s="117">
        <v>211132</v>
      </c>
      <c r="F44" s="119">
        <f t="shared" si="3"/>
        <v>4451.8394315089199</v>
      </c>
      <c r="G44" s="119">
        <f t="shared" si="4"/>
        <v>8119.4615384615381</v>
      </c>
      <c r="H44" s="165"/>
    </row>
    <row r="45" spans="1:8" x14ac:dyDescent="0.3">
      <c r="A45" s="118" t="s">
        <v>54</v>
      </c>
      <c r="B45" s="117">
        <v>642663.85</v>
      </c>
      <c r="C45" s="117">
        <v>197775</v>
      </c>
      <c r="D45" s="117">
        <v>387371.60000000003</v>
      </c>
      <c r="E45" s="117">
        <v>152955</v>
      </c>
      <c r="F45" s="130">
        <f t="shared" si="3"/>
        <v>-0.39724071923447996</v>
      </c>
      <c r="G45" s="116">
        <f t="shared" si="4"/>
        <v>-0.22662116040955632</v>
      </c>
      <c r="H45" s="165"/>
    </row>
    <row r="46" spans="1:8" ht="15" thickBot="1" x14ac:dyDescent="0.35">
      <c r="A46" s="122" t="s">
        <v>55</v>
      </c>
      <c r="B46" s="121">
        <v>177468.4</v>
      </c>
      <c r="C46" s="121">
        <v>52910</v>
      </c>
      <c r="D46" s="121">
        <v>161647.20000000001</v>
      </c>
      <c r="E46" s="121">
        <v>45397</v>
      </c>
      <c r="F46" s="129">
        <f t="shared" si="3"/>
        <v>-8.9149392229827859E-2</v>
      </c>
      <c r="G46" s="120">
        <f t="shared" si="4"/>
        <v>-0.141995841995842</v>
      </c>
      <c r="H46" s="164"/>
    </row>
    <row r="47" spans="1:8" ht="15" thickBot="1" x14ac:dyDescent="0.35">
      <c r="A47" s="197" t="s">
        <v>28</v>
      </c>
      <c r="B47" s="196">
        <v>679503057.03999996</v>
      </c>
      <c r="C47" s="196">
        <v>181333411</v>
      </c>
      <c r="D47" s="196">
        <v>565487238.45000005</v>
      </c>
      <c r="E47" s="196">
        <v>170184143</v>
      </c>
      <c r="F47" s="195">
        <f t="shared" si="3"/>
        <v>-0.1677929442829397</v>
      </c>
      <c r="G47" s="195">
        <f t="shared" si="4"/>
        <v>-6.1484907489001019E-2</v>
      </c>
      <c r="H47" s="182">
        <f>+E47/$E$71</f>
        <v>0.23626552279138857</v>
      </c>
    </row>
    <row r="48" spans="1:8" ht="15" thickBot="1" x14ac:dyDescent="0.35">
      <c r="A48" s="134" t="s">
        <v>28</v>
      </c>
      <c r="B48" s="133">
        <v>679503057.03999996</v>
      </c>
      <c r="C48" s="133">
        <v>181333411</v>
      </c>
      <c r="D48" s="133">
        <v>565487238.45000005</v>
      </c>
      <c r="E48" s="133">
        <v>170184143</v>
      </c>
      <c r="F48" s="132">
        <f t="shared" si="3"/>
        <v>-0.1677929442829397</v>
      </c>
      <c r="G48" s="131">
        <f t="shared" si="4"/>
        <v>-6.1484907489001019E-2</v>
      </c>
      <c r="H48" s="163"/>
    </row>
    <row r="49" spans="1:8" ht="15" thickBot="1" x14ac:dyDescent="0.35">
      <c r="A49" s="197" t="s">
        <v>29</v>
      </c>
      <c r="B49" s="196">
        <v>788623648.70000005</v>
      </c>
      <c r="C49" s="196">
        <v>210746826</v>
      </c>
      <c r="D49" s="196">
        <v>663619360.81000006</v>
      </c>
      <c r="E49" s="196">
        <v>205610803</v>
      </c>
      <c r="F49" s="195">
        <f t="shared" si="3"/>
        <v>-0.15850943361394532</v>
      </c>
      <c r="G49" s="195">
        <f t="shared" si="4"/>
        <v>-2.4370582928731746E-2</v>
      </c>
      <c r="H49" s="182">
        <f>+E49/$E$71</f>
        <v>0.28544812111168433</v>
      </c>
    </row>
    <row r="50" spans="1:8" x14ac:dyDescent="0.3">
      <c r="A50" s="125" t="s">
        <v>34</v>
      </c>
      <c r="B50" s="124">
        <v>233545138.56</v>
      </c>
      <c r="C50" s="124">
        <v>64392937</v>
      </c>
      <c r="D50" s="124">
        <v>211895876.84999999</v>
      </c>
      <c r="E50" s="124">
        <v>67274062</v>
      </c>
      <c r="F50" s="135">
        <f t="shared" si="3"/>
        <v>-9.2698404443293969E-2</v>
      </c>
      <c r="G50" s="123">
        <f t="shared" si="4"/>
        <v>4.474287296446814E-2</v>
      </c>
      <c r="H50" s="166"/>
    </row>
    <row r="51" spans="1:8" x14ac:dyDescent="0.3">
      <c r="A51" s="118" t="s">
        <v>33</v>
      </c>
      <c r="B51" s="117">
        <v>230448613.70000002</v>
      </c>
      <c r="C51" s="117">
        <v>65707043</v>
      </c>
      <c r="D51" s="117">
        <v>202841556.09999999</v>
      </c>
      <c r="E51" s="117">
        <v>67084170</v>
      </c>
      <c r="F51" s="130">
        <f t="shared" si="3"/>
        <v>-0.11979702180347732</v>
      </c>
      <c r="G51" s="119">
        <f t="shared" si="4"/>
        <v>2.0958590390378701E-2</v>
      </c>
      <c r="H51" s="165"/>
    </row>
    <row r="52" spans="1:8" x14ac:dyDescent="0.3">
      <c r="A52" s="118" t="s">
        <v>37</v>
      </c>
      <c r="B52" s="117">
        <v>175509582.59</v>
      </c>
      <c r="C52" s="117">
        <v>47059816</v>
      </c>
      <c r="D52" s="117">
        <v>142067513.22999999</v>
      </c>
      <c r="E52" s="117">
        <v>43049717</v>
      </c>
      <c r="F52" s="130">
        <f t="shared" si="3"/>
        <v>-0.19054269782022398</v>
      </c>
      <c r="G52" s="116">
        <f t="shared" si="4"/>
        <v>-8.5212806611908554E-2</v>
      </c>
      <c r="H52" s="165"/>
    </row>
    <row r="53" spans="1:8" x14ac:dyDescent="0.3">
      <c r="A53" s="118" t="s">
        <v>32</v>
      </c>
      <c r="B53" s="117">
        <v>30854626.530000001</v>
      </c>
      <c r="C53" s="117">
        <v>7253373</v>
      </c>
      <c r="D53" s="117">
        <v>24973017.210000001</v>
      </c>
      <c r="E53" s="117">
        <v>6606006</v>
      </c>
      <c r="F53" s="130">
        <f t="shared" si="3"/>
        <v>-0.19062325432075161</v>
      </c>
      <c r="G53" s="116">
        <f t="shared" si="4"/>
        <v>-8.9250476984983396E-2</v>
      </c>
      <c r="H53" s="165"/>
    </row>
    <row r="54" spans="1:8" x14ac:dyDescent="0.3">
      <c r="A54" s="118" t="s">
        <v>39</v>
      </c>
      <c r="B54" s="117">
        <v>32970066.420000002</v>
      </c>
      <c r="C54" s="117">
        <v>6819001</v>
      </c>
      <c r="D54" s="117">
        <v>21456359.129999999</v>
      </c>
      <c r="E54" s="117">
        <v>5457109</v>
      </c>
      <c r="F54" s="130">
        <f t="shared" si="3"/>
        <v>-0.34921698801964385</v>
      </c>
      <c r="G54" s="116">
        <f t="shared" si="4"/>
        <v>-0.19972016428799469</v>
      </c>
      <c r="H54" s="165"/>
    </row>
    <row r="55" spans="1:8" x14ac:dyDescent="0.3">
      <c r="A55" s="118" t="s">
        <v>36</v>
      </c>
      <c r="B55" s="117">
        <v>28181148.57</v>
      </c>
      <c r="C55" s="117">
        <v>5858726</v>
      </c>
      <c r="D55" s="117">
        <v>18026977.140000001</v>
      </c>
      <c r="E55" s="117">
        <v>4478124</v>
      </c>
      <c r="F55" s="130">
        <f t="shared" si="3"/>
        <v>-0.36031787011014643</v>
      </c>
      <c r="G55" s="116">
        <f t="shared" si="4"/>
        <v>-0.23564884242751752</v>
      </c>
      <c r="H55" s="165"/>
    </row>
    <row r="56" spans="1:8" x14ac:dyDescent="0.3">
      <c r="A56" s="118" t="s">
        <v>42</v>
      </c>
      <c r="B56" s="117">
        <v>22586337.41</v>
      </c>
      <c r="C56" s="117">
        <v>5256231</v>
      </c>
      <c r="D56" s="117">
        <v>10612283.01</v>
      </c>
      <c r="E56" s="117">
        <v>3643662</v>
      </c>
      <c r="F56" s="130">
        <f t="shared" si="3"/>
        <v>-0.53014591000923161</v>
      </c>
      <c r="G56" s="116">
        <f t="shared" si="4"/>
        <v>-0.30679188186363954</v>
      </c>
      <c r="H56" s="165"/>
    </row>
    <row r="57" spans="1:8" x14ac:dyDescent="0.3">
      <c r="A57" s="118" t="s">
        <v>31</v>
      </c>
      <c r="B57" s="117">
        <v>10667342.08</v>
      </c>
      <c r="C57" s="117">
        <v>2163340</v>
      </c>
      <c r="D57" s="117">
        <v>14912841.4</v>
      </c>
      <c r="E57" s="117">
        <v>3077511</v>
      </c>
      <c r="F57" s="119">
        <f t="shared" si="3"/>
        <v>0.39799036050037312</v>
      </c>
      <c r="G57" s="119">
        <f t="shared" si="4"/>
        <v>0.42257389037321919</v>
      </c>
      <c r="H57" s="165"/>
    </row>
    <row r="58" spans="1:8" x14ac:dyDescent="0.3">
      <c r="A58" s="118" t="s">
        <v>41</v>
      </c>
      <c r="B58" s="117">
        <v>9808774.7799999993</v>
      </c>
      <c r="C58" s="117">
        <v>2341191</v>
      </c>
      <c r="D58" s="117">
        <v>6536554.8900000006</v>
      </c>
      <c r="E58" s="117">
        <v>1869946</v>
      </c>
      <c r="F58" s="130">
        <f t="shared" si="3"/>
        <v>-0.33360128694890873</v>
      </c>
      <c r="G58" s="116">
        <f t="shared" si="4"/>
        <v>-0.20128430358736216</v>
      </c>
      <c r="H58" s="165"/>
    </row>
    <row r="59" spans="1:8" x14ac:dyDescent="0.3">
      <c r="A59" s="118" t="s">
        <v>35</v>
      </c>
      <c r="B59" s="117">
        <v>7797800.29</v>
      </c>
      <c r="C59" s="117">
        <v>2116939</v>
      </c>
      <c r="D59" s="117">
        <v>5015107.54</v>
      </c>
      <c r="E59" s="117">
        <v>1501725</v>
      </c>
      <c r="F59" s="130">
        <f t="shared" si="3"/>
        <v>-0.35685611922743921</v>
      </c>
      <c r="G59" s="116">
        <f t="shared" si="4"/>
        <v>-0.29061489254059752</v>
      </c>
      <c r="H59" s="165"/>
    </row>
    <row r="60" spans="1:8" x14ac:dyDescent="0.3">
      <c r="A60" s="118" t="s">
        <v>30</v>
      </c>
      <c r="B60" s="117">
        <v>1866274.06</v>
      </c>
      <c r="C60" s="117">
        <v>567507</v>
      </c>
      <c r="D60" s="117">
        <v>2662205.81</v>
      </c>
      <c r="E60" s="117">
        <v>847070</v>
      </c>
      <c r="F60" s="119">
        <f t="shared" si="3"/>
        <v>0.42648170869395247</v>
      </c>
      <c r="G60" s="119">
        <f t="shared" si="4"/>
        <v>0.49261595011162856</v>
      </c>
      <c r="H60" s="165"/>
    </row>
    <row r="61" spans="1:8" x14ac:dyDescent="0.3">
      <c r="A61" s="118" t="s">
        <v>52</v>
      </c>
      <c r="B61" s="117">
        <v>561629.41</v>
      </c>
      <c r="C61" s="117">
        <v>154776</v>
      </c>
      <c r="D61" s="117">
        <v>702937.1</v>
      </c>
      <c r="E61" s="117">
        <v>224962</v>
      </c>
      <c r="F61" s="119">
        <f t="shared" si="3"/>
        <v>0.25160308111357621</v>
      </c>
      <c r="G61" s="119">
        <f t="shared" si="4"/>
        <v>0.45346823796971109</v>
      </c>
      <c r="H61" s="165"/>
    </row>
    <row r="62" spans="1:8" x14ac:dyDescent="0.3">
      <c r="A62" s="118" t="s">
        <v>40</v>
      </c>
      <c r="B62" s="117">
        <v>600744</v>
      </c>
      <c r="C62" s="117">
        <v>158730</v>
      </c>
      <c r="D62" s="117">
        <v>665260.80000000005</v>
      </c>
      <c r="E62" s="117">
        <v>208836</v>
      </c>
      <c r="F62" s="119">
        <f t="shared" si="3"/>
        <v>0.10739483041029131</v>
      </c>
      <c r="G62" s="119">
        <f t="shared" si="4"/>
        <v>0.31566811566811565</v>
      </c>
      <c r="H62" s="165"/>
    </row>
    <row r="63" spans="1:8" x14ac:dyDescent="0.3">
      <c r="A63" s="118" t="s">
        <v>38</v>
      </c>
      <c r="B63" s="117">
        <v>185804.5</v>
      </c>
      <c r="C63" s="117">
        <v>53087</v>
      </c>
      <c r="D63" s="117">
        <v>220055.28</v>
      </c>
      <c r="E63" s="117">
        <v>107566</v>
      </c>
      <c r="F63" s="119">
        <f t="shared" si="3"/>
        <v>0.18433773132512937</v>
      </c>
      <c r="G63" s="119">
        <f t="shared" si="4"/>
        <v>1.0262211087460207</v>
      </c>
      <c r="H63" s="165"/>
    </row>
    <row r="64" spans="1:8" x14ac:dyDescent="0.3">
      <c r="A64" s="118" t="s">
        <v>43</v>
      </c>
      <c r="B64" s="117">
        <v>8</v>
      </c>
      <c r="C64" s="117">
        <v>18</v>
      </c>
      <c r="D64" s="117">
        <v>557730.42000000004</v>
      </c>
      <c r="E64" s="117">
        <v>85264</v>
      </c>
      <c r="F64" s="119">
        <f t="shared" si="3"/>
        <v>69715.302500000005</v>
      </c>
      <c r="G64" s="119">
        <f t="shared" si="4"/>
        <v>4735.8888888888887</v>
      </c>
      <c r="H64" s="165"/>
    </row>
    <row r="65" spans="1:8" x14ac:dyDescent="0.3">
      <c r="A65" s="118" t="s">
        <v>51</v>
      </c>
      <c r="B65" s="117">
        <v>210368.64000000001</v>
      </c>
      <c r="C65" s="117">
        <v>52910</v>
      </c>
      <c r="D65" s="117">
        <v>238095</v>
      </c>
      <c r="E65" s="117">
        <v>52910</v>
      </c>
      <c r="F65" s="119">
        <f t="shared" si="3"/>
        <v>0.13179892212071145</v>
      </c>
      <c r="G65" s="115">
        <f t="shared" si="4"/>
        <v>0</v>
      </c>
      <c r="H65" s="165"/>
    </row>
    <row r="66" spans="1:8" x14ac:dyDescent="0.3">
      <c r="A66" s="118" t="s">
        <v>50</v>
      </c>
      <c r="B66" s="117">
        <v>1950137.34</v>
      </c>
      <c r="C66" s="117">
        <v>537809</v>
      </c>
      <c r="D66" s="117">
        <v>234989.9</v>
      </c>
      <c r="E66" s="117">
        <v>42163</v>
      </c>
      <c r="F66" s="130">
        <f t="shared" si="3"/>
        <v>-0.87950084582247945</v>
      </c>
      <c r="G66" s="116">
        <f t="shared" si="4"/>
        <v>-0.9216022788759578</v>
      </c>
      <c r="H66" s="165"/>
    </row>
    <row r="67" spans="1:8" x14ac:dyDescent="0.3">
      <c r="A67" s="118" t="s">
        <v>49</v>
      </c>
      <c r="B67" s="117">
        <v>825622</v>
      </c>
      <c r="C67" s="117">
        <v>235892</v>
      </c>
      <c r="D67" s="117">
        <v>0</v>
      </c>
      <c r="E67" s="117">
        <v>0</v>
      </c>
      <c r="F67" s="130">
        <f t="shared" si="3"/>
        <v>-1</v>
      </c>
      <c r="G67" s="116">
        <f t="shared" si="4"/>
        <v>-1</v>
      </c>
      <c r="H67" s="165"/>
    </row>
    <row r="68" spans="1:8" ht="15" thickBot="1" x14ac:dyDescent="0.35">
      <c r="A68" s="122" t="s">
        <v>95</v>
      </c>
      <c r="B68" s="121">
        <v>53629.82</v>
      </c>
      <c r="C68" s="121">
        <v>17500</v>
      </c>
      <c r="D68" s="121">
        <v>0</v>
      </c>
      <c r="E68" s="121">
        <v>0</v>
      </c>
      <c r="F68" s="129">
        <f t="shared" si="3"/>
        <v>-1</v>
      </c>
      <c r="G68" s="120">
        <f t="shared" si="4"/>
        <v>-1</v>
      </c>
      <c r="H68" s="164"/>
    </row>
    <row r="69" spans="1:8" ht="15" thickBot="1" x14ac:dyDescent="0.35">
      <c r="A69" s="197" t="s">
        <v>48</v>
      </c>
      <c r="B69" s="196">
        <v>101780.40000000001</v>
      </c>
      <c r="C69" s="196">
        <v>26455</v>
      </c>
      <c r="D69" s="196">
        <v>0</v>
      </c>
      <c r="E69" s="196">
        <v>0</v>
      </c>
      <c r="F69" s="195">
        <f t="shared" si="3"/>
        <v>-1</v>
      </c>
      <c r="G69" s="195">
        <f t="shared" si="4"/>
        <v>-1</v>
      </c>
      <c r="H69" s="182">
        <f>+E69/$E$71</f>
        <v>0</v>
      </c>
    </row>
    <row r="70" spans="1:8" ht="15" thickBot="1" x14ac:dyDescent="0.35">
      <c r="A70" s="194" t="s">
        <v>47</v>
      </c>
      <c r="B70" s="193">
        <v>101780.40000000001</v>
      </c>
      <c r="C70" s="193">
        <v>26455</v>
      </c>
      <c r="D70" s="193">
        <v>0</v>
      </c>
      <c r="E70" s="193">
        <v>0</v>
      </c>
      <c r="F70" s="192">
        <f t="shared" si="3"/>
        <v>-1</v>
      </c>
      <c r="G70" s="191">
        <f t="shared" si="4"/>
        <v>-1</v>
      </c>
      <c r="H70" s="190"/>
    </row>
    <row r="71" spans="1:8" ht="15" thickBot="1" x14ac:dyDescent="0.35">
      <c r="A71" s="189" t="s">
        <v>45</v>
      </c>
      <c r="B71" s="188">
        <v>2289617267.9400001</v>
      </c>
      <c r="C71" s="188">
        <v>611048021</v>
      </c>
      <c r="D71" s="188">
        <v>2304901984.1900001</v>
      </c>
      <c r="E71" s="188">
        <v>720308833</v>
      </c>
      <c r="F71" s="187">
        <f t="shared" si="3"/>
        <v>6.6756642972700276E-3</v>
      </c>
      <c r="G71" s="187">
        <f t="shared" si="4"/>
        <v>0.17880887957249436</v>
      </c>
      <c r="H71" s="186">
        <f>+E71/$E$71</f>
        <v>1</v>
      </c>
    </row>
    <row r="72" spans="1:8" x14ac:dyDescent="0.3">
      <c r="G72" s="141"/>
    </row>
    <row r="74" spans="1:8" ht="15" thickBot="1" x14ac:dyDescent="0.35"/>
    <row r="75" spans="1:8" ht="15" thickBot="1" x14ac:dyDescent="0.35">
      <c r="A75" s="255" t="s">
        <v>89</v>
      </c>
      <c r="B75" s="241" t="s">
        <v>102</v>
      </c>
      <c r="C75" s="242"/>
      <c r="D75" s="241" t="s">
        <v>101</v>
      </c>
      <c r="E75" s="242"/>
      <c r="F75" s="250" t="s">
        <v>99</v>
      </c>
      <c r="G75" s="250" t="s">
        <v>100</v>
      </c>
      <c r="H75" s="140"/>
    </row>
    <row r="76" spans="1:8" ht="15" thickBot="1" x14ac:dyDescent="0.35">
      <c r="A76" s="256"/>
      <c r="B76" s="60" t="s">
        <v>46</v>
      </c>
      <c r="C76" s="61" t="s">
        <v>1</v>
      </c>
      <c r="D76" s="62" t="s">
        <v>46</v>
      </c>
      <c r="E76" s="61" t="s">
        <v>1</v>
      </c>
      <c r="F76" s="251"/>
      <c r="G76" s="251"/>
      <c r="H76" s="140"/>
    </row>
    <row r="77" spans="1:8" x14ac:dyDescent="0.3">
      <c r="A77" s="155" t="s">
        <v>27</v>
      </c>
      <c r="B77" s="156">
        <v>521742998.03000003</v>
      </c>
      <c r="C77" s="156">
        <v>142436984</v>
      </c>
      <c r="D77" s="156">
        <v>730716840.69000006</v>
      </c>
      <c r="E77" s="156">
        <v>238614499</v>
      </c>
      <c r="F77" s="185">
        <f t="shared" ref="F77:F108" si="5">+C77/$C$129</f>
        <v>0.23310276623905471</v>
      </c>
      <c r="G77" s="158">
        <f t="shared" ref="G77:G108" si="6">+E77/$E$129</f>
        <v>0.33126693449835842</v>
      </c>
      <c r="H77" s="252">
        <f>SUM(G77:G86)</f>
        <v>0.94243780570159974</v>
      </c>
    </row>
    <row r="78" spans="1:8" x14ac:dyDescent="0.3">
      <c r="A78" s="118" t="s">
        <v>28</v>
      </c>
      <c r="B78" s="117">
        <v>679503057.03999996</v>
      </c>
      <c r="C78" s="117">
        <v>181333411</v>
      </c>
      <c r="D78" s="117">
        <v>565487238.45000005</v>
      </c>
      <c r="E78" s="117">
        <v>170184143</v>
      </c>
      <c r="F78" s="167">
        <f t="shared" si="5"/>
        <v>0.29675803663227968</v>
      </c>
      <c r="G78" s="136">
        <f t="shared" si="6"/>
        <v>0.23626552279138857</v>
      </c>
      <c r="H78" s="253"/>
    </row>
    <row r="79" spans="1:8" x14ac:dyDescent="0.3">
      <c r="A79" s="118" t="s">
        <v>34</v>
      </c>
      <c r="B79" s="117">
        <v>233545138.56</v>
      </c>
      <c r="C79" s="117">
        <v>64392937</v>
      </c>
      <c r="D79" s="117">
        <v>211895876.84999999</v>
      </c>
      <c r="E79" s="117">
        <v>67274062</v>
      </c>
      <c r="F79" s="167">
        <f t="shared" si="5"/>
        <v>0.10538113992189822</v>
      </c>
      <c r="G79" s="136">
        <f t="shared" si="6"/>
        <v>9.3396136376408978E-2</v>
      </c>
      <c r="H79" s="253"/>
    </row>
    <row r="80" spans="1:8" x14ac:dyDescent="0.3">
      <c r="A80" s="118" t="s">
        <v>33</v>
      </c>
      <c r="B80" s="117">
        <v>230448613.70000002</v>
      </c>
      <c r="C80" s="117">
        <v>65707043</v>
      </c>
      <c r="D80" s="117">
        <v>202841556.09999999</v>
      </c>
      <c r="E80" s="117">
        <v>67084170</v>
      </c>
      <c r="F80" s="167">
        <f t="shared" si="5"/>
        <v>0.10753171721670628</v>
      </c>
      <c r="G80" s="136">
        <f t="shared" si="6"/>
        <v>9.3132510565783935E-2</v>
      </c>
      <c r="H80" s="253"/>
    </row>
    <row r="81" spans="1:8" x14ac:dyDescent="0.3">
      <c r="A81" s="118" t="s">
        <v>20</v>
      </c>
      <c r="B81" s="117">
        <v>109570631.14</v>
      </c>
      <c r="C81" s="117">
        <v>28985407</v>
      </c>
      <c r="D81" s="117">
        <v>188241711.77000001</v>
      </c>
      <c r="E81" s="117">
        <v>60570824</v>
      </c>
      <c r="F81" s="167">
        <f t="shared" si="5"/>
        <v>4.7435563169919835E-2</v>
      </c>
      <c r="G81" s="136">
        <f t="shared" si="6"/>
        <v>8.4090075291357702E-2</v>
      </c>
      <c r="H81" s="253"/>
    </row>
    <row r="82" spans="1:8" x14ac:dyDescent="0.3">
      <c r="A82" s="118" t="s">
        <v>37</v>
      </c>
      <c r="B82" s="117">
        <v>175509582.59</v>
      </c>
      <c r="C82" s="117">
        <v>47059816</v>
      </c>
      <c r="D82" s="117">
        <v>142067513.22999999</v>
      </c>
      <c r="E82" s="117">
        <v>43049717</v>
      </c>
      <c r="F82" s="167">
        <f t="shared" si="5"/>
        <v>7.7014922530941318E-2</v>
      </c>
      <c r="G82" s="136">
        <f t="shared" si="6"/>
        <v>5.9765638053754087E-2</v>
      </c>
      <c r="H82" s="253"/>
    </row>
    <row r="83" spans="1:8" x14ac:dyDescent="0.3">
      <c r="A83" s="118" t="s">
        <v>25</v>
      </c>
      <c r="B83" s="117">
        <v>35785960.259999998</v>
      </c>
      <c r="C83" s="117">
        <v>8716588</v>
      </c>
      <c r="D83" s="117">
        <v>41955861.829999998</v>
      </c>
      <c r="E83" s="117">
        <v>12177933</v>
      </c>
      <c r="F83" s="167">
        <f t="shared" si="5"/>
        <v>1.4264980329590168E-2</v>
      </c>
      <c r="G83" s="136">
        <f t="shared" si="6"/>
        <v>1.6906544029566272E-2</v>
      </c>
      <c r="H83" s="253"/>
    </row>
    <row r="84" spans="1:8" x14ac:dyDescent="0.3">
      <c r="A84" s="118" t="s">
        <v>9</v>
      </c>
      <c r="B84" s="117">
        <v>24343822.600000001</v>
      </c>
      <c r="C84" s="117">
        <v>6122777</v>
      </c>
      <c r="D84" s="117">
        <v>24219048.400000002</v>
      </c>
      <c r="E84" s="117">
        <v>6879585</v>
      </c>
      <c r="F84" s="167">
        <f t="shared" si="5"/>
        <v>1.0020124097578903E-2</v>
      </c>
      <c r="G84" s="136">
        <f t="shared" si="6"/>
        <v>9.550882461551044E-3</v>
      </c>
      <c r="H84" s="253"/>
    </row>
    <row r="85" spans="1:8" x14ac:dyDescent="0.3">
      <c r="A85" s="118" t="s">
        <v>32</v>
      </c>
      <c r="B85" s="117">
        <v>30854626.530000001</v>
      </c>
      <c r="C85" s="117">
        <v>7253373</v>
      </c>
      <c r="D85" s="117">
        <v>24973017.210000001</v>
      </c>
      <c r="E85" s="117">
        <v>6606006</v>
      </c>
      <c r="F85" s="167">
        <f t="shared" si="5"/>
        <v>1.1870381296922652E-2</v>
      </c>
      <c r="G85" s="136">
        <f t="shared" si="6"/>
        <v>9.1710745410226013E-3</v>
      </c>
      <c r="H85" s="253"/>
    </row>
    <row r="86" spans="1:8" ht="15" thickBot="1" x14ac:dyDescent="0.35">
      <c r="A86" s="118" t="s">
        <v>12</v>
      </c>
      <c r="B86" s="117">
        <v>34943850.670000002</v>
      </c>
      <c r="C86" s="117">
        <v>8878875</v>
      </c>
      <c r="D86" s="117">
        <v>22109385.800000001</v>
      </c>
      <c r="E86" s="117">
        <v>6405337</v>
      </c>
      <c r="F86" s="167">
        <f t="shared" si="5"/>
        <v>1.4530568293911552E-2</v>
      </c>
      <c r="G86" s="136">
        <f t="shared" si="6"/>
        <v>8.8924870924080423E-3</v>
      </c>
      <c r="H86" s="254"/>
    </row>
    <row r="87" spans="1:8" x14ac:dyDescent="0.3">
      <c r="A87" s="118" t="s">
        <v>39</v>
      </c>
      <c r="B87" s="117">
        <v>32970066.420000002</v>
      </c>
      <c r="C87" s="117">
        <v>6819001</v>
      </c>
      <c r="D87" s="117">
        <v>21456359.129999999</v>
      </c>
      <c r="E87" s="117">
        <v>5457109</v>
      </c>
      <c r="F87" s="167">
        <f t="shared" si="5"/>
        <v>1.1159517363038805E-2</v>
      </c>
      <c r="G87" s="136">
        <f t="shared" si="6"/>
        <v>7.5760684167536785E-3</v>
      </c>
      <c r="H87" s="140"/>
    </row>
    <row r="88" spans="1:8" x14ac:dyDescent="0.3">
      <c r="A88" s="118" t="s">
        <v>36</v>
      </c>
      <c r="B88" s="117">
        <v>28181148.57</v>
      </c>
      <c r="C88" s="117">
        <v>5858726</v>
      </c>
      <c r="D88" s="117">
        <v>18026977.140000001</v>
      </c>
      <c r="E88" s="117">
        <v>4478124</v>
      </c>
      <c r="F88" s="167">
        <f t="shared" si="5"/>
        <v>9.5879960308389578E-3</v>
      </c>
      <c r="G88" s="136">
        <f t="shared" si="6"/>
        <v>6.2169500009449418E-3</v>
      </c>
      <c r="H88" s="140"/>
    </row>
    <row r="89" spans="1:8" x14ac:dyDescent="0.3">
      <c r="A89" s="118" t="s">
        <v>10</v>
      </c>
      <c r="B89" s="117">
        <v>13404208.57</v>
      </c>
      <c r="C89" s="117">
        <v>3680131</v>
      </c>
      <c r="D89" s="117">
        <v>13919539.18</v>
      </c>
      <c r="E89" s="117">
        <v>4296726</v>
      </c>
      <c r="F89" s="167">
        <f t="shared" si="5"/>
        <v>6.0226543144307147E-3</v>
      </c>
      <c r="G89" s="136">
        <f t="shared" si="6"/>
        <v>5.9651163544734709E-3</v>
      </c>
      <c r="H89" s="140"/>
    </row>
    <row r="90" spans="1:8" x14ac:dyDescent="0.3">
      <c r="A90" s="118" t="s">
        <v>42</v>
      </c>
      <c r="B90" s="117">
        <v>22586337.41</v>
      </c>
      <c r="C90" s="117">
        <v>5256231</v>
      </c>
      <c r="D90" s="117">
        <v>10612283.01</v>
      </c>
      <c r="E90" s="117">
        <v>3643662</v>
      </c>
      <c r="F90" s="167">
        <f t="shared" si="5"/>
        <v>8.6019933284425115E-3</v>
      </c>
      <c r="G90" s="136">
        <f t="shared" si="6"/>
        <v>5.0584719124220426E-3</v>
      </c>
      <c r="H90" s="140"/>
    </row>
    <row r="91" spans="1:8" x14ac:dyDescent="0.3">
      <c r="A91" s="118" t="s">
        <v>24</v>
      </c>
      <c r="B91" s="117">
        <v>8842144.5299999993</v>
      </c>
      <c r="C91" s="117">
        <v>1915562</v>
      </c>
      <c r="D91" s="117">
        <v>13490736.810000001</v>
      </c>
      <c r="E91" s="117">
        <v>3360104</v>
      </c>
      <c r="F91" s="167">
        <f t="shared" si="5"/>
        <v>3.1348796398442146E-3</v>
      </c>
      <c r="G91" s="136">
        <f t="shared" si="6"/>
        <v>4.6648102120385908E-3</v>
      </c>
      <c r="H91" s="140"/>
    </row>
    <row r="92" spans="1:8" x14ac:dyDescent="0.3">
      <c r="A92" s="118" t="s">
        <v>8</v>
      </c>
      <c r="B92" s="117">
        <v>17733857.5</v>
      </c>
      <c r="C92" s="117">
        <v>4112107</v>
      </c>
      <c r="D92" s="117">
        <v>10629616.43</v>
      </c>
      <c r="E92" s="117">
        <v>3219727</v>
      </c>
      <c r="F92" s="167">
        <f t="shared" si="5"/>
        <v>6.729597116230575E-3</v>
      </c>
      <c r="G92" s="136">
        <f t="shared" si="6"/>
        <v>4.4699257491959705E-3</v>
      </c>
      <c r="H92" s="140"/>
    </row>
    <row r="93" spans="1:8" x14ac:dyDescent="0.3">
      <c r="A93" s="118" t="s">
        <v>31</v>
      </c>
      <c r="B93" s="117">
        <v>10667342.08</v>
      </c>
      <c r="C93" s="117">
        <v>2163340</v>
      </c>
      <c r="D93" s="117">
        <v>14912841.4</v>
      </c>
      <c r="E93" s="117">
        <v>3077511</v>
      </c>
      <c r="F93" s="167">
        <f t="shared" si="5"/>
        <v>3.5403764117583158E-3</v>
      </c>
      <c r="G93" s="136">
        <f t="shared" si="6"/>
        <v>4.2724882147877254E-3</v>
      </c>
      <c r="H93" s="140"/>
    </row>
    <row r="94" spans="1:8" x14ac:dyDescent="0.3">
      <c r="A94" s="118" t="s">
        <v>3</v>
      </c>
      <c r="B94" s="117">
        <v>10193908.08</v>
      </c>
      <c r="C94" s="117">
        <v>2611003</v>
      </c>
      <c r="D94" s="117">
        <v>6711602.1799999997</v>
      </c>
      <c r="E94" s="117">
        <v>1949560</v>
      </c>
      <c r="F94" s="167">
        <f t="shared" si="5"/>
        <v>4.2729915002866856E-3</v>
      </c>
      <c r="G94" s="136">
        <f t="shared" si="6"/>
        <v>2.7065612841096452E-3</v>
      </c>
      <c r="H94" s="140"/>
    </row>
    <row r="95" spans="1:8" x14ac:dyDescent="0.3">
      <c r="A95" s="118" t="s">
        <v>41</v>
      </c>
      <c r="B95" s="117">
        <v>9808774.7799999993</v>
      </c>
      <c r="C95" s="117">
        <v>2341191</v>
      </c>
      <c r="D95" s="117">
        <v>6536554.8900000006</v>
      </c>
      <c r="E95" s="117">
        <v>1869946</v>
      </c>
      <c r="F95" s="167">
        <f t="shared" si="5"/>
        <v>3.831435369299723E-3</v>
      </c>
      <c r="G95" s="136">
        <f t="shared" si="6"/>
        <v>2.5960336932311368E-3</v>
      </c>
      <c r="H95" s="140"/>
    </row>
    <row r="96" spans="1:8" x14ac:dyDescent="0.3">
      <c r="A96" s="118" t="s">
        <v>35</v>
      </c>
      <c r="B96" s="117">
        <v>7797800.29</v>
      </c>
      <c r="C96" s="117">
        <v>2116939</v>
      </c>
      <c r="D96" s="117">
        <v>5015107.54</v>
      </c>
      <c r="E96" s="117">
        <v>1501725</v>
      </c>
      <c r="F96" s="167">
        <f t="shared" si="5"/>
        <v>3.4644396630817333E-3</v>
      </c>
      <c r="G96" s="136">
        <f t="shared" si="6"/>
        <v>2.084834908584274E-3</v>
      </c>
      <c r="H96" s="140"/>
    </row>
    <row r="97" spans="1:8" x14ac:dyDescent="0.3">
      <c r="A97" s="118" t="s">
        <v>4</v>
      </c>
      <c r="B97" s="117">
        <v>2471475.48</v>
      </c>
      <c r="C97" s="117">
        <v>792502</v>
      </c>
      <c r="D97" s="117">
        <v>3829676.17</v>
      </c>
      <c r="E97" s="117">
        <v>1428781</v>
      </c>
      <c r="F97" s="167">
        <f t="shared" si="5"/>
        <v>1.2969553500935076E-3</v>
      </c>
      <c r="G97" s="136">
        <f t="shared" si="6"/>
        <v>1.9835672346947327E-3</v>
      </c>
      <c r="H97" s="140"/>
    </row>
    <row r="98" spans="1:8" x14ac:dyDescent="0.3">
      <c r="A98" s="118" t="s">
        <v>30</v>
      </c>
      <c r="B98" s="117">
        <v>1866274.06</v>
      </c>
      <c r="C98" s="117">
        <v>567507</v>
      </c>
      <c r="D98" s="117">
        <v>2662205.81</v>
      </c>
      <c r="E98" s="117">
        <v>847070</v>
      </c>
      <c r="F98" s="167">
        <f t="shared" si="5"/>
        <v>9.2874370016166042E-4</v>
      </c>
      <c r="G98" s="136">
        <f t="shared" si="6"/>
        <v>1.1759816917308302E-3</v>
      </c>
      <c r="H98" s="140"/>
    </row>
    <row r="99" spans="1:8" x14ac:dyDescent="0.3">
      <c r="A99" s="118" t="s">
        <v>53</v>
      </c>
      <c r="B99" s="117">
        <v>4146489.9</v>
      </c>
      <c r="C99" s="117">
        <v>1071833</v>
      </c>
      <c r="D99" s="117">
        <v>2753146.41</v>
      </c>
      <c r="E99" s="117">
        <v>760126</v>
      </c>
      <c r="F99" s="167">
        <f t="shared" si="5"/>
        <v>1.7540896347981135E-3</v>
      </c>
      <c r="G99" s="136">
        <f t="shared" si="6"/>
        <v>1.0552779102182689E-3</v>
      </c>
      <c r="H99" s="140"/>
    </row>
    <row r="100" spans="1:8" x14ac:dyDescent="0.3">
      <c r="A100" s="118" t="s">
        <v>7</v>
      </c>
      <c r="B100" s="117">
        <v>2446742.7000000002</v>
      </c>
      <c r="C100" s="117">
        <v>597454</v>
      </c>
      <c r="D100" s="117">
        <v>2398619.89</v>
      </c>
      <c r="E100" s="117">
        <v>722204</v>
      </c>
      <c r="F100" s="167">
        <f t="shared" si="5"/>
        <v>9.7775294161373287E-4</v>
      </c>
      <c r="G100" s="136">
        <f t="shared" si="6"/>
        <v>1.002631047841114E-3</v>
      </c>
      <c r="H100" s="140"/>
    </row>
    <row r="101" spans="1:8" x14ac:dyDescent="0.3">
      <c r="A101" s="118" t="s">
        <v>26</v>
      </c>
      <c r="B101" s="117">
        <v>356773.3</v>
      </c>
      <c r="C101" s="117">
        <v>91001</v>
      </c>
      <c r="D101" s="117">
        <v>2129677.35</v>
      </c>
      <c r="E101" s="117">
        <v>657111</v>
      </c>
      <c r="F101" s="167">
        <f t="shared" si="5"/>
        <v>1.48926102159817E-4</v>
      </c>
      <c r="G101" s="136">
        <f t="shared" si="6"/>
        <v>9.1226286544788214E-4</v>
      </c>
      <c r="H101" s="140"/>
    </row>
    <row r="102" spans="1:8" x14ac:dyDescent="0.3">
      <c r="A102" s="118" t="s">
        <v>56</v>
      </c>
      <c r="B102" s="117">
        <v>1795365.52</v>
      </c>
      <c r="C102" s="117">
        <v>382259</v>
      </c>
      <c r="D102" s="117">
        <v>3265710.0500000003</v>
      </c>
      <c r="E102" s="117">
        <v>592620</v>
      </c>
      <c r="F102" s="167">
        <f t="shared" si="5"/>
        <v>6.2557931105712561E-4</v>
      </c>
      <c r="G102" s="136">
        <f t="shared" si="6"/>
        <v>8.2273043568244014E-4</v>
      </c>
      <c r="H102" s="140"/>
    </row>
    <row r="103" spans="1:8" x14ac:dyDescent="0.3">
      <c r="A103" s="118" t="s">
        <v>18</v>
      </c>
      <c r="B103" s="117">
        <v>2208250.2599999998</v>
      </c>
      <c r="C103" s="117">
        <v>527430</v>
      </c>
      <c r="D103" s="117">
        <v>1896732.5</v>
      </c>
      <c r="E103" s="117">
        <v>559994</v>
      </c>
      <c r="F103" s="167">
        <f t="shared" si="5"/>
        <v>8.6315638357987578E-4</v>
      </c>
      <c r="G103" s="136">
        <f t="shared" si="6"/>
        <v>7.7743597516039345E-4</v>
      </c>
      <c r="H103" s="140"/>
    </row>
    <row r="104" spans="1:8" x14ac:dyDescent="0.3">
      <c r="A104" s="118" t="s">
        <v>23</v>
      </c>
      <c r="B104" s="117">
        <v>0</v>
      </c>
      <c r="C104" s="117">
        <v>0</v>
      </c>
      <c r="D104" s="117">
        <v>963000</v>
      </c>
      <c r="E104" s="117">
        <v>270000</v>
      </c>
      <c r="F104" s="167">
        <f t="shared" si="5"/>
        <v>0</v>
      </c>
      <c r="G104" s="136">
        <f t="shared" si="6"/>
        <v>3.7483921844395874E-4</v>
      </c>
      <c r="H104" s="140"/>
    </row>
    <row r="105" spans="1:8" x14ac:dyDescent="0.3">
      <c r="A105" s="118" t="s">
        <v>11</v>
      </c>
      <c r="B105" s="117">
        <v>15255561.76</v>
      </c>
      <c r="C105" s="117">
        <v>3667074</v>
      </c>
      <c r="D105" s="117">
        <v>761693.61</v>
      </c>
      <c r="E105" s="117">
        <v>255732</v>
      </c>
      <c r="F105" s="167">
        <f t="shared" si="5"/>
        <v>6.0012861084120916E-3</v>
      </c>
      <c r="G105" s="136">
        <f t="shared" si="6"/>
        <v>3.5503104818929799E-4</v>
      </c>
      <c r="H105" s="140"/>
    </row>
    <row r="106" spans="1:8" x14ac:dyDescent="0.3">
      <c r="A106" s="118" t="s">
        <v>14</v>
      </c>
      <c r="B106" s="117">
        <v>1588462.4000000001</v>
      </c>
      <c r="C106" s="117">
        <v>446345</v>
      </c>
      <c r="D106" s="117">
        <v>866886</v>
      </c>
      <c r="E106" s="117">
        <v>254530</v>
      </c>
      <c r="F106" s="167">
        <f t="shared" si="5"/>
        <v>7.3045813857565867E-4</v>
      </c>
      <c r="G106" s="136">
        <f t="shared" si="6"/>
        <v>3.5336231952052155E-4</v>
      </c>
      <c r="H106" s="140"/>
    </row>
    <row r="107" spans="1:8" x14ac:dyDescent="0.3">
      <c r="A107" s="118" t="s">
        <v>57</v>
      </c>
      <c r="B107" s="117">
        <v>477862.77</v>
      </c>
      <c r="C107" s="117">
        <v>145803</v>
      </c>
      <c r="D107" s="117">
        <v>753642.4</v>
      </c>
      <c r="E107" s="117">
        <v>243215</v>
      </c>
      <c r="F107" s="167">
        <f t="shared" si="5"/>
        <v>2.3861136111919426E-4</v>
      </c>
      <c r="G107" s="136">
        <f t="shared" si="6"/>
        <v>3.3765377968091639E-4</v>
      </c>
      <c r="H107" s="140"/>
    </row>
    <row r="108" spans="1:8" x14ac:dyDescent="0.3">
      <c r="A108" s="118" t="s">
        <v>22</v>
      </c>
      <c r="B108" s="117">
        <v>6646179.6400000006</v>
      </c>
      <c r="C108" s="117">
        <v>1680692</v>
      </c>
      <c r="D108" s="117">
        <v>661365.27</v>
      </c>
      <c r="E108" s="117">
        <v>225352</v>
      </c>
      <c r="F108" s="167">
        <f t="shared" si="5"/>
        <v>2.750507230592929E-3</v>
      </c>
      <c r="G108" s="136">
        <f t="shared" si="6"/>
        <v>3.1285469464734442E-4</v>
      </c>
      <c r="H108" s="140"/>
    </row>
    <row r="109" spans="1:8" x14ac:dyDescent="0.3">
      <c r="A109" s="118" t="s">
        <v>52</v>
      </c>
      <c r="B109" s="117">
        <v>561629.41</v>
      </c>
      <c r="C109" s="117">
        <v>154776</v>
      </c>
      <c r="D109" s="117">
        <v>702937.1</v>
      </c>
      <c r="E109" s="117">
        <v>224962</v>
      </c>
      <c r="F109" s="167">
        <f t="shared" ref="F109:F129" si="7">+C109/$C$129</f>
        <v>2.5329596804307464E-4</v>
      </c>
      <c r="G109" s="136">
        <f t="shared" ref="G109:G129" si="8">+E109/$E$129</f>
        <v>3.1231326022070316E-4</v>
      </c>
      <c r="H109" s="140"/>
    </row>
    <row r="110" spans="1:8" x14ac:dyDescent="0.3">
      <c r="A110" s="118" t="s">
        <v>21</v>
      </c>
      <c r="B110" s="117">
        <v>132.28</v>
      </c>
      <c r="C110" s="117">
        <v>26</v>
      </c>
      <c r="D110" s="117">
        <v>589021.6</v>
      </c>
      <c r="E110" s="117">
        <v>211132</v>
      </c>
      <c r="F110" s="167">
        <f t="shared" si="7"/>
        <v>4.2549847322065049E-8</v>
      </c>
      <c r="G110" s="136">
        <f t="shared" si="8"/>
        <v>2.931131624759626E-4</v>
      </c>
    </row>
    <row r="111" spans="1:8" x14ac:dyDescent="0.3">
      <c r="A111" s="118" t="s">
        <v>40</v>
      </c>
      <c r="B111" s="117">
        <v>600744</v>
      </c>
      <c r="C111" s="117">
        <v>158730</v>
      </c>
      <c r="D111" s="117">
        <v>665260.80000000005</v>
      </c>
      <c r="E111" s="117">
        <v>208836</v>
      </c>
      <c r="F111" s="167">
        <f t="shared" si="7"/>
        <v>2.5976681790120714E-4</v>
      </c>
      <c r="G111" s="136">
        <f t="shared" si="8"/>
        <v>2.899256408257873E-4</v>
      </c>
    </row>
    <row r="112" spans="1:8" x14ac:dyDescent="0.3">
      <c r="A112" s="118" t="s">
        <v>15</v>
      </c>
      <c r="B112" s="117">
        <v>659128</v>
      </c>
      <c r="C112" s="117">
        <v>142639</v>
      </c>
      <c r="D112" s="117">
        <v>747256</v>
      </c>
      <c r="E112" s="117">
        <v>178707</v>
      </c>
      <c r="F112" s="167">
        <f t="shared" si="7"/>
        <v>2.3343337200661682E-4</v>
      </c>
      <c r="G112" s="136">
        <f t="shared" si="8"/>
        <v>2.4809774892764643E-4</v>
      </c>
    </row>
    <row r="113" spans="1:7" x14ac:dyDescent="0.3">
      <c r="A113" s="118" t="s">
        <v>17</v>
      </c>
      <c r="B113" s="117">
        <v>0</v>
      </c>
      <c r="C113" s="117">
        <v>0</v>
      </c>
      <c r="D113" s="117">
        <v>673287.49</v>
      </c>
      <c r="E113" s="117">
        <v>164969</v>
      </c>
      <c r="F113" s="167">
        <f t="shared" si="7"/>
        <v>0</v>
      </c>
      <c r="G113" s="136">
        <f t="shared" si="8"/>
        <v>2.2902537417585715E-4</v>
      </c>
    </row>
    <row r="114" spans="1:7" x14ac:dyDescent="0.3">
      <c r="A114" s="118" t="s">
        <v>16</v>
      </c>
      <c r="B114" s="117">
        <v>1792813.5</v>
      </c>
      <c r="C114" s="117">
        <v>489737</v>
      </c>
      <c r="D114" s="117">
        <v>480757.9</v>
      </c>
      <c r="E114" s="117">
        <v>161602</v>
      </c>
      <c r="F114" s="167">
        <f t="shared" si="7"/>
        <v>8.0147056069100663E-4</v>
      </c>
      <c r="G114" s="136">
        <f t="shared" si="8"/>
        <v>2.2435099029252082E-4</v>
      </c>
    </row>
    <row r="115" spans="1:7" x14ac:dyDescent="0.3">
      <c r="A115" s="118" t="s">
        <v>54</v>
      </c>
      <c r="B115" s="117">
        <v>642663.85</v>
      </c>
      <c r="C115" s="117">
        <v>197775</v>
      </c>
      <c r="D115" s="117">
        <v>387371.60000000003</v>
      </c>
      <c r="E115" s="117">
        <v>152955</v>
      </c>
      <c r="F115" s="167">
        <f t="shared" si="7"/>
        <v>3.2366523285082369E-4</v>
      </c>
      <c r="G115" s="136">
        <f t="shared" si="8"/>
        <v>2.1234641724850262E-4</v>
      </c>
    </row>
    <row r="116" spans="1:7" x14ac:dyDescent="0.3">
      <c r="A116" s="118" t="s">
        <v>38</v>
      </c>
      <c r="B116" s="117">
        <v>185804.5</v>
      </c>
      <c r="C116" s="117">
        <v>53087</v>
      </c>
      <c r="D116" s="117">
        <v>220055.28</v>
      </c>
      <c r="E116" s="117">
        <v>107566</v>
      </c>
      <c r="F116" s="167">
        <f t="shared" si="7"/>
        <v>8.687860556871028E-5</v>
      </c>
      <c r="G116" s="136">
        <f t="shared" si="8"/>
        <v>1.4933316804126987E-4</v>
      </c>
    </row>
    <row r="117" spans="1:7" x14ac:dyDescent="0.3">
      <c r="A117" s="118" t="s">
        <v>58</v>
      </c>
      <c r="B117" s="117">
        <v>242500</v>
      </c>
      <c r="C117" s="117">
        <v>86904</v>
      </c>
      <c r="D117" s="117">
        <v>250956.4</v>
      </c>
      <c r="E117" s="117">
        <v>96605</v>
      </c>
      <c r="F117" s="167">
        <f t="shared" si="7"/>
        <v>1.4222122814141312E-4</v>
      </c>
      <c r="G117" s="136">
        <f t="shared" si="8"/>
        <v>1.341160840658468E-4</v>
      </c>
    </row>
    <row r="118" spans="1:7" x14ac:dyDescent="0.3">
      <c r="A118" s="118" t="s">
        <v>43</v>
      </c>
      <c r="B118" s="117">
        <v>8</v>
      </c>
      <c r="C118" s="117">
        <v>18</v>
      </c>
      <c r="D118" s="117">
        <v>557730.42000000004</v>
      </c>
      <c r="E118" s="117">
        <v>85264</v>
      </c>
      <c r="F118" s="167">
        <f t="shared" si="7"/>
        <v>2.9457586607583498E-8</v>
      </c>
      <c r="G118" s="136">
        <f t="shared" si="8"/>
        <v>1.1837144859779888E-4</v>
      </c>
    </row>
    <row r="119" spans="1:7" x14ac:dyDescent="0.3">
      <c r="A119" s="118" t="s">
        <v>51</v>
      </c>
      <c r="B119" s="117">
        <v>210368.64000000001</v>
      </c>
      <c r="C119" s="117">
        <v>52910</v>
      </c>
      <c r="D119" s="117">
        <v>238095</v>
      </c>
      <c r="E119" s="117">
        <v>52910</v>
      </c>
      <c r="F119" s="167">
        <f t="shared" si="7"/>
        <v>8.6588939300402383E-5</v>
      </c>
      <c r="G119" s="136">
        <f t="shared" si="8"/>
        <v>7.3454603880999478E-5</v>
      </c>
    </row>
    <row r="120" spans="1:7" x14ac:dyDescent="0.3">
      <c r="A120" s="118" t="s">
        <v>104</v>
      </c>
      <c r="B120" s="117">
        <v>0</v>
      </c>
      <c r="C120" s="117">
        <v>0</v>
      </c>
      <c r="D120" s="117">
        <v>157064</v>
      </c>
      <c r="E120" s="117">
        <v>46000</v>
      </c>
      <c r="F120" s="167">
        <f t="shared" si="7"/>
        <v>0</v>
      </c>
      <c r="G120" s="136">
        <f t="shared" si="8"/>
        <v>6.386149647563742E-5</v>
      </c>
    </row>
    <row r="121" spans="1:7" x14ac:dyDescent="0.3">
      <c r="A121" s="118" t="s">
        <v>55</v>
      </c>
      <c r="B121" s="117">
        <v>177468.4</v>
      </c>
      <c r="C121" s="117">
        <v>52910</v>
      </c>
      <c r="D121" s="117">
        <v>161647.20000000001</v>
      </c>
      <c r="E121" s="117">
        <v>45397</v>
      </c>
      <c r="F121" s="167">
        <f t="shared" si="7"/>
        <v>8.6588939300402383E-5</v>
      </c>
      <c r="G121" s="136">
        <f t="shared" si="8"/>
        <v>6.302435555444591E-5</v>
      </c>
    </row>
    <row r="122" spans="1:7" x14ac:dyDescent="0.3">
      <c r="A122" s="118" t="s">
        <v>50</v>
      </c>
      <c r="B122" s="117">
        <v>1950137.34</v>
      </c>
      <c r="C122" s="117">
        <v>537809</v>
      </c>
      <c r="D122" s="117">
        <v>234989.9</v>
      </c>
      <c r="E122" s="117">
        <v>42163</v>
      </c>
      <c r="F122" s="167">
        <f t="shared" si="7"/>
        <v>8.8014195532432635E-4</v>
      </c>
      <c r="G122" s="136">
        <f t="shared" si="8"/>
        <v>5.8534614693528268E-5</v>
      </c>
    </row>
    <row r="123" spans="1:7" x14ac:dyDescent="0.3">
      <c r="A123" s="118" t="s">
        <v>13</v>
      </c>
      <c r="B123" s="117">
        <v>3838680.66</v>
      </c>
      <c r="C123" s="117">
        <v>1086364</v>
      </c>
      <c r="D123" s="117">
        <v>62924</v>
      </c>
      <c r="E123" s="117">
        <v>10728</v>
      </c>
      <c r="F123" s="167">
        <f t="shared" si="7"/>
        <v>1.7778700898533799E-3</v>
      </c>
      <c r="G123" s="136">
        <f t="shared" si="8"/>
        <v>1.4893611612839961E-5</v>
      </c>
    </row>
    <row r="124" spans="1:7" x14ac:dyDescent="0.3">
      <c r="A124" s="118" t="s">
        <v>92</v>
      </c>
      <c r="B124" s="117">
        <v>0</v>
      </c>
      <c r="C124" s="117">
        <v>0</v>
      </c>
      <c r="D124" s="117">
        <v>10606</v>
      </c>
      <c r="E124" s="117">
        <v>1832</v>
      </c>
      <c r="F124" s="167">
        <f t="shared" si="7"/>
        <v>0</v>
      </c>
      <c r="G124" s="136">
        <f t="shared" si="8"/>
        <v>2.5433535118123424E-6</v>
      </c>
    </row>
    <row r="125" spans="1:7" x14ac:dyDescent="0.3">
      <c r="A125" s="118" t="s">
        <v>5</v>
      </c>
      <c r="B125" s="117">
        <v>80850</v>
      </c>
      <c r="C125" s="117">
        <v>23147</v>
      </c>
      <c r="D125" s="117">
        <v>0</v>
      </c>
      <c r="E125" s="117">
        <v>0</v>
      </c>
      <c r="F125" s="167">
        <f t="shared" si="7"/>
        <v>3.7880819844763065E-5</v>
      </c>
      <c r="G125" s="136">
        <f t="shared" si="8"/>
        <v>0</v>
      </c>
    </row>
    <row r="126" spans="1:7" x14ac:dyDescent="0.3">
      <c r="A126" s="118" t="s">
        <v>49</v>
      </c>
      <c r="B126" s="117">
        <v>825622</v>
      </c>
      <c r="C126" s="117">
        <v>235892</v>
      </c>
      <c r="D126" s="117">
        <v>0</v>
      </c>
      <c r="E126" s="117">
        <v>0</v>
      </c>
      <c r="F126" s="167">
        <f t="shared" si="7"/>
        <v>3.8604494555756036E-4</v>
      </c>
      <c r="G126" s="136">
        <f t="shared" si="8"/>
        <v>0</v>
      </c>
    </row>
    <row r="127" spans="1:7" x14ac:dyDescent="0.3">
      <c r="A127" s="118" t="s">
        <v>95</v>
      </c>
      <c r="B127" s="117">
        <v>53629.82</v>
      </c>
      <c r="C127" s="117">
        <v>17500</v>
      </c>
      <c r="D127" s="117">
        <v>0</v>
      </c>
      <c r="E127" s="117">
        <v>0</v>
      </c>
      <c r="F127" s="167">
        <f t="shared" si="7"/>
        <v>2.8639320312928401E-5</v>
      </c>
      <c r="G127" s="136">
        <f t="shared" si="8"/>
        <v>0</v>
      </c>
    </row>
    <row r="128" spans="1:7" ht="15" thickBot="1" x14ac:dyDescent="0.35">
      <c r="A128" s="114" t="s">
        <v>47</v>
      </c>
      <c r="B128" s="113">
        <v>101780.40000000001</v>
      </c>
      <c r="C128" s="113">
        <v>26455</v>
      </c>
      <c r="D128" s="113">
        <v>0</v>
      </c>
      <c r="E128" s="113">
        <v>0</v>
      </c>
      <c r="F128" s="184">
        <f t="shared" si="7"/>
        <v>4.3294469650201192E-5</v>
      </c>
      <c r="G128" s="159">
        <f t="shared" si="8"/>
        <v>0</v>
      </c>
    </row>
    <row r="129" spans="1:7" ht="15" thickBot="1" x14ac:dyDescent="0.35">
      <c r="A129" s="183" t="s">
        <v>45</v>
      </c>
      <c r="B129" s="139">
        <v>2289617267.9400001</v>
      </c>
      <c r="C129" s="154">
        <v>611048021</v>
      </c>
      <c r="D129" s="139">
        <v>2304901984.1900001</v>
      </c>
      <c r="E129" s="139">
        <v>720308833</v>
      </c>
      <c r="F129" s="157">
        <f t="shared" si="7"/>
        <v>1</v>
      </c>
      <c r="G129" s="182">
        <f t="shared" si="8"/>
        <v>1</v>
      </c>
    </row>
  </sheetData>
  <mergeCells count="12">
    <mergeCell ref="L13:M13"/>
    <mergeCell ref="A11:A12"/>
    <mergeCell ref="B11:C11"/>
    <mergeCell ref="D11:E11"/>
    <mergeCell ref="F11:G11"/>
    <mergeCell ref="H11:H12"/>
    <mergeCell ref="H77:H86"/>
    <mergeCell ref="A75:A76"/>
    <mergeCell ref="B75:C75"/>
    <mergeCell ref="D75:E75"/>
    <mergeCell ref="F75:F76"/>
    <mergeCell ref="G75:G76"/>
  </mergeCells>
  <pageMargins left="0.24996875390576173" right="0.24996875390576173" top="0.24996875390576173" bottom="0.24996875390576173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MERCADO PAÍS</vt:lpstr>
      <vt:lpstr>MERCADO PAÍS ACUM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Ma.Fernanda</dc:creator>
  <cp:lastModifiedBy>Comercio Exterior</cp:lastModifiedBy>
  <dcterms:created xsi:type="dcterms:W3CDTF">2015-08-14T17:11:53Z</dcterms:created>
  <dcterms:modified xsi:type="dcterms:W3CDTF">2020-10-30T16:46:40Z</dcterms:modified>
</cp:coreProperties>
</file>