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CB7462C9-96F7-4AC6-B678-36FDFD0EE34F}" xr6:coauthVersionLast="47" xr6:coauthVersionMax="47" xr10:uidLastSave="{00000000-0000-0000-0000-000000000000}"/>
  <bookViews>
    <workbookView xWindow="-98" yWindow="-98" windowWidth="21795" windowHeight="129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PAÍS'!$A$83:$E$143</definedName>
    <definedName name="_xlnm._FilterDatabase" localSheetId="2" hidden="1">'MERCADO PAÍS ACUM'!$A$89:$E$89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4" i="7" l="1"/>
  <c r="AU40" i="7"/>
  <c r="AD110" i="7" l="1"/>
  <c r="AD111" i="7"/>
  <c r="AD112" i="7"/>
  <c r="AD113" i="7"/>
  <c r="AF113" i="7" s="1"/>
  <c r="AD109" i="7"/>
  <c r="AC111" i="7"/>
  <c r="AC112" i="7"/>
  <c r="AC113" i="7"/>
  <c r="AC109" i="7"/>
  <c r="AC110" i="7"/>
  <c r="AF112" i="7"/>
  <c r="AF111" i="7"/>
  <c r="AE111" i="7"/>
  <c r="AE95" i="7"/>
  <c r="AE112" i="7" l="1"/>
  <c r="AE113" i="7"/>
  <c r="AF110" i="7"/>
  <c r="AE110" i="7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G93" i="59"/>
  <c r="G92" i="59"/>
  <c r="G91" i="59"/>
  <c r="G90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L19" i="59"/>
  <c r="L18" i="59"/>
  <c r="L17" i="59"/>
  <c r="L16" i="59"/>
  <c r="K19" i="59"/>
  <c r="K18" i="59"/>
  <c r="K17" i="59"/>
  <c r="K16" i="59"/>
  <c r="K15" i="59"/>
  <c r="K14" i="59"/>
  <c r="K13" i="59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F143" i="50"/>
  <c r="F142" i="50"/>
  <c r="F141" i="50"/>
  <c r="F14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L15" i="59"/>
  <c r="L14" i="59"/>
  <c r="L13" i="59"/>
  <c r="L18" i="50"/>
  <c r="L17" i="50"/>
  <c r="K19" i="50"/>
  <c r="K18" i="50"/>
  <c r="K17" i="50"/>
  <c r="K16" i="50"/>
  <c r="K15" i="50"/>
  <c r="K14" i="50"/>
  <c r="K13" i="50"/>
  <c r="H90" i="59" l="1"/>
  <c r="H84" i="50"/>
  <c r="AE101" i="7" l="1"/>
  <c r="AE94" i="7"/>
  <c r="AF104" i="7"/>
  <c r="AE104" i="7"/>
  <c r="AE103" i="7"/>
  <c r="L19" i="50"/>
  <c r="L16" i="50"/>
  <c r="AU72" i="7" l="1"/>
  <c r="AE93" i="7" l="1"/>
  <c r="AF101" i="7"/>
  <c r="AF102" i="7"/>
  <c r="AF103" i="7"/>
  <c r="L13" i="50"/>
  <c r="L14" i="50"/>
  <c r="L15" i="50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2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<sst xmlns="http://schemas.openxmlformats.org/spreadsheetml/2006/main" count="392" uniqueCount="126">
  <si>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</si>
  <si>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</si>
  <si>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</si>
  <si>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</si>
  <si>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</si>
  <si>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</si>
  <si>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</si>
  <si>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</si>
  <si>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</si>
  <si>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</si>
  <si>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</si>
  <si>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</si>
  <si>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</si>
  <si>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</si>
  <si>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</si>
  <si>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</si>
  <si>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</si>
  <si>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</si>
  <si>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</si>
  <si>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</si>
  <si>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</si>
  <si>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</si>
  <si>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</si>
  <si>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</si>
  <si>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</si>
  <si>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</si>
  <si>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</si>
  <si>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</si>
  <si>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</si>
  <si>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</si>
  <si>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</si>
  <si>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</si>
  <si>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</si>
  <si>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</si>
  <si>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</si>
  <si>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</si>
  <si>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</si>
  <si>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</si>
  <si>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</si>
  <si>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</si>
  <si>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</si>
  <si>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</si>
  <si>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</si>
  <si>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</si>
  <si>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</si>
  <si>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</si>
  <si>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</si>
  <si>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</si>
  <si>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</si>
  <si>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</si>
  <si>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</si>
  <si>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</si>
  <si>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</si>
  <si>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</si>
  <si>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</si>
  <si>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</si>
  <si>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</si>
  <si>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</si>
  <si>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</si>
  <si>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</si>
  <si>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</si>
  <si>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</si>
  <si>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</si>
  <si>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</si>
  <si>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</si>
  <si>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</si>
  <si>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</si>
  <si>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</si>
  <si>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</si>
  <si>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</si>
  <si>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</si>
  <si>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</si>
  <si>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</si>
  <si>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</si>
  <si>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</si>
  <si>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</si>
  <si>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</si>
  <si>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</si>
  <si>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</si>
  <si>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</si>
  <si>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QATAR</t>
  </si>
  <si>
    <t>FINLANDIA</t>
  </si>
  <si>
    <t>SUDÁFRICA</t>
  </si>
  <si>
    <t>SENEGAL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</si>
  <si>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</si>
  <si>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</si>
  <si>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</si>
  <si>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</si>
  <si>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</si>
  <si>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</si>
  <si>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</si>
  <si>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</si>
  <si>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</si>
  <si>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</si>
  <si>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</si>
  <si>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</si>
  <si>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</si>
  <si>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</si>
  <si>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</si>
  <si>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</si>
  <si>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</si>
  <si>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</si>
  <si>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</si>
  <si>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</si>
  <si>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</si>
  <si>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</si>
  <si>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</si>
  <si>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Comparativo Febrero 2024 - CAMARÓN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</si>
  <si>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</si>
  <si>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</si>
  <si>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</si>
  <si>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</si>
  <si>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</si>
  <si>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</si>
  <si>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</si>
  <si>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ene - feb 23</t>
  </si>
  <si>
    <t>ene  - feb 24</t>
  </si>
  <si>
    <t>Análisis de las Exportaciones de CAMARÓN febrero - 2024</t>
  </si>
  <si>
    <t>RESUMEN DEL PERÍODO ACUMULADO</t>
  </si>
  <si>
    <t>Período</t>
  </si>
  <si>
    <t>ene-feb 2020</t>
  </si>
  <si>
    <t>ene-feb 2021</t>
  </si>
  <si>
    <t>ene-feb 2022</t>
  </si>
  <si>
    <t>ene-feb 2023</t>
  </si>
  <si>
    <t>Exportaciones Acumuladas por Mercado y País</t>
  </si>
  <si>
    <t>ene-feb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</si>
</sst>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1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169" fontId="6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</cellStyleXfs>
  <cellXfs count="228">
    <xf numFmtId="0" fontId="0" fillId="0" borderId="0" xfId="0"/>
    <xf numFmtId="0" fontId="4" fillId="0" borderId="0" xfId="20" applyFont="1"/>
    <xf numFmtId="0" fontId="4" fillId="0" borderId="0" xfId="20" applyFont="1" applyAlignment="1">
      <alignment vertical="center"/>
    </xf>
    <xf numFmtId="4" fontId="4" fillId="0" borderId="0" xfId="20" applyNumberFormat="1" applyFont="1" applyAlignment="1">
      <alignment vertical="center"/>
    </xf>
    <xf numFmtId="0" fontId="4" fillId="0" borderId="0" xfId="17" applyFont="1"/>
    <xf numFmtId="0" fontId="5" fillId="0" borderId="0" xfId="20" applyFont="1" applyAlignment="1">
      <alignment horizontal="right" vertical="center"/>
    </xf>
    <xf numFmtId="0" fontId="14" fillId="0" borderId="0" xfId="20" applyFont="1"/>
    <xf numFmtId="0" fontId="7" fillId="0" borderId="0" xfId="16" applyFont="1"/>
    <xf numFmtId="0" fontId="15" fillId="0" borderId="0" xfId="16" applyFont="1"/>
    <xf numFmtId="0" fontId="16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3" fontId="4" fillId="0" borderId="0" xfId="20" applyNumberFormat="1" applyFont="1"/>
    <xf numFmtId="0" fontId="5" fillId="0" borderId="0" xfId="20" applyFont="1" applyAlignment="1">
      <alignment horizontal="left" vertical="center"/>
    </xf>
    <xf numFmtId="4" fontId="5" fillId="0" borderId="0" xfId="20" applyNumberFormat="1" applyFont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20" applyFont="1" applyAlignment="1">
      <alignment vertical="center"/>
    </xf>
    <xf numFmtId="3" fontId="4" fillId="0" borderId="0" xfId="20" applyNumberFormat="1" applyFont="1" applyAlignment="1">
      <alignment horizontal="left" vertical="center"/>
    </xf>
    <xf numFmtId="3" fontId="5" fillId="0" borderId="0" xfId="20" applyNumberFormat="1" applyFont="1" applyAlignment="1">
      <alignment horizontal="right" vertical="center"/>
    </xf>
    <xf numFmtId="3" fontId="5" fillId="0" borderId="0" xfId="17" applyNumberFormat="1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4" fillId="0" borderId="0" xfId="20" applyFont="1" applyAlignment="1">
      <alignment wrapText="1"/>
    </xf>
    <xf numFmtId="0" fontId="18" fillId="0" borderId="0" xfId="17" applyFont="1" applyAlignment="1">
      <alignment horizontal="center" vertical="center" readingOrder="1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3" xfId="20" applyFont="1" applyFill="1" applyBorder="1" applyAlignment="1">
      <alignment horizontal="center"/>
    </xf>
    <xf numFmtId="168" fontId="7" fillId="0" borderId="0" xfId="17" applyNumberFormat="1" applyFont="1"/>
    <xf numFmtId="0" fontId="17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5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5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167" fontId="7" fillId="0" borderId="0" xfId="20" applyNumberFormat="1" applyFont="1"/>
    <xf numFmtId="3" fontId="7" fillId="0" borderId="0" xfId="16" applyNumberFormat="1" applyFont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6" fillId="3" borderId="3" xfId="16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16" fillId="3" borderId="12" xfId="16" applyNumberFormat="1" applyFont="1" applyFill="1" applyBorder="1"/>
    <xf numFmtId="10" fontId="16" fillId="3" borderId="4" xfId="16" applyNumberFormat="1" applyFont="1" applyFill="1" applyBorder="1"/>
    <xf numFmtId="0" fontId="16" fillId="3" borderId="4" xfId="16" applyFont="1" applyFill="1" applyBorder="1"/>
    <xf numFmtId="1" fontId="16" fillId="3" borderId="1" xfId="16" applyNumberFormat="1" applyFont="1" applyFill="1" applyBorder="1" applyAlignment="1">
      <alignment horizontal="center"/>
    </xf>
    <xf numFmtId="171" fontId="16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9" fillId="0" borderId="0" xfId="16" applyFont="1"/>
    <xf numFmtId="0" fontId="16" fillId="2" borderId="12" xfId="20" applyFont="1" applyFill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9" fillId="0" borderId="2" xfId="30" applyNumberFormat="1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6" fillId="0" borderId="0" xfId="29" applyFont="1"/>
    <xf numFmtId="9" fontId="15" fillId="0" borderId="0" xfId="29" applyFont="1"/>
    <xf numFmtId="9" fontId="16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2" fontId="4" fillId="0" borderId="0" xfId="29" applyNumberFormat="1" applyFont="1"/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17" fontId="7" fillId="0" borderId="4" xfId="20" applyNumberFormat="1" applyFont="1" applyBorder="1" applyAlignment="1">
      <alignment horizontal="center"/>
    </xf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70" fontId="7" fillId="0" borderId="4" xfId="17" applyNumberFormat="1" applyFont="1" applyBorder="1" applyAlignment="1">
      <alignment horizontal="center"/>
    </xf>
    <xf numFmtId="10" fontId="8" fillId="0" borderId="0" xfId="29" applyNumberFormat="1" applyFont="1"/>
    <xf numFmtId="10" fontId="8" fillId="0" borderId="12" xfId="29" applyNumberFormat="1" applyFont="1" applyFill="1" applyBorder="1" applyAlignment="1">
      <alignment horizontal="center"/>
    </xf>
    <xf numFmtId="10" fontId="8" fillId="0" borderId="11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9" fontId="16" fillId="3" borderId="1" xfId="29" applyFont="1" applyFill="1" applyBorder="1" applyAlignment="1">
      <alignment horizontal="center" vertical="center"/>
    </xf>
    <xf numFmtId="9" fontId="19" fillId="0" borderId="1" xfId="30" applyNumberFormat="1" applyFont="1" applyFill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9" fontId="7" fillId="0" borderId="4" xfId="17" applyNumberFormat="1" applyFont="1" applyBorder="1" applyAlignment="1">
      <alignment horizontal="center" vertical="center"/>
    </xf>
    <xf numFmtId="0" fontId="16" fillId="2" borderId="12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0" fontId="7" fillId="0" borderId="4" xfId="20" applyFont="1" applyBorder="1"/>
    <xf numFmtId="0" fontId="7" fillId="0" borderId="4" xfId="17" applyFont="1" applyBorder="1"/>
    <xf numFmtId="168" fontId="9" fillId="0" borderId="13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 vertical="center"/>
    </xf>
    <xf numFmtId="168" fontId="7" fillId="0" borderId="10" xfId="17" applyNumberFormat="1" applyFont="1" applyBorder="1" applyAlignment="1">
      <alignment horizontal="center"/>
    </xf>
    <xf numFmtId="0" fontId="7" fillId="0" borderId="9" xfId="17" applyFont="1" applyBorder="1"/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4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3" xfId="20" applyNumberFormat="1" applyFont="1" applyBorder="1" applyAlignment="1">
      <alignment horizontal="center"/>
    </xf>
    <xf numFmtId="3" fontId="9" fillId="0" borderId="10" xfId="20" applyNumberFormat="1" applyFont="1" applyBorder="1" applyAlignment="1">
      <alignment horizontal="center"/>
    </xf>
    <xf numFmtId="3" fontId="7" fillId="0" borderId="10" xfId="20" applyNumberFormat="1" applyFont="1" applyBorder="1" applyAlignment="1">
      <alignment horizontal="center"/>
    </xf>
    <xf numFmtId="3" fontId="7" fillId="0" borderId="9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170" fontId="7" fillId="0" borderId="4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9" fillId="0" borderId="2" xfId="20" applyNumberFormat="1" applyFont="1" applyBorder="1" applyAlignment="1">
      <alignment horizontal="center"/>
    </xf>
    <xf numFmtId="9" fontId="7" fillId="0" borderId="4" xfId="20" applyNumberFormat="1" applyFont="1" applyBorder="1" applyAlignment="1">
      <alignment horizontal="center"/>
    </xf>
    <xf numFmtId="1" fontId="9" fillId="0" borderId="0" xfId="0" applyNumberFormat="1" applyFont="1"/>
    <xf numFmtId="1" fontId="10" fillId="0" borderId="0" xfId="0" applyNumberFormat="1" applyFont="1"/>
    <xf numFmtId="1" fontId="10" fillId="0" borderId="12" xfId="0" applyNumberFormat="1" applyFont="1" applyBorder="1" applyAlignment="1">
      <alignment horizontal="center"/>
    </xf>
    <xf numFmtId="173" fontId="10" fillId="0" borderId="12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10" fontId="10" fillId="0" borderId="1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73" fontId="9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73" fontId="20" fillId="0" borderId="12" xfId="0" applyNumberFormat="1" applyFont="1" applyBorder="1" applyAlignment="1">
      <alignment horizontal="center"/>
    </xf>
    <xf numFmtId="3" fontId="20" fillId="0" borderId="12" xfId="0" applyNumberFormat="1" applyFont="1" applyBorder="1" applyAlignment="1">
      <alignment horizontal="center"/>
    </xf>
    <xf numFmtId="10" fontId="20" fillId="0" borderId="12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73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0" fontId="10" fillId="0" borderId="4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7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7" fontId="7" fillId="0" borderId="1" xfId="4" applyNumberFormat="1" applyFont="1" applyFill="1" applyBorder="1" applyAlignment="1">
      <alignment horizontal="center"/>
    </xf>
    <xf numFmtId="9" fontId="9" fillId="0" borderId="1" xfId="30" applyNumberFormat="1" applyFont="1" applyBorder="1" applyAlignment="1">
      <alignment horizontal="center" vertical="center"/>
    </xf>
    <xf numFmtId="37" fontId="7" fillId="0" borderId="2" xfId="4" applyNumberFormat="1" applyFont="1" applyFill="1" applyBorder="1" applyAlignment="1">
      <alignment horizontal="center"/>
    </xf>
    <xf numFmtId="9" fontId="9" fillId="0" borderId="2" xfId="30" applyNumberFormat="1" applyFont="1" applyBorder="1" applyAlignment="1">
      <alignment horizontal="center" vertical="center"/>
    </xf>
    <xf numFmtId="1" fontId="7" fillId="0" borderId="4" xfId="20" applyNumberFormat="1" applyFont="1" applyBorder="1" applyAlignment="1">
      <alignment horizontal="center" vertical="center"/>
    </xf>
    <xf numFmtId="37" fontId="7" fillId="0" borderId="4" xfId="4" applyNumberFormat="1" applyFont="1" applyFill="1" applyBorder="1" applyAlignment="1">
      <alignment horizontal="center"/>
    </xf>
    <xf numFmtId="9" fontId="9" fillId="0" borderId="4" xfId="30" applyNumberFormat="1" applyFont="1" applyBorder="1" applyAlignment="1">
      <alignment horizontal="center" vertical="center"/>
    </xf>
    <xf numFmtId="9" fontId="9" fillId="0" borderId="5" xfId="30" applyNumberFormat="1" applyFont="1" applyFill="1" applyBorder="1" applyAlignment="1">
      <alignment horizontal="center" vertical="center"/>
    </xf>
    <xf numFmtId="17" fontId="16" fillId="3" borderId="15" xfId="16" applyNumberFormat="1" applyFont="1" applyFill="1" applyBorder="1" applyAlignment="1">
      <alignment horizontal="center" vertical="center"/>
    </xf>
    <xf numFmtId="9" fontId="16" fillId="3" borderId="15" xfId="29" applyFont="1" applyFill="1" applyBorder="1" applyAlignment="1">
      <alignment vertical="center"/>
    </xf>
    <xf numFmtId="9" fontId="16" fillId="3" borderId="11" xfId="29" applyFont="1" applyFill="1" applyBorder="1" applyAlignment="1">
      <alignment vertical="center"/>
    </xf>
    <xf numFmtId="3" fontId="7" fillId="0" borderId="16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0" fontId="16" fillId="2" borderId="14" xfId="20" applyFont="1" applyFill="1" applyBorder="1" applyAlignment="1">
      <alignment horizontal="center" vertical="center"/>
    </xf>
    <xf numFmtId="0" fontId="16" fillId="2" borderId="15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16" fillId="2" borderId="13" xfId="20" applyFont="1" applyFill="1" applyBorder="1" applyAlignment="1">
      <alignment horizontal="center" vertical="center"/>
    </xf>
    <xf numFmtId="0" fontId="16" fillId="2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/>
    </xf>
    <xf numFmtId="0" fontId="16" fillId="2" borderId="14" xfId="20" applyFont="1" applyFill="1" applyBorder="1" applyAlignment="1">
      <alignment horizontal="center"/>
    </xf>
    <xf numFmtId="0" fontId="16" fillId="2" borderId="15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7" xfId="20" applyFont="1" applyFill="1" applyBorder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17" fontId="16" fillId="3" borderId="14" xfId="16" applyNumberFormat="1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10" fontId="16" fillId="3" borderId="13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9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17" fontId="16" fillId="3" borderId="15" xfId="16" applyNumberFormat="1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</cellXfs>
  <cellStyles count="34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0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febrero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RESUMEN!$AB$10:$AB$95</c:f>
              <c:numCache>
                <c:formatCode>mmm\-yy</c:formatCode>
                <c:ptCount val="8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</c:numCache>
            </c:numRef>
          </c:cat>
          <c:val>
            <c:numRef>
              <c:f>RESUMEN!$AC$10:$AC$95</c:f>
              <c:numCache>
                <c:formatCode>#,##0</c:formatCode>
                <c:ptCount val="86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RESUMEN!$AB$10:$AB$95</c:f>
              <c:numCache>
                <c:formatCode>mmm\-yy</c:formatCode>
                <c:ptCount val="8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</c:numCache>
            </c:numRef>
          </c:cat>
          <c:val>
            <c:numRef>
              <c:f>RESUMEN!$AD$10:$AD$95</c:f>
              <c:numCache>
                <c:formatCode>"$"\ #,##0</c:formatCode>
                <c:ptCount val="86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(febrero 2022 - febrero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RESUMEN!$AB$71:$AB$95</c:f>
              <c:numCache>
                <c:formatCode>mmm\-yy</c:formatCode>
                <c:ptCount val="2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</c:numCache>
            </c:numRef>
          </c:cat>
          <c:val>
            <c:numRef>
              <c:f>RESUMEN!$AE$71:$AE$95</c:f>
              <c:numCache>
                <c:formatCode>"$"#,##0.00</c:formatCode>
                <c:ptCount val="25"/>
                <c:pt idx="0">
                  <c:v>2.9506227347494161</c:v>
                </c:pt>
                <c:pt idx="1">
                  <c:v>2.9493162849983823</c:v>
                </c:pt>
                <c:pt idx="2">
                  <c:v>2.9507518695316892</c:v>
                </c:pt>
                <c:pt idx="3">
                  <c:v>2.9235303710390022</c:v>
                </c:pt>
                <c:pt idx="4">
                  <c:v>2.85977219773544</c:v>
                </c:pt>
                <c:pt idx="5">
                  <c:v>2.8715414845422131</c:v>
                </c:pt>
                <c:pt idx="6">
                  <c:v>2.9074776495161929</c:v>
                </c:pt>
                <c:pt idx="7">
                  <c:v>2.8897488637929851</c:v>
                </c:pt>
                <c:pt idx="8">
                  <c:v>2.8242558233058821</c:v>
                </c:pt>
                <c:pt idx="9">
                  <c:v>2.628846492232582</c:v>
                </c:pt>
                <c:pt idx="10">
                  <c:v>2.4847820443148239</c:v>
                </c:pt>
                <c:pt idx="11">
                  <c:v>2.4769933776395185</c:v>
                </c:pt>
                <c:pt idx="12">
                  <c:v>2.4716354147402142</c:v>
                </c:pt>
                <c:pt idx="13">
                  <c:v>2.4972204388431445</c:v>
                </c:pt>
                <c:pt idx="14">
                  <c:v>2.4966387406567292</c:v>
                </c:pt>
                <c:pt idx="15">
                  <c:v>2.4223990460948857</c:v>
                </c:pt>
                <c:pt idx="16">
                  <c:v>2.3684298278905973</c:v>
                </c:pt>
                <c:pt idx="17">
                  <c:v>2.2817636145628857</c:v>
                </c:pt>
                <c:pt idx="18">
                  <c:v>2.2510516748605238</c:v>
                </c:pt>
                <c:pt idx="19">
                  <c:v>2.314769384999118</c:v>
                </c:pt>
                <c:pt idx="20">
                  <c:v>2.2889822610226367</c:v>
                </c:pt>
                <c:pt idx="21">
                  <c:v>2.1833848051510976</c:v>
                </c:pt>
                <c:pt idx="22">
                  <c:v>2.1545078091456054</c:v>
                </c:pt>
                <c:pt idx="23">
                  <c:v>2.1946288604883342</c:v>
                </c:pt>
                <c:pt idx="24">
                  <c:v>2.250240940710674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Febrero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0.63618107746659591</c:v>
                </c:pt>
                <c:pt idx="1">
                  <c:v>0.16142220912066488</c:v>
                </c:pt>
                <c:pt idx="2">
                  <c:v>0.15182090059809519</c:v>
                </c:pt>
                <c:pt idx="3">
                  <c:v>3.0269067006172223E-2</c:v>
                </c:pt>
                <c:pt idx="4">
                  <c:v>1.6390148214457202E-2</c:v>
                </c:pt>
                <c:pt idx="5">
                  <c:v>3.5719343657594112E-3</c:v>
                </c:pt>
                <c:pt idx="6">
                  <c:v>3.4466322825521019E-4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21,51%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0,71%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0.51098436496278998</c:v>
                </c:pt>
                <c:pt idx="1">
                  <c:v>0.2151330797743021</c:v>
                </c:pt>
                <c:pt idx="2">
                  <c:v>0.19461521407299531</c:v>
                </c:pt>
                <c:pt idx="3">
                  <c:v>4.8916743590040779E-2</c:v>
                </c:pt>
                <c:pt idx="4">
                  <c:v>2.2621773446766861E-2</c:v>
                </c:pt>
                <c:pt idx="5">
                  <c:v>7.0897535385269148E-3</c:v>
                </c:pt>
                <c:pt idx="6">
                  <c:v>6.3907061457782173E-4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febrero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0.51098436496278998</c:v>
                </c:pt>
                <c:pt idx="1">
                  <c:v>0.2151330797743021</c:v>
                </c:pt>
                <c:pt idx="2">
                  <c:v>0.19461521407299531</c:v>
                </c:pt>
                <c:pt idx="3">
                  <c:v>4.8916743590040779E-2</c:v>
                </c:pt>
                <c:pt idx="4">
                  <c:v>2.2621773446766861E-2</c:v>
                </c:pt>
                <c:pt idx="5">
                  <c:v>7.0897535385269148E-3</c:v>
                </c:pt>
                <c:pt idx="6">
                  <c:v>6.3907061457782173E-4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99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99</xdr:row>
      <xdr:rowOff>141229</xdr:rowOff>
    </xdr:from>
    <xdr:to>
      <xdr:col>18</xdr:col>
      <xdr:colOff>302379</xdr:colOff>
      <xdr:row>112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133</xdr:row>
      <xdr:rowOff>165608</xdr:rowOff>
    </xdr:from>
    <xdr:to>
      <xdr:col>15</xdr:col>
      <xdr:colOff>598714</xdr:colOff>
      <xdr:row>151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112</xdr:row>
      <xdr:rowOff>172359</xdr:rowOff>
    </xdr:from>
    <xdr:to>
      <xdr:col>15</xdr:col>
      <xdr:colOff>592667</xdr:colOff>
      <xdr:row>133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0.1584</cdr:x>
      <cdr:y>0.26456</cdr:y>
    </cdr:from>
    <cdr:to>
      <cdr:x>0.18982</cdr:x>
      <cdr:y>0.33974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2045288" y="1290826"/>
          <a:ext cx="405706" cy="36681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478789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478789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3"/>
  <sheetViews>
    <sheetView showGridLines="0" tabSelected="1" zoomScale="70" zoomScaleNormal="70" zoomScaleSheetLayoutView="50" workbookViewId="0">
      <selection activeCell="B154" sqref="B154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40" customWidth="1"/>
    <col min="29" max="29" width="17.7109375" style="40" bestFit="1" customWidth="1"/>
    <col min="30" max="30" width="17" style="40" bestFit="1" customWidth="1"/>
    <col min="31" max="31" width="16.28515625" style="40" customWidth="1"/>
    <col min="32" max="32" width="13.42578125" style="27" customWidth="1"/>
    <col min="33" max="33" width="17.140625" style="27" customWidth="1"/>
    <col min="34" max="34" width="14.7109375" style="27" bestFit="1" customWidth="1"/>
    <col min="35" max="35" width="17.85546875" style="27" bestFit="1" customWidth="1"/>
    <col min="36" max="36" width="17.42578125" style="27" bestFit="1" customWidth="1"/>
    <col min="37" max="39" width="17" style="27" bestFit="1" customWidth="1"/>
    <col min="40" max="40" width="17.28515625" style="27" bestFit="1" customWidth="1"/>
    <col min="41" max="41" width="17" style="27" bestFit="1" customWidth="1"/>
    <col min="42" max="43" width="16.42578125" style="27" bestFit="1" customWidth="1"/>
    <col min="44" max="46" width="16.85546875" style="27" bestFit="1" customWidth="1"/>
    <col min="47" max="47" width="18.7109375" style="27" bestFit="1" customWidth="1"/>
    <col min="48" max="48" width="20.5703125" style="27" bestFit="1" customWidth="1"/>
    <col min="49" max="49" width="23.5703125" style="27" bestFit="1" customWidth="1"/>
    <col min="50" max="50" width="13.42578125" style="27" bestFit="1" customWidth="1"/>
    <col min="51" max="51" width="9.140625" style="27"/>
    <col min="52" max="16384" width="9.140625" style="4"/>
  </cols>
  <sheetData>
    <row r="1" spans="1:51" x14ac:dyDescent="0.6">
      <c r="A1" s="205"/>
      <c r="B1" s="205"/>
      <c r="C1" s="205"/>
      <c r="D1" s="205"/>
      <c r="E1" s="205"/>
      <c r="F1" s="20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2"/>
      <c r="AC1" s="42"/>
      <c r="AD1" s="42"/>
      <c r="AE1" s="42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51" x14ac:dyDescent="0.6">
      <c r="A2" s="205"/>
      <c r="B2" s="205"/>
      <c r="C2" s="205"/>
      <c r="D2" s="205"/>
      <c r="E2" s="205"/>
      <c r="F2" s="20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2"/>
      <c r="AC2" s="42"/>
      <c r="AD2" s="42"/>
      <c r="AE2" s="4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51" x14ac:dyDescent="0.6">
      <c r="A3" s="205"/>
      <c r="B3" s="205"/>
      <c r="C3" s="205"/>
      <c r="D3" s="205"/>
      <c r="E3" s="205"/>
      <c r="F3" s="205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2"/>
      <c r="AC3" s="42"/>
      <c r="AD3" s="42"/>
      <c r="AE3" s="42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51" x14ac:dyDescent="0.6">
      <c r="A4" s="9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2"/>
      <c r="AC4" s="42"/>
      <c r="AD4" s="42"/>
      <c r="AE4" s="4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51" x14ac:dyDescent="0.6">
      <c r="A5" s="9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2"/>
      <c r="AC5" s="42"/>
      <c r="AD5" s="42"/>
      <c r="AE5" s="42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51" x14ac:dyDescent="0.6">
      <c r="A6" s="9" t="s">
        <v>117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2"/>
      <c r="AC6" s="42"/>
      <c r="AD6" s="42"/>
      <c r="AE6" s="4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51" ht="16.899999999999999" thickBot="1" x14ac:dyDescent="0.65">
      <c r="A7" s="9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2"/>
      <c r="AC7" s="42"/>
      <c r="AD7" s="42"/>
      <c r="AE7" s="42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51" ht="16.899999999999999" thickBot="1" x14ac:dyDescent="0.65">
      <c r="A8" s="9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06" t="s">
        <v>106</v>
      </c>
      <c r="AC8" s="207"/>
      <c r="AD8" s="207"/>
      <c r="AE8" s="208"/>
      <c r="AF8" s="23"/>
      <c r="AG8" s="23"/>
      <c r="AH8" s="206" t="s">
        <v>51</v>
      </c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8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3" t="s">
        <v>8</v>
      </c>
      <c r="AC9" s="44" t="s">
        <v>9</v>
      </c>
      <c r="AD9" s="44" t="s">
        <v>4</v>
      </c>
      <c r="AE9" s="44" t="s">
        <v>32</v>
      </c>
      <c r="AF9" s="23"/>
      <c r="AG9" s="23"/>
      <c r="AH9" s="114" t="s">
        <v>10</v>
      </c>
      <c r="AI9" s="109" t="s">
        <v>11</v>
      </c>
      <c r="AJ9" s="109" t="s">
        <v>12</v>
      </c>
      <c r="AK9" s="109" t="s">
        <v>13</v>
      </c>
      <c r="AL9" s="109" t="s">
        <v>14</v>
      </c>
      <c r="AM9" s="109" t="s">
        <v>15</v>
      </c>
      <c r="AN9" s="109" t="s">
        <v>16</v>
      </c>
      <c r="AO9" s="109" t="s">
        <v>17</v>
      </c>
      <c r="AP9" s="109" t="s">
        <v>18</v>
      </c>
      <c r="AQ9" s="109" t="s">
        <v>19</v>
      </c>
      <c r="AR9" s="109" t="s">
        <v>20</v>
      </c>
      <c r="AS9" s="109" t="s">
        <v>21</v>
      </c>
      <c r="AT9" s="109" t="s">
        <v>22</v>
      </c>
      <c r="AU9" s="109" t="s">
        <v>3</v>
      </c>
      <c r="AV9" s="78" t="s">
        <v>23</v>
      </c>
      <c r="AW9" s="78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2"/>
      <c r="S10" s="1"/>
      <c r="T10" s="3"/>
      <c r="U10" s="3"/>
      <c r="V10" s="3"/>
      <c r="W10" s="3"/>
      <c r="X10" s="3"/>
      <c r="Y10" s="1"/>
      <c r="Z10" s="1"/>
      <c r="AA10" s="1"/>
      <c r="AB10" s="94">
        <v>42736</v>
      </c>
      <c r="AC10" s="98">
        <v>64303584</v>
      </c>
      <c r="AD10" s="90">
        <v>199045945.5</v>
      </c>
      <c r="AE10" s="100">
        <f>+AD10/AC10</f>
        <v>3.095409821947094</v>
      </c>
      <c r="AF10" s="23"/>
      <c r="AG10" s="24"/>
      <c r="AH10" s="115">
        <v>1994</v>
      </c>
      <c r="AI10" s="135">
        <v>11620473</v>
      </c>
      <c r="AJ10" s="135">
        <v>11996071</v>
      </c>
      <c r="AK10" s="135">
        <v>15510568</v>
      </c>
      <c r="AL10" s="135">
        <v>12310509</v>
      </c>
      <c r="AM10" s="135">
        <v>15596030</v>
      </c>
      <c r="AN10" s="135">
        <v>15280896</v>
      </c>
      <c r="AO10" s="135">
        <v>15727753</v>
      </c>
      <c r="AP10" s="135">
        <v>11699342</v>
      </c>
      <c r="AQ10" s="139">
        <v>9368795</v>
      </c>
      <c r="AR10" s="135">
        <v>12156766</v>
      </c>
      <c r="AS10" s="135">
        <v>13016736</v>
      </c>
      <c r="AT10" s="135">
        <v>11916898</v>
      </c>
      <c r="AU10" s="143">
        <f t="shared" ref="AU10:AU31" si="0">SUM(AI10:AT10)</f>
        <v>156200837</v>
      </c>
      <c r="AV10" s="147">
        <f t="shared" ref="AV10:AV39" si="1">+AU44/AU10</f>
        <v>3.292558252296689</v>
      </c>
      <c r="AW10" s="149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2"/>
      <c r="S11" s="1"/>
      <c r="T11" s="3"/>
      <c r="U11" s="3"/>
      <c r="V11" s="3"/>
      <c r="W11" s="3"/>
      <c r="X11" s="3"/>
      <c r="Y11" s="1"/>
      <c r="Z11" s="1"/>
      <c r="AA11" s="1"/>
      <c r="AB11" s="95">
        <v>42767</v>
      </c>
      <c r="AC11" s="51">
        <v>66620606</v>
      </c>
      <c r="AD11" s="58">
        <v>206099394.28</v>
      </c>
      <c r="AE11" s="101">
        <f>+AD11/AC11</f>
        <v>3.0936283329515195</v>
      </c>
      <c r="AF11" s="23"/>
      <c r="AG11" s="24"/>
      <c r="AH11" s="116">
        <v>1995</v>
      </c>
      <c r="AI11" s="136">
        <v>10807484</v>
      </c>
      <c r="AJ11" s="136">
        <v>13603755</v>
      </c>
      <c r="AK11" s="136">
        <v>15998832</v>
      </c>
      <c r="AL11" s="136">
        <v>15826653</v>
      </c>
      <c r="AM11" s="136">
        <v>16147447</v>
      </c>
      <c r="AN11" s="136">
        <v>16269336</v>
      </c>
      <c r="AO11" s="136">
        <v>17012050</v>
      </c>
      <c r="AP11" s="136">
        <v>16598239</v>
      </c>
      <c r="AQ11" s="140">
        <v>18688420</v>
      </c>
      <c r="AR11" s="136">
        <v>18536022</v>
      </c>
      <c r="AS11" s="136">
        <v>19105834</v>
      </c>
      <c r="AT11" s="136">
        <v>12268692</v>
      </c>
      <c r="AU11" s="144">
        <f t="shared" si="0"/>
        <v>190862764</v>
      </c>
      <c r="AV11" s="62">
        <f t="shared" si="1"/>
        <v>3.485092198182774</v>
      </c>
      <c r="AW11" s="150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2"/>
      <c r="S12" s="1"/>
      <c r="T12" s="3"/>
      <c r="U12" s="3"/>
      <c r="V12" s="3"/>
      <c r="W12" s="3"/>
      <c r="X12" s="3"/>
      <c r="Y12" s="1"/>
      <c r="Z12" s="1"/>
      <c r="AA12" s="1"/>
      <c r="AB12" s="95">
        <v>42795</v>
      </c>
      <c r="AC12" s="51">
        <v>71869640</v>
      </c>
      <c r="AD12" s="58">
        <v>222036343.91</v>
      </c>
      <c r="AE12" s="101">
        <f>+AD12/AC12</f>
        <v>3.0894316975846823</v>
      </c>
      <c r="AF12" s="23"/>
      <c r="AG12" s="24"/>
      <c r="AH12" s="116">
        <v>1996</v>
      </c>
      <c r="AI12" s="136">
        <v>15025684</v>
      </c>
      <c r="AJ12" s="136">
        <v>13903316</v>
      </c>
      <c r="AK12" s="136">
        <v>17889704</v>
      </c>
      <c r="AL12" s="136">
        <v>16057509</v>
      </c>
      <c r="AM12" s="136">
        <v>16235812</v>
      </c>
      <c r="AN12" s="136">
        <v>14565961</v>
      </c>
      <c r="AO12" s="136">
        <v>14555295</v>
      </c>
      <c r="AP12" s="136">
        <v>16439059</v>
      </c>
      <c r="AQ12" s="140">
        <v>14696498</v>
      </c>
      <c r="AR12" s="136">
        <v>16201026</v>
      </c>
      <c r="AS12" s="136">
        <v>18853806</v>
      </c>
      <c r="AT12" s="136">
        <v>14117863</v>
      </c>
      <c r="AU12" s="144">
        <f t="shared" si="0"/>
        <v>188541533</v>
      </c>
      <c r="AV12" s="62">
        <f t="shared" si="1"/>
        <v>3.2635135198036176</v>
      </c>
      <c r="AW12" s="151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2"/>
      <c r="S13" s="1"/>
      <c r="T13" s="3"/>
      <c r="U13" s="3"/>
      <c r="V13" s="3"/>
      <c r="W13" s="3"/>
      <c r="X13" s="3"/>
      <c r="Y13" s="1"/>
      <c r="Z13" s="1"/>
      <c r="AA13" s="1"/>
      <c r="AB13" s="95">
        <v>42826</v>
      </c>
      <c r="AC13" s="51">
        <v>79851780</v>
      </c>
      <c r="AD13" s="58">
        <v>245601181.59</v>
      </c>
      <c r="AE13" s="101">
        <f>+AD13/AC13</f>
        <v>3.0757132976872903</v>
      </c>
      <c r="AF13" s="23"/>
      <c r="AG13" s="25"/>
      <c r="AH13" s="116">
        <v>1997</v>
      </c>
      <c r="AI13" s="136">
        <v>12706617</v>
      </c>
      <c r="AJ13" s="136">
        <v>15440786</v>
      </c>
      <c r="AK13" s="136">
        <v>18366058</v>
      </c>
      <c r="AL13" s="136">
        <v>20857175</v>
      </c>
      <c r="AM13" s="136">
        <v>17922264</v>
      </c>
      <c r="AN13" s="136">
        <v>21002001</v>
      </c>
      <c r="AO13" s="136">
        <v>21138800</v>
      </c>
      <c r="AP13" s="136">
        <v>23917855</v>
      </c>
      <c r="AQ13" s="140">
        <v>21940317</v>
      </c>
      <c r="AR13" s="136">
        <v>23289769</v>
      </c>
      <c r="AS13" s="136">
        <v>21562153</v>
      </c>
      <c r="AT13" s="136">
        <v>21860475</v>
      </c>
      <c r="AU13" s="144">
        <f t="shared" si="0"/>
        <v>240004270</v>
      </c>
      <c r="AV13" s="62">
        <f t="shared" si="1"/>
        <v>3.6318722325231958</v>
      </c>
      <c r="AW13" s="150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2"/>
      <c r="S14" s="1"/>
      <c r="T14" s="3"/>
      <c r="U14" s="3"/>
      <c r="V14" s="3"/>
      <c r="W14" s="3"/>
      <c r="X14" s="3"/>
      <c r="Y14" s="1"/>
      <c r="Z14" s="1"/>
      <c r="AA14" s="1"/>
      <c r="AB14" s="95">
        <v>42856</v>
      </c>
      <c r="AC14" s="51">
        <v>85869921</v>
      </c>
      <c r="AD14" s="58">
        <v>262213940.41999999</v>
      </c>
      <c r="AE14" s="101">
        <f t="shared" ref="AE14:AE23" si="3">(AD14/AC14)</f>
        <v>3.0536180465334302</v>
      </c>
      <c r="AF14" s="23"/>
      <c r="AG14" s="25"/>
      <c r="AH14" s="116">
        <v>1998</v>
      </c>
      <c r="AI14" s="136">
        <v>17723109</v>
      </c>
      <c r="AJ14" s="136">
        <v>20247374</v>
      </c>
      <c r="AK14" s="136">
        <v>24592375</v>
      </c>
      <c r="AL14" s="136">
        <v>24887280</v>
      </c>
      <c r="AM14" s="136">
        <v>24377459</v>
      </c>
      <c r="AN14" s="136">
        <v>21375617</v>
      </c>
      <c r="AO14" s="136">
        <v>19485606</v>
      </c>
      <c r="AP14" s="136">
        <v>20239149</v>
      </c>
      <c r="AQ14" s="140">
        <v>18335194</v>
      </c>
      <c r="AR14" s="136">
        <v>20086224</v>
      </c>
      <c r="AS14" s="136">
        <v>20876802</v>
      </c>
      <c r="AT14" s="136">
        <v>20759718</v>
      </c>
      <c r="AU14" s="144">
        <f t="shared" si="0"/>
        <v>252985907</v>
      </c>
      <c r="AV14" s="62">
        <f t="shared" si="1"/>
        <v>3.4588918583911474</v>
      </c>
      <c r="AW14" s="150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2"/>
      <c r="S15" s="1"/>
      <c r="T15" s="3"/>
      <c r="U15" s="3"/>
      <c r="V15" s="3"/>
      <c r="W15" s="3"/>
      <c r="X15" s="3"/>
      <c r="Y15" s="1"/>
      <c r="Z15" s="1"/>
      <c r="AA15" s="1"/>
      <c r="AB15" s="96">
        <v>42887</v>
      </c>
      <c r="AC15" s="51">
        <v>86082995</v>
      </c>
      <c r="AD15" s="58">
        <v>259491252.75999996</v>
      </c>
      <c r="AE15" s="62">
        <f t="shared" si="3"/>
        <v>3.0144310471539701</v>
      </c>
      <c r="AF15" s="26"/>
      <c r="AG15" s="25"/>
      <c r="AH15" s="116">
        <v>1999</v>
      </c>
      <c r="AI15" s="136">
        <v>18227663</v>
      </c>
      <c r="AJ15" s="136">
        <v>20209769</v>
      </c>
      <c r="AK15" s="136">
        <v>24148524</v>
      </c>
      <c r="AL15" s="136">
        <v>23091401</v>
      </c>
      <c r="AM15" s="136">
        <v>21562492</v>
      </c>
      <c r="AN15" s="136">
        <v>26277727</v>
      </c>
      <c r="AO15" s="136">
        <v>20535227</v>
      </c>
      <c r="AP15" s="136">
        <v>14521537</v>
      </c>
      <c r="AQ15" s="140">
        <v>13445247</v>
      </c>
      <c r="AR15" s="47">
        <v>11524244</v>
      </c>
      <c r="AS15" s="47">
        <v>7899297</v>
      </c>
      <c r="AT15" s="47">
        <v>7597372</v>
      </c>
      <c r="AU15" s="144">
        <f t="shared" si="0"/>
        <v>209040500</v>
      </c>
      <c r="AV15" s="62">
        <f t="shared" si="1"/>
        <v>2.9513042445841831</v>
      </c>
      <c r="AW15" s="151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2"/>
      <c r="S16" s="1"/>
      <c r="T16" s="3"/>
      <c r="U16" s="3"/>
      <c r="V16" s="3"/>
      <c r="W16" s="3"/>
      <c r="X16" s="3"/>
      <c r="Y16" s="1"/>
      <c r="Z16" s="1"/>
      <c r="AA16" s="1"/>
      <c r="AB16" s="96">
        <v>42917</v>
      </c>
      <c r="AC16" s="51">
        <v>91361157</v>
      </c>
      <c r="AD16" s="58">
        <v>274293480.52999997</v>
      </c>
      <c r="AE16" s="62">
        <f t="shared" si="3"/>
        <v>3.0022986741509849</v>
      </c>
      <c r="AF16" s="26"/>
      <c r="AG16" s="24"/>
      <c r="AH16" s="116">
        <v>2000</v>
      </c>
      <c r="AI16" s="47">
        <v>5763732</v>
      </c>
      <c r="AJ16" s="47">
        <v>6276308</v>
      </c>
      <c r="AK16" s="47">
        <v>6932639</v>
      </c>
      <c r="AL16" s="47">
        <v>9323859</v>
      </c>
      <c r="AM16" s="47">
        <v>9353806</v>
      </c>
      <c r="AN16" s="47">
        <v>9232003</v>
      </c>
      <c r="AO16" s="47">
        <v>5507472</v>
      </c>
      <c r="AP16" s="47">
        <v>3866093</v>
      </c>
      <c r="AQ16" s="141">
        <v>6338871</v>
      </c>
      <c r="AR16" s="47">
        <v>6309936</v>
      </c>
      <c r="AS16" s="47">
        <v>7649763</v>
      </c>
      <c r="AT16" s="47">
        <v>6401311</v>
      </c>
      <c r="AU16" s="145">
        <f t="shared" si="0"/>
        <v>82955793</v>
      </c>
      <c r="AV16" s="62">
        <f t="shared" si="1"/>
        <v>3.5851432750453007</v>
      </c>
      <c r="AW16" s="151">
        <f>+(AU16-AU15)/AU15</f>
        <v>-0.60315922990999349</v>
      </c>
      <c r="AY16" s="30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2"/>
      <c r="S17" s="1"/>
      <c r="T17" s="3"/>
      <c r="U17" s="3"/>
      <c r="V17" s="3"/>
      <c r="W17" s="3"/>
      <c r="X17" s="3"/>
      <c r="Y17" s="1"/>
      <c r="Z17" s="1"/>
      <c r="AA17" s="1"/>
      <c r="AB17" s="96">
        <v>42948</v>
      </c>
      <c r="AC17" s="52">
        <v>73629117</v>
      </c>
      <c r="AD17" s="57">
        <v>221409741.70000002</v>
      </c>
      <c r="AE17" s="102">
        <f t="shared" si="3"/>
        <v>3.0070948929076526</v>
      </c>
      <c r="AF17" s="26"/>
      <c r="AG17" s="24"/>
      <c r="AH17" s="116">
        <v>2001</v>
      </c>
      <c r="AI17" s="47">
        <v>6682296</v>
      </c>
      <c r="AJ17" s="47">
        <v>6956042</v>
      </c>
      <c r="AK17" s="47">
        <v>9995621</v>
      </c>
      <c r="AL17" s="47">
        <v>10909429</v>
      </c>
      <c r="AM17" s="47">
        <v>14196399</v>
      </c>
      <c r="AN17" s="47">
        <v>9972128</v>
      </c>
      <c r="AO17" s="47">
        <v>6652930</v>
      </c>
      <c r="AP17" s="47">
        <v>7557791</v>
      </c>
      <c r="AQ17" s="141">
        <v>6805783</v>
      </c>
      <c r="AR17" s="47">
        <v>6600866</v>
      </c>
      <c r="AS17" s="47">
        <v>7527611</v>
      </c>
      <c r="AT17" s="47">
        <v>5944400</v>
      </c>
      <c r="AU17" s="145">
        <f t="shared" si="0"/>
        <v>99801296</v>
      </c>
      <c r="AV17" s="62">
        <f t="shared" si="1"/>
        <v>2.8125293390979609</v>
      </c>
      <c r="AW17" s="150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2"/>
      <c r="S18" s="1"/>
      <c r="T18" s="3"/>
      <c r="U18" s="3"/>
      <c r="V18" s="3"/>
      <c r="W18" s="3"/>
      <c r="X18" s="3"/>
      <c r="Y18" s="1"/>
      <c r="Z18" s="1"/>
      <c r="AA18" s="1"/>
      <c r="AB18" s="96">
        <v>42979</v>
      </c>
      <c r="AC18" s="52">
        <v>67692637</v>
      </c>
      <c r="AD18" s="57">
        <v>207106338.45000005</v>
      </c>
      <c r="AE18" s="102">
        <f t="shared" si="3"/>
        <v>3.0595105705514181</v>
      </c>
      <c r="AF18" s="26"/>
      <c r="AG18" s="24"/>
      <c r="AH18" s="116">
        <v>2002</v>
      </c>
      <c r="AI18" s="47">
        <v>5948260</v>
      </c>
      <c r="AJ18" s="47">
        <v>7019636</v>
      </c>
      <c r="AK18" s="47">
        <v>9726519</v>
      </c>
      <c r="AL18" s="47">
        <v>9351959</v>
      </c>
      <c r="AM18" s="47">
        <v>11750022</v>
      </c>
      <c r="AN18" s="47">
        <v>12669057</v>
      </c>
      <c r="AO18" s="47">
        <v>8780632</v>
      </c>
      <c r="AP18" s="138">
        <v>7819202</v>
      </c>
      <c r="AQ18" s="141">
        <v>6117128</v>
      </c>
      <c r="AR18" s="47">
        <v>7699144</v>
      </c>
      <c r="AS18" s="47">
        <v>8374177</v>
      </c>
      <c r="AT18" s="47">
        <v>7778010</v>
      </c>
      <c r="AU18" s="145">
        <f t="shared" si="0"/>
        <v>103033746</v>
      </c>
      <c r="AV18" s="62">
        <f t="shared" si="1"/>
        <v>2.5609005269011575</v>
      </c>
      <c r="AW18" s="150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2"/>
      <c r="S19" s="1"/>
      <c r="T19" s="3"/>
      <c r="U19" s="3"/>
      <c r="V19" s="3"/>
      <c r="W19" s="3"/>
      <c r="X19" s="3"/>
      <c r="Y19" s="1"/>
      <c r="Z19" s="1"/>
      <c r="AA19" s="1"/>
      <c r="AB19" s="96">
        <v>43009</v>
      </c>
      <c r="AC19" s="52">
        <v>88432893</v>
      </c>
      <c r="AD19" s="57">
        <v>268999147.16999996</v>
      </c>
      <c r="AE19" s="102">
        <f t="shared" si="3"/>
        <v>3.0418449294653285</v>
      </c>
      <c r="AF19" s="26"/>
      <c r="AG19" s="24"/>
      <c r="AH19" s="116">
        <v>2003</v>
      </c>
      <c r="AI19" s="47">
        <v>8245528</v>
      </c>
      <c r="AJ19" s="47">
        <v>8798063</v>
      </c>
      <c r="AK19" s="47">
        <v>10737492</v>
      </c>
      <c r="AL19" s="47">
        <v>10758266</v>
      </c>
      <c r="AM19" s="47">
        <v>12575655</v>
      </c>
      <c r="AN19" s="47">
        <v>11356594</v>
      </c>
      <c r="AO19" s="47">
        <v>10250003</v>
      </c>
      <c r="AP19" s="138">
        <v>8891165</v>
      </c>
      <c r="AQ19" s="141">
        <v>10303955</v>
      </c>
      <c r="AR19" s="47">
        <v>11225999</v>
      </c>
      <c r="AS19" s="47">
        <v>11622490</v>
      </c>
      <c r="AT19" s="47">
        <v>11985624</v>
      </c>
      <c r="AU19" s="145">
        <f t="shared" si="0"/>
        <v>126750834</v>
      </c>
      <c r="AV19" s="62">
        <f t="shared" si="1"/>
        <v>2.3969932685413338</v>
      </c>
      <c r="AW19" s="150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2"/>
      <c r="S20" s="1"/>
      <c r="T20" s="3"/>
      <c r="U20" s="3"/>
      <c r="V20" s="3"/>
      <c r="W20" s="3"/>
      <c r="X20" s="3"/>
      <c r="Y20" s="1"/>
      <c r="Z20" s="1"/>
      <c r="AA20" s="1"/>
      <c r="AB20" s="96">
        <v>43040</v>
      </c>
      <c r="AC20" s="52">
        <v>70957849</v>
      </c>
      <c r="AD20" s="57">
        <v>218612937.19999999</v>
      </c>
      <c r="AE20" s="102">
        <f t="shared" si="3"/>
        <v>3.080884500881643</v>
      </c>
      <c r="AF20" s="26"/>
      <c r="AG20" s="24"/>
      <c r="AH20" s="116">
        <v>2004</v>
      </c>
      <c r="AI20" s="47">
        <v>9875688</v>
      </c>
      <c r="AJ20" s="47">
        <v>15214543</v>
      </c>
      <c r="AK20" s="47">
        <v>12710211</v>
      </c>
      <c r="AL20" s="47">
        <v>14703122</v>
      </c>
      <c r="AM20" s="47">
        <v>12563434</v>
      </c>
      <c r="AN20" s="47">
        <v>13981632</v>
      </c>
      <c r="AO20" s="47">
        <v>14169279</v>
      </c>
      <c r="AP20" s="138">
        <v>10885997</v>
      </c>
      <c r="AQ20" s="141">
        <v>11367586</v>
      </c>
      <c r="AR20" s="47">
        <v>13062874</v>
      </c>
      <c r="AS20" s="47">
        <v>15384969</v>
      </c>
      <c r="AT20" s="47">
        <v>14541295</v>
      </c>
      <c r="AU20" s="145">
        <f t="shared" si="0"/>
        <v>158460630</v>
      </c>
      <c r="AV20" s="62">
        <f t="shared" si="1"/>
        <v>2.2096828282204859</v>
      </c>
      <c r="AW20" s="150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96">
        <v>43070</v>
      </c>
      <c r="AC21" s="52">
        <v>91911350</v>
      </c>
      <c r="AD21" s="57">
        <v>275721729.26000005</v>
      </c>
      <c r="AE21" s="102">
        <f t="shared" si="3"/>
        <v>2.9998659497439659</v>
      </c>
      <c r="AF21" s="26"/>
      <c r="AG21" s="24"/>
      <c r="AH21" s="116">
        <v>2005</v>
      </c>
      <c r="AI21" s="47">
        <v>13081089</v>
      </c>
      <c r="AJ21" s="47">
        <v>15737624</v>
      </c>
      <c r="AK21" s="47">
        <v>17110776</v>
      </c>
      <c r="AL21" s="47">
        <v>16935229</v>
      </c>
      <c r="AM21" s="47">
        <v>20317219</v>
      </c>
      <c r="AN21" s="47">
        <v>20727268</v>
      </c>
      <c r="AO21" s="47">
        <v>17688992</v>
      </c>
      <c r="AP21" s="138">
        <v>15360736</v>
      </c>
      <c r="AQ21" s="141">
        <v>17483436</v>
      </c>
      <c r="AR21" s="47">
        <v>18578836</v>
      </c>
      <c r="AS21" s="47">
        <v>21441805</v>
      </c>
      <c r="AT21" s="47">
        <v>18112203</v>
      </c>
      <c r="AU21" s="145">
        <f t="shared" si="0"/>
        <v>212575213</v>
      </c>
      <c r="AV21" s="62">
        <f t="shared" si="1"/>
        <v>2.2592073658183285</v>
      </c>
      <c r="AW21" s="150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96">
        <v>43101</v>
      </c>
      <c r="AC22" s="52">
        <v>76740046</v>
      </c>
      <c r="AD22" s="57">
        <v>228251420.47999999</v>
      </c>
      <c r="AE22" s="102">
        <f t="shared" si="3"/>
        <v>2.9743456301811442</v>
      </c>
      <c r="AF22" s="26"/>
      <c r="AG22" s="24"/>
      <c r="AH22" s="116">
        <v>2006</v>
      </c>
      <c r="AI22" s="47">
        <v>16605947</v>
      </c>
      <c r="AJ22" s="47">
        <v>17374838</v>
      </c>
      <c r="AK22" s="47">
        <v>24610250</v>
      </c>
      <c r="AL22" s="47">
        <v>22929819</v>
      </c>
      <c r="AM22" s="47">
        <v>23309173</v>
      </c>
      <c r="AN22" s="47">
        <v>23133202</v>
      </c>
      <c r="AO22" s="47">
        <v>21205888</v>
      </c>
      <c r="AP22" s="138">
        <v>21852237</v>
      </c>
      <c r="AQ22" s="141">
        <v>22486928</v>
      </c>
      <c r="AR22" s="47">
        <v>23010470</v>
      </c>
      <c r="AS22" s="47">
        <v>24982641</v>
      </c>
      <c r="AT22" s="47">
        <v>22860370</v>
      </c>
      <c r="AU22" s="145">
        <f t="shared" si="0"/>
        <v>264361763</v>
      </c>
      <c r="AV22" s="62">
        <f t="shared" si="1"/>
        <v>2.2608063156243969</v>
      </c>
      <c r="AW22" s="150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96">
        <v>43132</v>
      </c>
      <c r="AC23" s="52">
        <v>76478433</v>
      </c>
      <c r="AD23" s="57">
        <v>225804061.73000008</v>
      </c>
      <c r="AE23" s="102">
        <f t="shared" si="3"/>
        <v>2.952519460355576</v>
      </c>
      <c r="AF23" s="26"/>
      <c r="AG23" s="24"/>
      <c r="AH23" s="116">
        <v>2007</v>
      </c>
      <c r="AI23" s="47">
        <v>18590212</v>
      </c>
      <c r="AJ23" s="47">
        <v>24353757</v>
      </c>
      <c r="AK23" s="47">
        <v>23684790</v>
      </c>
      <c r="AL23" s="47">
        <v>22583902</v>
      </c>
      <c r="AM23" s="47">
        <v>25270355</v>
      </c>
      <c r="AN23" s="47">
        <v>25052122</v>
      </c>
      <c r="AO23" s="47">
        <v>20443964</v>
      </c>
      <c r="AP23" s="138">
        <v>22734772</v>
      </c>
      <c r="AQ23" s="141">
        <v>20371122</v>
      </c>
      <c r="AR23" s="47">
        <v>20371122</v>
      </c>
      <c r="AS23" s="47">
        <v>24457807</v>
      </c>
      <c r="AT23" s="47">
        <v>25223844</v>
      </c>
      <c r="AU23" s="145">
        <f t="shared" si="0"/>
        <v>273137769</v>
      </c>
      <c r="AV23" s="62">
        <f t="shared" si="1"/>
        <v>2.1308972182093204</v>
      </c>
      <c r="AW23" s="150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96">
        <v>43160</v>
      </c>
      <c r="AC24" s="52">
        <v>83568002</v>
      </c>
      <c r="AD24" s="57">
        <v>250423741.74999991</v>
      </c>
      <c r="AE24" s="102">
        <f t="shared" ref="AE24:AE41" si="4">(AD24/AC24)</f>
        <v>2.996646273175227</v>
      </c>
      <c r="AH24" s="116">
        <v>2008</v>
      </c>
      <c r="AI24" s="47">
        <v>18525748</v>
      </c>
      <c r="AJ24" s="47">
        <v>26011617</v>
      </c>
      <c r="AK24" s="47">
        <v>22526127</v>
      </c>
      <c r="AL24" s="47">
        <v>24909348</v>
      </c>
      <c r="AM24" s="47">
        <v>34133365</v>
      </c>
      <c r="AN24" s="47">
        <v>25990061</v>
      </c>
      <c r="AO24" s="47">
        <v>24968523</v>
      </c>
      <c r="AP24" s="138">
        <v>25218189</v>
      </c>
      <c r="AQ24" s="141">
        <v>22921801</v>
      </c>
      <c r="AR24" s="47">
        <v>23790925</v>
      </c>
      <c r="AS24" s="47">
        <v>24763103</v>
      </c>
      <c r="AT24" s="47">
        <v>20974781</v>
      </c>
      <c r="AU24" s="145">
        <f t="shared" si="0"/>
        <v>294733588</v>
      </c>
      <c r="AV24" s="62">
        <f t="shared" si="1"/>
        <v>2.2850098332871385</v>
      </c>
      <c r="AW24" s="150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96">
        <v>43191</v>
      </c>
      <c r="AC25" s="52">
        <v>106117594</v>
      </c>
      <c r="AD25" s="57">
        <v>315475764.77000004</v>
      </c>
      <c r="AE25" s="102">
        <f t="shared" si="4"/>
        <v>2.9728884050085043</v>
      </c>
      <c r="AH25" s="116">
        <v>2009</v>
      </c>
      <c r="AI25" s="47">
        <v>19930960</v>
      </c>
      <c r="AJ25" s="47">
        <v>22359463</v>
      </c>
      <c r="AK25" s="47">
        <v>25446683</v>
      </c>
      <c r="AL25" s="47">
        <v>24825706</v>
      </c>
      <c r="AM25" s="47">
        <v>27753524</v>
      </c>
      <c r="AN25" s="47">
        <v>26176907</v>
      </c>
      <c r="AO25" s="47">
        <v>27007151</v>
      </c>
      <c r="AP25" s="138">
        <v>25871877</v>
      </c>
      <c r="AQ25" s="141">
        <v>21330112</v>
      </c>
      <c r="AR25" s="47">
        <v>27992748</v>
      </c>
      <c r="AS25" s="47">
        <v>25929355</v>
      </c>
      <c r="AT25" s="47">
        <v>24709432</v>
      </c>
      <c r="AU25" s="145">
        <f t="shared" si="0"/>
        <v>299333918</v>
      </c>
      <c r="AV25" s="62">
        <f t="shared" si="1"/>
        <v>2.0286846151861746</v>
      </c>
      <c r="AW25" s="150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96">
        <v>43221</v>
      </c>
      <c r="AC26" s="52">
        <v>107592012</v>
      </c>
      <c r="AD26" s="57">
        <v>312424062.74000001</v>
      </c>
      <c r="AE26" s="102">
        <f t="shared" si="4"/>
        <v>2.9037849272676488</v>
      </c>
      <c r="AH26" s="116">
        <v>2010</v>
      </c>
      <c r="AI26" s="47">
        <v>20662269</v>
      </c>
      <c r="AJ26" s="47">
        <v>22313418</v>
      </c>
      <c r="AK26" s="47">
        <v>25575823</v>
      </c>
      <c r="AL26" s="47">
        <v>25515347</v>
      </c>
      <c r="AM26" s="47">
        <v>33327845</v>
      </c>
      <c r="AN26" s="47">
        <v>29949472</v>
      </c>
      <c r="AO26" s="47">
        <v>27593714</v>
      </c>
      <c r="AP26" s="138">
        <v>23171172</v>
      </c>
      <c r="AQ26" s="141">
        <v>26471294</v>
      </c>
      <c r="AR26" s="47">
        <v>31732436</v>
      </c>
      <c r="AS26" s="47">
        <v>29453037</v>
      </c>
      <c r="AT26" s="47">
        <v>26560853</v>
      </c>
      <c r="AU26" s="145">
        <f t="shared" si="0"/>
        <v>322326680</v>
      </c>
      <c r="AV26" s="62">
        <f t="shared" si="1"/>
        <v>2.2817849689948102</v>
      </c>
      <c r="AW26" s="150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96">
        <v>43252</v>
      </c>
      <c r="AC27" s="52">
        <v>88303488</v>
      </c>
      <c r="AD27" s="57">
        <v>253377264.18000004</v>
      </c>
      <c r="AE27" s="102">
        <f t="shared" si="4"/>
        <v>2.8693913447677177</v>
      </c>
      <c r="AH27" s="116">
        <v>2011</v>
      </c>
      <c r="AI27" s="47">
        <v>25647030</v>
      </c>
      <c r="AJ27" s="47">
        <v>27575709</v>
      </c>
      <c r="AK27" s="47">
        <v>32814884</v>
      </c>
      <c r="AL27" s="47">
        <v>35212468</v>
      </c>
      <c r="AM27" s="47">
        <v>33847090</v>
      </c>
      <c r="AN27" s="47">
        <v>33351442</v>
      </c>
      <c r="AO27" s="47">
        <v>37687054</v>
      </c>
      <c r="AP27" s="138">
        <v>31408881</v>
      </c>
      <c r="AQ27" s="141">
        <v>30677730</v>
      </c>
      <c r="AR27" s="47">
        <v>34459178</v>
      </c>
      <c r="AS27" s="47">
        <v>34247583</v>
      </c>
      <c r="AT27" s="47">
        <v>35535738</v>
      </c>
      <c r="AU27" s="145">
        <f t="shared" si="0"/>
        <v>392464787</v>
      </c>
      <c r="AV27" s="62">
        <f t="shared" si="1"/>
        <v>2.5310943136918929</v>
      </c>
      <c r="AW27" s="150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96">
        <v>43282</v>
      </c>
      <c r="AC28" s="52">
        <v>97947911</v>
      </c>
      <c r="AD28" s="57">
        <v>281940230</v>
      </c>
      <c r="AE28" s="102">
        <f t="shared" si="4"/>
        <v>2.8784710885768661</v>
      </c>
      <c r="AH28" s="116">
        <v>2012</v>
      </c>
      <c r="AI28" s="47">
        <v>30572174</v>
      </c>
      <c r="AJ28" s="47">
        <v>31333924</v>
      </c>
      <c r="AK28" s="47">
        <v>42403418</v>
      </c>
      <c r="AL28" s="47">
        <v>35999237</v>
      </c>
      <c r="AM28" s="47">
        <v>43197736</v>
      </c>
      <c r="AN28" s="47">
        <v>45734556</v>
      </c>
      <c r="AO28" s="47">
        <v>41975078</v>
      </c>
      <c r="AP28" s="138">
        <v>38000937</v>
      </c>
      <c r="AQ28" s="141">
        <v>32908295</v>
      </c>
      <c r="AR28" s="47">
        <v>33536795</v>
      </c>
      <c r="AS28" s="47">
        <v>35786916</v>
      </c>
      <c r="AT28" s="47">
        <v>38347324</v>
      </c>
      <c r="AU28" s="145">
        <f t="shared" si="0"/>
        <v>449796390</v>
      </c>
      <c r="AV28" s="62">
        <f t="shared" si="1"/>
        <v>2.5196371819702681</v>
      </c>
      <c r="AW28" s="150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96">
        <v>43313</v>
      </c>
      <c r="AC29" s="52">
        <v>97434163</v>
      </c>
      <c r="AD29" s="57">
        <v>275218913.16999996</v>
      </c>
      <c r="AE29" s="102">
        <f t="shared" si="4"/>
        <v>2.8246654427564586</v>
      </c>
      <c r="AH29" s="116">
        <v>2013</v>
      </c>
      <c r="AI29" s="47">
        <v>31156882</v>
      </c>
      <c r="AJ29" s="47">
        <v>34173595</v>
      </c>
      <c r="AK29" s="47">
        <v>38353990</v>
      </c>
      <c r="AL29" s="47">
        <v>37577127</v>
      </c>
      <c r="AM29" s="47">
        <v>49696297</v>
      </c>
      <c r="AN29" s="47">
        <v>42195298</v>
      </c>
      <c r="AO29" s="47">
        <v>37150541</v>
      </c>
      <c r="AP29" s="138">
        <v>41026997</v>
      </c>
      <c r="AQ29" s="141">
        <v>34808087</v>
      </c>
      <c r="AR29" s="47">
        <v>41555483</v>
      </c>
      <c r="AS29" s="47">
        <v>43779999</v>
      </c>
      <c r="AT29" s="47">
        <v>42762080</v>
      </c>
      <c r="AU29" s="145">
        <f t="shared" si="0"/>
        <v>474236376</v>
      </c>
      <c r="AV29" s="62">
        <f t="shared" si="1"/>
        <v>3.41730830896869</v>
      </c>
      <c r="AW29" s="150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96">
        <v>43344</v>
      </c>
      <c r="AC30" s="52">
        <v>88599933</v>
      </c>
      <c r="AD30" s="57">
        <v>247966603.73999998</v>
      </c>
      <c r="AE30" s="102">
        <f t="shared" si="4"/>
        <v>2.7987222489208876</v>
      </c>
      <c r="AG30" s="24"/>
      <c r="AH30" s="116">
        <v>2014</v>
      </c>
      <c r="AI30" s="47">
        <v>41408543</v>
      </c>
      <c r="AJ30" s="47">
        <v>45968102</v>
      </c>
      <c r="AK30" s="47">
        <v>52570546</v>
      </c>
      <c r="AL30" s="47">
        <v>51401705</v>
      </c>
      <c r="AM30" s="47">
        <v>54596331</v>
      </c>
      <c r="AN30" s="47">
        <v>55881232</v>
      </c>
      <c r="AO30" s="47">
        <v>51459761</v>
      </c>
      <c r="AP30" s="138">
        <v>51878553</v>
      </c>
      <c r="AQ30" s="141">
        <v>51412328</v>
      </c>
      <c r="AR30" s="47">
        <v>53982154</v>
      </c>
      <c r="AS30" s="47">
        <v>52893515</v>
      </c>
      <c r="AT30" s="47">
        <v>47595251</v>
      </c>
      <c r="AU30" s="145">
        <f t="shared" si="0"/>
        <v>611048021</v>
      </c>
      <c r="AV30" s="62">
        <f t="shared" si="1"/>
        <v>3.7470332760311811</v>
      </c>
      <c r="AW30" s="150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96">
        <v>43374</v>
      </c>
      <c r="AC31" s="52">
        <v>98449999</v>
      </c>
      <c r="AD31" s="57">
        <v>276231792.63999999</v>
      </c>
      <c r="AE31" s="102">
        <f t="shared" si="4"/>
        <v>2.8058079781189229</v>
      </c>
      <c r="AG31" s="24"/>
      <c r="AH31" s="116">
        <v>2015</v>
      </c>
      <c r="AI31" s="51">
        <v>50506401</v>
      </c>
      <c r="AJ31" s="51">
        <v>52139993</v>
      </c>
      <c r="AK31" s="51">
        <v>58673360</v>
      </c>
      <c r="AL31" s="51">
        <v>52130003</v>
      </c>
      <c r="AM31" s="51">
        <v>66160947</v>
      </c>
      <c r="AN31" s="47">
        <v>63425708</v>
      </c>
      <c r="AO31" s="47">
        <v>63440573</v>
      </c>
      <c r="AP31" s="47">
        <v>65351435</v>
      </c>
      <c r="AQ31" s="141">
        <v>59556437</v>
      </c>
      <c r="AR31" s="47">
        <v>63036864</v>
      </c>
      <c r="AS31" s="47">
        <v>60431865</v>
      </c>
      <c r="AT31" s="47">
        <v>65455247</v>
      </c>
      <c r="AU31" s="145">
        <f t="shared" si="0"/>
        <v>720308833</v>
      </c>
      <c r="AV31" s="62">
        <f t="shared" si="1"/>
        <v>3.1998802162266422</v>
      </c>
      <c r="AW31" s="150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/>
      <c r="M32" s="1"/>
      <c r="N32" s="1"/>
      <c r="O32" s="14"/>
      <c r="P32" s="14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96">
        <v>43405</v>
      </c>
      <c r="AC32" s="52">
        <v>96842610</v>
      </c>
      <c r="AD32" s="57">
        <v>266763496.36000004</v>
      </c>
      <c r="AE32" s="102">
        <f t="shared" si="4"/>
        <v>2.7546087033383349</v>
      </c>
      <c r="AG32" s="24"/>
      <c r="AH32" s="116">
        <v>2016</v>
      </c>
      <c r="AI32" s="51">
        <v>55632857</v>
      </c>
      <c r="AJ32" s="51">
        <v>57312773</v>
      </c>
      <c r="AK32" s="51">
        <v>64260029</v>
      </c>
      <c r="AL32" s="51">
        <v>68456967</v>
      </c>
      <c r="AM32" s="51">
        <v>76717653</v>
      </c>
      <c r="AN32" s="47">
        <v>71180386</v>
      </c>
      <c r="AO32" s="47">
        <v>72767083</v>
      </c>
      <c r="AP32" s="47">
        <v>64871080</v>
      </c>
      <c r="AQ32" s="141">
        <v>66165736</v>
      </c>
      <c r="AR32" s="47">
        <v>72998159</v>
      </c>
      <c r="AS32" s="47">
        <v>64437647</v>
      </c>
      <c r="AT32" s="47">
        <v>65054371</v>
      </c>
      <c r="AU32" s="145">
        <f t="shared" ref="AU32:AU37" si="6">SUM(AI32:AT32)</f>
        <v>799854741</v>
      </c>
      <c r="AV32" s="62">
        <f t="shared" si="1"/>
        <v>3.0696634509165204</v>
      </c>
      <c r="AW32" s="150">
        <f t="shared" si="5"/>
        <v>0.11043305920420388</v>
      </c>
      <c r="AX32" s="2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2"/>
      <c r="S33" s="1"/>
      <c r="T33" s="3"/>
      <c r="U33" s="3"/>
      <c r="V33" s="3"/>
      <c r="W33" s="3"/>
      <c r="X33" s="3"/>
      <c r="Y33" s="1"/>
      <c r="Z33" s="1"/>
      <c r="AA33" s="1"/>
      <c r="AB33" s="95">
        <v>43435</v>
      </c>
      <c r="AC33" s="99">
        <v>97149564</v>
      </c>
      <c r="AD33" s="91">
        <v>264838171.44000006</v>
      </c>
      <c r="AE33" s="103">
        <f t="shared" si="4"/>
        <v>2.7260870819759937</v>
      </c>
      <c r="AG33" s="24"/>
      <c r="AH33" s="116">
        <v>2017</v>
      </c>
      <c r="AI33" s="51">
        <v>64303584</v>
      </c>
      <c r="AJ33" s="51">
        <v>66620606</v>
      </c>
      <c r="AK33" s="51">
        <v>71869640</v>
      </c>
      <c r="AL33" s="51">
        <v>79851780</v>
      </c>
      <c r="AM33" s="51">
        <v>85869921</v>
      </c>
      <c r="AN33" s="47">
        <v>86082995</v>
      </c>
      <c r="AO33" s="47">
        <v>91361157</v>
      </c>
      <c r="AP33" s="47">
        <v>73629117</v>
      </c>
      <c r="AQ33" s="141">
        <v>67692637</v>
      </c>
      <c r="AR33" s="47">
        <v>88432893</v>
      </c>
      <c r="AS33" s="47">
        <v>70957849</v>
      </c>
      <c r="AT33" s="47">
        <v>91911350</v>
      </c>
      <c r="AU33" s="145">
        <f t="shared" si="6"/>
        <v>938583529</v>
      </c>
      <c r="AV33" s="62">
        <f t="shared" si="1"/>
        <v>3.0478176362393845</v>
      </c>
      <c r="AW33" s="150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96">
        <v>43466</v>
      </c>
      <c r="AC34" s="52">
        <v>89192404</v>
      </c>
      <c r="AD34" s="57">
        <v>237806527.17000008</v>
      </c>
      <c r="AE34" s="103">
        <f t="shared" si="4"/>
        <v>2.6662195041855816</v>
      </c>
      <c r="AG34" s="24"/>
      <c r="AH34" s="116">
        <v>2018</v>
      </c>
      <c r="AI34" s="51">
        <v>76740046</v>
      </c>
      <c r="AJ34" s="51">
        <v>76478433</v>
      </c>
      <c r="AK34" s="52">
        <v>83568002</v>
      </c>
      <c r="AL34" s="51">
        <v>106117594</v>
      </c>
      <c r="AM34" s="51">
        <v>107592012</v>
      </c>
      <c r="AN34" s="47">
        <v>88303488</v>
      </c>
      <c r="AO34" s="47">
        <v>97947911</v>
      </c>
      <c r="AP34" s="47">
        <v>97434163</v>
      </c>
      <c r="AQ34" s="141">
        <v>88599933</v>
      </c>
      <c r="AR34" s="47">
        <v>98449999</v>
      </c>
      <c r="AS34" s="47">
        <v>96842610</v>
      </c>
      <c r="AT34" s="47">
        <v>97149564</v>
      </c>
      <c r="AU34" s="144">
        <f t="shared" si="6"/>
        <v>1115223755</v>
      </c>
      <c r="AV34" s="62">
        <f t="shared" si="1"/>
        <v>2.8682275719637982</v>
      </c>
      <c r="AW34" s="150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95">
        <v>43497</v>
      </c>
      <c r="AC35" s="52">
        <v>99644130</v>
      </c>
      <c r="AD35" s="57">
        <v>267058137.86000001</v>
      </c>
      <c r="AE35" s="102">
        <f t="shared" si="4"/>
        <v>2.6801191185070312</v>
      </c>
      <c r="AG35" s="24"/>
      <c r="AH35" s="116">
        <v>2019</v>
      </c>
      <c r="AI35" s="51">
        <f>+AJ35</f>
        <v>99644130</v>
      </c>
      <c r="AJ35" s="51">
        <v>99644130</v>
      </c>
      <c r="AK35" s="52">
        <v>117737601</v>
      </c>
      <c r="AL35" s="51">
        <v>122841387</v>
      </c>
      <c r="AM35" s="51">
        <v>125293328</v>
      </c>
      <c r="AN35" s="47">
        <v>123967355</v>
      </c>
      <c r="AO35" s="47">
        <v>123831883</v>
      </c>
      <c r="AP35" s="47">
        <v>124943552</v>
      </c>
      <c r="AQ35" s="141">
        <v>112033456</v>
      </c>
      <c r="AR35" s="47">
        <v>116745652</v>
      </c>
      <c r="AS35" s="47">
        <v>135273597</v>
      </c>
      <c r="AT35" s="47">
        <v>105986034</v>
      </c>
      <c r="AU35" s="144">
        <f t="shared" si="6"/>
        <v>1407942105</v>
      </c>
      <c r="AV35" s="62">
        <f t="shared" si="1"/>
        <v>2.5943425284948063</v>
      </c>
      <c r="AW35" s="150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96">
        <v>43525</v>
      </c>
      <c r="AC36" s="52">
        <v>117737601</v>
      </c>
      <c r="AD36" s="57">
        <v>308545725.49000001</v>
      </c>
      <c r="AE36" s="102">
        <f t="shared" si="4"/>
        <v>2.6206218138417818</v>
      </c>
      <c r="AG36" s="23"/>
      <c r="AH36" s="116">
        <v>2020</v>
      </c>
      <c r="AI36" s="47">
        <v>109712762</v>
      </c>
      <c r="AJ36" s="47">
        <v>131998915</v>
      </c>
      <c r="AK36" s="52">
        <v>115811924</v>
      </c>
      <c r="AL36" s="51">
        <v>127751797</v>
      </c>
      <c r="AM36" s="51">
        <v>159145827</v>
      </c>
      <c r="AN36" s="47">
        <v>122263463</v>
      </c>
      <c r="AO36" s="47">
        <v>98311746</v>
      </c>
      <c r="AP36" s="47">
        <v>115666912</v>
      </c>
      <c r="AQ36" s="141">
        <v>118950401</v>
      </c>
      <c r="AR36" s="47">
        <v>141703470</v>
      </c>
      <c r="AS36" s="47">
        <v>154257289</v>
      </c>
      <c r="AT36" s="47">
        <v>95557708</v>
      </c>
      <c r="AU36" s="144">
        <f t="shared" si="6"/>
        <v>1491132214</v>
      </c>
      <c r="AV36" s="62">
        <f t="shared" si="1"/>
        <v>2.4222336531319817</v>
      </c>
      <c r="AW36" s="150">
        <f t="shared" si="5"/>
        <v>5.908631377992634E-2</v>
      </c>
      <c r="AX36" s="30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96">
        <v>43556</v>
      </c>
      <c r="AC37" s="52">
        <v>122841387</v>
      </c>
      <c r="AD37" s="57">
        <v>319096198.44999999</v>
      </c>
      <c r="AE37" s="103">
        <f t="shared" si="4"/>
        <v>2.5976277722263097</v>
      </c>
      <c r="AH37" s="116">
        <v>2021</v>
      </c>
      <c r="AI37" s="47">
        <v>101421858</v>
      </c>
      <c r="AJ37" s="47">
        <v>126636641</v>
      </c>
      <c r="AK37" s="52">
        <v>137398429</v>
      </c>
      <c r="AL37" s="51">
        <v>167273101</v>
      </c>
      <c r="AM37" s="51">
        <v>161190067</v>
      </c>
      <c r="AN37" s="47">
        <v>153299074</v>
      </c>
      <c r="AO37" s="47">
        <v>162826458</v>
      </c>
      <c r="AP37" s="47">
        <v>152297115</v>
      </c>
      <c r="AQ37" s="141">
        <v>164254725</v>
      </c>
      <c r="AR37" s="47">
        <v>155185007</v>
      </c>
      <c r="AS37" s="47">
        <v>188165830</v>
      </c>
      <c r="AT37" s="47">
        <v>185686546</v>
      </c>
      <c r="AU37" s="144">
        <f t="shared" si="6"/>
        <v>1855634851</v>
      </c>
      <c r="AV37" s="62">
        <f t="shared" si="1"/>
        <v>2.7369744897510553</v>
      </c>
      <c r="AW37" s="150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96">
        <v>43586</v>
      </c>
      <c r="AC38" s="52">
        <v>125293328</v>
      </c>
      <c r="AD38" s="57">
        <v>318003984.67999995</v>
      </c>
      <c r="AE38" s="103">
        <f t="shared" si="4"/>
        <v>2.5380759674609323</v>
      </c>
      <c r="AH38" s="116">
        <v>2022</v>
      </c>
      <c r="AI38" s="47">
        <v>161094284</v>
      </c>
      <c r="AJ38" s="47">
        <v>180446924</v>
      </c>
      <c r="AK38" s="52">
        <v>184043936</v>
      </c>
      <c r="AL38" s="51">
        <v>182579815</v>
      </c>
      <c r="AM38" s="51">
        <v>208671837</v>
      </c>
      <c r="AN38" s="47">
        <v>209466750</v>
      </c>
      <c r="AO38" s="47">
        <v>227749024</v>
      </c>
      <c r="AP38" s="47">
        <v>183783270</v>
      </c>
      <c r="AQ38" s="141">
        <v>209270183</v>
      </c>
      <c r="AR38" s="47">
        <v>205648136</v>
      </c>
      <c r="AS38" s="47">
        <v>188596398</v>
      </c>
      <c r="AT38" s="47">
        <v>197378288</v>
      </c>
      <c r="AU38" s="144">
        <f>SUM(AI38:AT38)</f>
        <v>2338728845</v>
      </c>
      <c r="AV38" s="62">
        <f t="shared" si="1"/>
        <v>2.8447867583811326</v>
      </c>
      <c r="AW38" s="150">
        <f>+(AU38-AU37)/AU37</f>
        <v>0.26033893130410923</v>
      </c>
      <c r="AY38" s="39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96">
        <v>43617</v>
      </c>
      <c r="AC39" s="52">
        <v>123967355</v>
      </c>
      <c r="AD39" s="57">
        <v>320166090.88999999</v>
      </c>
      <c r="AE39" s="103">
        <f t="shared" si="4"/>
        <v>2.5826645320455532</v>
      </c>
      <c r="AH39" s="116">
        <v>2023</v>
      </c>
      <c r="AI39" s="47">
        <v>209188250</v>
      </c>
      <c r="AJ39" s="47">
        <v>206062017</v>
      </c>
      <c r="AK39" s="52">
        <v>236255622</v>
      </c>
      <c r="AL39" s="51">
        <v>206800041</v>
      </c>
      <c r="AM39" s="51">
        <v>236817684</v>
      </c>
      <c r="AN39" s="47">
        <v>240986079</v>
      </c>
      <c r="AO39" s="47">
        <v>220840601</v>
      </c>
      <c r="AP39" s="47">
        <v>217441748</v>
      </c>
      <c r="AQ39" s="141">
        <v>236691628</v>
      </c>
      <c r="AR39" s="47">
        <v>216287609</v>
      </c>
      <c r="AS39" s="47">
        <v>216042043</v>
      </c>
      <c r="AT39" s="47">
        <v>233231853</v>
      </c>
      <c r="AU39" s="144">
        <f>SUM(AI39:AT39)</f>
        <v>2676645175</v>
      </c>
      <c r="AV39" s="62">
        <f t="shared" si="1"/>
        <v>2.3494811770260133</v>
      </c>
      <c r="AW39" s="150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96">
        <v>43647</v>
      </c>
      <c r="AC40" s="52">
        <v>123831883</v>
      </c>
      <c r="AD40" s="57">
        <v>324050947.59999985</v>
      </c>
      <c r="AE40" s="103">
        <f t="shared" si="4"/>
        <v>2.6168619886043389</v>
      </c>
      <c r="AH40" s="117">
        <v>2024</v>
      </c>
      <c r="AI40" s="72">
        <v>196676284</v>
      </c>
      <c r="AJ40" s="72">
        <v>201461305</v>
      </c>
      <c r="AK40" s="137"/>
      <c r="AL40" s="71"/>
      <c r="AM40" s="71"/>
      <c r="AN40" s="72"/>
      <c r="AO40" s="72"/>
      <c r="AP40" s="72"/>
      <c r="AQ40" s="142"/>
      <c r="AR40" s="72"/>
      <c r="AS40" s="72"/>
      <c r="AT40" s="72"/>
      <c r="AU40" s="146">
        <f>SUM(AI40:AT40)</f>
        <v>398137589</v>
      </c>
      <c r="AV40" s="148"/>
      <c r="AW40" s="152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5"/>
      <c r="T41" s="1"/>
      <c r="U41" s="1"/>
      <c r="V41" s="1"/>
      <c r="W41" s="1"/>
      <c r="X41" s="1"/>
      <c r="Y41" s="1"/>
      <c r="Z41" s="1"/>
      <c r="AA41" s="1"/>
      <c r="AB41" s="96">
        <v>43678</v>
      </c>
      <c r="AC41" s="52">
        <v>124943552</v>
      </c>
      <c r="AD41" s="57">
        <v>326912721.97000003</v>
      </c>
      <c r="AE41" s="103">
        <f t="shared" si="4"/>
        <v>2.6164833377716046</v>
      </c>
      <c r="AV41" s="23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"/>
      <c r="Q42" s="1"/>
      <c r="R42" s="15"/>
      <c r="S42" s="1"/>
      <c r="T42" s="1"/>
      <c r="U42" s="1"/>
      <c r="V42" s="1"/>
      <c r="W42" s="1"/>
      <c r="X42" s="1"/>
      <c r="Y42" s="1"/>
      <c r="Z42" s="1"/>
      <c r="AA42" s="1"/>
      <c r="AB42" s="96">
        <v>43709</v>
      </c>
      <c r="AC42" s="47">
        <v>112033456</v>
      </c>
      <c r="AD42" s="56">
        <v>284125531.82000011</v>
      </c>
      <c r="AE42" s="103">
        <f t="shared" ref="AE42:AE54" si="7">(AD42/AC42)</f>
        <v>2.5360775429439588</v>
      </c>
      <c r="AH42" s="206" t="s">
        <v>52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8"/>
      <c r="AV42" s="23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7"/>
      <c r="P43" s="13"/>
      <c r="Q43" s="1"/>
      <c r="R43" s="1"/>
      <c r="S43" s="5"/>
      <c r="T43" s="18"/>
      <c r="U43" s="18"/>
      <c r="V43" s="18"/>
      <c r="W43" s="18"/>
      <c r="X43" s="18"/>
      <c r="Y43" s="12"/>
      <c r="Z43" s="12"/>
      <c r="AA43" s="12"/>
      <c r="AB43" s="96">
        <v>43739</v>
      </c>
      <c r="AC43" s="47">
        <v>116745652</v>
      </c>
      <c r="AD43" s="56">
        <v>305288552.73999995</v>
      </c>
      <c r="AE43" s="103">
        <f t="shared" si="7"/>
        <v>2.6149886313539108</v>
      </c>
      <c r="AG43" s="38"/>
      <c r="AH43" s="114" t="s">
        <v>10</v>
      </c>
      <c r="AI43" s="109" t="s">
        <v>11</v>
      </c>
      <c r="AJ43" s="109" t="s">
        <v>12</v>
      </c>
      <c r="AK43" s="109" t="s">
        <v>13</v>
      </c>
      <c r="AL43" s="109" t="s">
        <v>14</v>
      </c>
      <c r="AM43" s="109" t="s">
        <v>15</v>
      </c>
      <c r="AN43" s="109" t="s">
        <v>16</v>
      </c>
      <c r="AO43" s="109" t="s">
        <v>17</v>
      </c>
      <c r="AP43" s="109" t="s">
        <v>18</v>
      </c>
      <c r="AQ43" s="109" t="s">
        <v>19</v>
      </c>
      <c r="AR43" s="109" t="s">
        <v>20</v>
      </c>
      <c r="AS43" s="109" t="s">
        <v>21</v>
      </c>
      <c r="AT43" s="109" t="s">
        <v>22</v>
      </c>
      <c r="AU43" s="114" t="s">
        <v>3</v>
      </c>
      <c r="AV43" s="23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7"/>
      <c r="P44" s="2"/>
      <c r="Q44" s="17"/>
      <c r="R44" s="1"/>
      <c r="S44" s="1"/>
      <c r="T44" s="18"/>
      <c r="U44" s="18"/>
      <c r="V44" s="18"/>
      <c r="W44" s="18"/>
      <c r="X44" s="18"/>
      <c r="Y44" s="12"/>
      <c r="Z44" s="12"/>
      <c r="AA44" s="12"/>
      <c r="AB44" s="96">
        <v>43770</v>
      </c>
      <c r="AC44" s="47">
        <v>135273597</v>
      </c>
      <c r="AD44" s="56">
        <v>364320933.26999992</v>
      </c>
      <c r="AE44" s="103">
        <f t="shared" si="7"/>
        <v>2.6932153897704065</v>
      </c>
      <c r="AG44" s="38"/>
      <c r="AH44" s="115">
        <v>1994</v>
      </c>
      <c r="AI44" s="118">
        <v>33460843.649999999</v>
      </c>
      <c r="AJ44" s="118">
        <v>36882566.390000001</v>
      </c>
      <c r="AK44" s="118">
        <v>48559794.140000001</v>
      </c>
      <c r="AL44" s="122">
        <v>40667475.399999999</v>
      </c>
      <c r="AM44" s="118">
        <v>51188030.130000003</v>
      </c>
      <c r="AN44" s="118">
        <v>51060404.640000001</v>
      </c>
      <c r="AO44" s="118">
        <v>49734966.240000002</v>
      </c>
      <c r="AP44" s="118">
        <v>32205590.600000001</v>
      </c>
      <c r="AQ44" s="118">
        <v>37119416.100000001</v>
      </c>
      <c r="AR44" s="118">
        <v>46688430.549999997</v>
      </c>
      <c r="AS44" s="118">
        <v>42858362.909999996</v>
      </c>
      <c r="AT44" s="118">
        <v>43874474.130000003</v>
      </c>
      <c r="AU44" s="132">
        <f t="shared" ref="AU44:AU74" si="8">SUM(AI44:AT44)</f>
        <v>514300354.88</v>
      </c>
      <c r="AV44" s="23"/>
      <c r="AW44" s="31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7"/>
      <c r="P45" s="2"/>
      <c r="Q45" s="17"/>
      <c r="R45" s="1"/>
      <c r="S45" s="1"/>
      <c r="T45" s="18"/>
      <c r="U45" s="18"/>
      <c r="V45" s="18"/>
      <c r="W45" s="18"/>
      <c r="X45" s="18"/>
      <c r="Y45" s="12"/>
      <c r="Z45" s="12"/>
      <c r="AA45" s="12"/>
      <c r="AB45" s="96">
        <v>43800</v>
      </c>
      <c r="AC45" s="47">
        <v>105986034</v>
      </c>
      <c r="AD45" s="56">
        <v>277308728.72000003</v>
      </c>
      <c r="AE45" s="103">
        <f t="shared" si="7"/>
        <v>2.6164648138451905</v>
      </c>
      <c r="AG45" s="38"/>
      <c r="AH45" s="116">
        <v>1995</v>
      </c>
      <c r="AI45" s="119">
        <v>40254935.740000002</v>
      </c>
      <c r="AJ45" s="119">
        <v>51949088.399999999</v>
      </c>
      <c r="AK45" s="119">
        <v>57640593.75</v>
      </c>
      <c r="AL45" s="123">
        <v>56654123.710000001</v>
      </c>
      <c r="AM45" s="119">
        <v>59262797.789999999</v>
      </c>
      <c r="AN45" s="119">
        <v>60002704.100000001</v>
      </c>
      <c r="AO45" s="119">
        <v>60133659.630000003</v>
      </c>
      <c r="AP45" s="119">
        <v>56859069.520000003</v>
      </c>
      <c r="AQ45" s="119">
        <v>65498668.609999999</v>
      </c>
      <c r="AR45" s="119">
        <v>60426403.859999999</v>
      </c>
      <c r="AS45" s="119">
        <v>58321554.170000002</v>
      </c>
      <c r="AT45" s="119">
        <v>38170730.460000001</v>
      </c>
      <c r="AU45" s="133">
        <f t="shared" si="8"/>
        <v>665174329.74000001</v>
      </c>
      <c r="AV45" s="23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7"/>
      <c r="R46" s="1"/>
      <c r="S46" s="1"/>
      <c r="T46" s="1"/>
      <c r="U46" s="1"/>
      <c r="V46" s="1"/>
      <c r="W46" s="1"/>
      <c r="X46" s="1"/>
      <c r="Y46" s="1"/>
      <c r="Z46" s="1"/>
      <c r="AA46" s="1"/>
      <c r="AB46" s="96">
        <v>43831</v>
      </c>
      <c r="AC46" s="47">
        <v>109712762</v>
      </c>
      <c r="AD46" s="56">
        <v>283056724.69999999</v>
      </c>
      <c r="AE46" s="103">
        <f t="shared" si="7"/>
        <v>2.5799799361536446</v>
      </c>
      <c r="AG46" s="38"/>
      <c r="AH46" s="116">
        <v>1996</v>
      </c>
      <c r="AI46" s="119">
        <v>44852192.450000003</v>
      </c>
      <c r="AJ46" s="119">
        <v>41603572.420000002</v>
      </c>
      <c r="AK46" s="119">
        <v>55531920.780000001</v>
      </c>
      <c r="AL46" s="123">
        <v>50319542.479999997</v>
      </c>
      <c r="AM46" s="119">
        <v>52753057.649999999</v>
      </c>
      <c r="AN46" s="119">
        <v>50425664.299999997</v>
      </c>
      <c r="AO46" s="119">
        <v>52114113</v>
      </c>
      <c r="AP46" s="119">
        <v>52944599.25</v>
      </c>
      <c r="AQ46" s="119">
        <v>48190390.07</v>
      </c>
      <c r="AR46" s="119">
        <v>52741734.140000001</v>
      </c>
      <c r="AS46" s="119">
        <v>63433441.780000001</v>
      </c>
      <c r="AT46" s="119">
        <v>50397613.670000002</v>
      </c>
      <c r="AU46" s="133">
        <f t="shared" si="8"/>
        <v>615307841.98999989</v>
      </c>
      <c r="AV46" s="23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96">
        <v>43862</v>
      </c>
      <c r="AC47" s="47">
        <v>131998915</v>
      </c>
      <c r="AD47" s="56">
        <v>334212222.10999995</v>
      </c>
      <c r="AE47" s="103">
        <f t="shared" si="7"/>
        <v>2.5319315852709847</v>
      </c>
      <c r="AG47" s="24"/>
      <c r="AH47" s="116">
        <v>1997</v>
      </c>
      <c r="AI47" s="119">
        <v>46713635.789999999</v>
      </c>
      <c r="AJ47" s="119">
        <v>56824735.399999999</v>
      </c>
      <c r="AK47" s="119">
        <v>67882081.519999996</v>
      </c>
      <c r="AL47" s="123">
        <v>78186246.010000005</v>
      </c>
      <c r="AM47" s="119">
        <v>66377824.700000003</v>
      </c>
      <c r="AN47" s="119">
        <v>79176159.950000003</v>
      </c>
      <c r="AO47" s="119">
        <v>77741398.090000004</v>
      </c>
      <c r="AP47" s="119">
        <v>83223775.049999997</v>
      </c>
      <c r="AQ47" s="119">
        <v>75156050.959999993</v>
      </c>
      <c r="AR47" s="119">
        <v>85464006.140000001</v>
      </c>
      <c r="AS47" s="119">
        <v>77362810.780000001</v>
      </c>
      <c r="AT47" s="119">
        <v>77556119.510000005</v>
      </c>
      <c r="AU47" s="133">
        <f t="shared" si="8"/>
        <v>871664843.89999986</v>
      </c>
      <c r="AV47" s="23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96">
        <v>43891</v>
      </c>
      <c r="AC48" s="47">
        <v>115811924</v>
      </c>
      <c r="AD48" s="56">
        <v>290384081.64000005</v>
      </c>
      <c r="AE48" s="103">
        <f t="shared" si="7"/>
        <v>2.5073763703295358</v>
      </c>
      <c r="AG48" s="23"/>
      <c r="AH48" s="116">
        <v>1998</v>
      </c>
      <c r="AI48" s="119">
        <v>63530271.32</v>
      </c>
      <c r="AJ48" s="119">
        <v>72691608.349999994</v>
      </c>
      <c r="AK48" s="119">
        <v>89678948.150000006</v>
      </c>
      <c r="AL48" s="123">
        <v>91866268.950000003</v>
      </c>
      <c r="AM48" s="119">
        <v>92987416.890000001</v>
      </c>
      <c r="AN48" s="119">
        <v>77469935.670000002</v>
      </c>
      <c r="AO48" s="119">
        <v>67068006.719999999</v>
      </c>
      <c r="AP48" s="119">
        <v>67881873.730000004</v>
      </c>
      <c r="AQ48" s="119">
        <v>59427820.270000003</v>
      </c>
      <c r="AR48" s="119">
        <v>64035771.829999998</v>
      </c>
      <c r="AS48" s="119">
        <v>63299721.380000003</v>
      </c>
      <c r="AT48" s="119">
        <v>65113250.75</v>
      </c>
      <c r="AU48" s="133">
        <f t="shared" si="8"/>
        <v>875050894.00999999</v>
      </c>
      <c r="AV48" s="23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96">
        <v>43922</v>
      </c>
      <c r="AC49" s="47">
        <v>127751797</v>
      </c>
      <c r="AD49" s="56">
        <v>317430911.43999994</v>
      </c>
      <c r="AE49" s="103">
        <f t="shared" si="7"/>
        <v>2.4847471338504925</v>
      </c>
      <c r="AG49" s="23"/>
      <c r="AH49" s="116">
        <v>1999</v>
      </c>
      <c r="AI49" s="119">
        <v>55593036.780000001</v>
      </c>
      <c r="AJ49" s="119">
        <v>61026742.979999997</v>
      </c>
      <c r="AK49" s="119">
        <v>70886417.25</v>
      </c>
      <c r="AL49" s="123">
        <v>64895519.850000001</v>
      </c>
      <c r="AM49" s="119">
        <v>62595616.630000003</v>
      </c>
      <c r="AN49" s="119">
        <v>76921547.489999995</v>
      </c>
      <c r="AO49" s="119">
        <v>60904291.359999999</v>
      </c>
      <c r="AP49" s="119">
        <v>41918512.270000003</v>
      </c>
      <c r="AQ49" s="119">
        <v>39414762.020000003</v>
      </c>
      <c r="AR49" s="56">
        <v>33379680.309999999</v>
      </c>
      <c r="AS49" s="56">
        <v>25236010</v>
      </c>
      <c r="AT49" s="56">
        <v>24169978</v>
      </c>
      <c r="AU49" s="133">
        <f t="shared" si="8"/>
        <v>616942114.93999994</v>
      </c>
      <c r="AV49" s="23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96">
        <v>43952</v>
      </c>
      <c r="AC50" s="47">
        <v>159145827</v>
      </c>
      <c r="AD50" s="56">
        <v>392124655.53000003</v>
      </c>
      <c r="AE50" s="103">
        <f>(AD50/AC50)</f>
        <v>2.4639330035967579</v>
      </c>
      <c r="AG50" s="23"/>
      <c r="AH50" s="116">
        <v>2000</v>
      </c>
      <c r="AI50" s="56">
        <v>18526777.960000001</v>
      </c>
      <c r="AJ50" s="56">
        <v>20776663.109999999</v>
      </c>
      <c r="AK50" s="56">
        <v>25098273.559999999</v>
      </c>
      <c r="AL50" s="124">
        <v>37056599.310000002</v>
      </c>
      <c r="AM50" s="56">
        <v>35507979.32</v>
      </c>
      <c r="AN50" s="56">
        <v>33753779.869999997</v>
      </c>
      <c r="AO50" s="56">
        <v>20138536.239999998</v>
      </c>
      <c r="AP50" s="56">
        <v>14404428.470000001</v>
      </c>
      <c r="AQ50" s="56">
        <v>22401930.710000001</v>
      </c>
      <c r="AR50" s="56">
        <v>22698926.620000001</v>
      </c>
      <c r="AS50" s="56">
        <v>25693201.809999999</v>
      </c>
      <c r="AT50" s="56">
        <v>21351306.420000002</v>
      </c>
      <c r="AU50" s="134">
        <f t="shared" si="8"/>
        <v>297408403.40000004</v>
      </c>
      <c r="AV50" s="23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96">
        <v>43983</v>
      </c>
      <c r="AC51" s="47">
        <v>122263463</v>
      </c>
      <c r="AD51" s="56">
        <v>291154723.31000012</v>
      </c>
      <c r="AE51" s="103">
        <f t="shared" si="7"/>
        <v>2.3813714757122502</v>
      </c>
      <c r="AF51" s="23"/>
      <c r="AG51" s="23"/>
      <c r="AH51" s="116">
        <v>2001</v>
      </c>
      <c r="AI51" s="56">
        <v>21629912.510000002</v>
      </c>
      <c r="AJ51" s="56">
        <v>24426842.289999999</v>
      </c>
      <c r="AK51" s="56">
        <v>30174581.809999999</v>
      </c>
      <c r="AL51" s="124">
        <v>32232612.68</v>
      </c>
      <c r="AM51" s="56">
        <v>41023546.159999996</v>
      </c>
      <c r="AN51" s="56">
        <v>26692749.050000001</v>
      </c>
      <c r="AO51" s="56">
        <v>17568638.809999999</v>
      </c>
      <c r="AP51" s="56">
        <v>20523988.84</v>
      </c>
      <c r="AQ51" s="56">
        <v>17699236.27</v>
      </c>
      <c r="AR51" s="56">
        <v>16929778.129999999</v>
      </c>
      <c r="AS51" s="56">
        <v>18129766.879999999</v>
      </c>
      <c r="AT51" s="56">
        <v>13662419.65</v>
      </c>
      <c r="AU51" s="134">
        <f t="shared" si="8"/>
        <v>280694073.07999998</v>
      </c>
      <c r="AV51" s="23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96">
        <v>44013</v>
      </c>
      <c r="AC52" s="47">
        <v>98311746</v>
      </c>
      <c r="AD52" s="56">
        <v>233305331.41000006</v>
      </c>
      <c r="AE52" s="103">
        <f t="shared" si="7"/>
        <v>2.3731175663384114</v>
      </c>
      <c r="AF52" s="23"/>
      <c r="AG52" s="23"/>
      <c r="AH52" s="116">
        <v>2002</v>
      </c>
      <c r="AI52" s="56">
        <v>15448972.91</v>
      </c>
      <c r="AJ52" s="56">
        <v>18939306.879999999</v>
      </c>
      <c r="AK52" s="56">
        <v>27139338.18</v>
      </c>
      <c r="AL52" s="124">
        <v>25456268</v>
      </c>
      <c r="AM52" s="56">
        <v>30492221.710000001</v>
      </c>
      <c r="AN52" s="56">
        <v>30918659.059999999</v>
      </c>
      <c r="AO52" s="119">
        <v>21695083.68</v>
      </c>
      <c r="AP52" s="56">
        <v>19239122.510000002</v>
      </c>
      <c r="AQ52" s="56">
        <v>15767411.77</v>
      </c>
      <c r="AR52" s="56">
        <v>19398479.32</v>
      </c>
      <c r="AS52" s="56">
        <v>20763516.270000011</v>
      </c>
      <c r="AT52" s="56">
        <v>18600794.130000003</v>
      </c>
      <c r="AU52" s="134">
        <f t="shared" si="8"/>
        <v>263859174.42000002</v>
      </c>
      <c r="AV52" s="23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96">
        <v>44044</v>
      </c>
      <c r="AC53" s="47">
        <v>115666912</v>
      </c>
      <c r="AD53" s="56">
        <v>269090673.78000003</v>
      </c>
      <c r="AE53" s="103">
        <f t="shared" si="7"/>
        <v>2.3264274037159391</v>
      </c>
      <c r="AG53" s="23"/>
      <c r="AH53" s="116">
        <v>2003</v>
      </c>
      <c r="AI53" s="56">
        <v>20103764.179999996</v>
      </c>
      <c r="AJ53" s="56">
        <v>23497742.720000006</v>
      </c>
      <c r="AK53" s="56">
        <v>27856172.75</v>
      </c>
      <c r="AL53" s="124">
        <v>27762111.449999999</v>
      </c>
      <c r="AM53" s="56">
        <v>31913074.200000007</v>
      </c>
      <c r="AN53" s="56">
        <v>27004749.669999994</v>
      </c>
      <c r="AO53" s="119">
        <v>24597019.439999994</v>
      </c>
      <c r="AP53" s="56">
        <v>21212521.160000004</v>
      </c>
      <c r="AQ53" s="56">
        <v>23696728.599999998</v>
      </c>
      <c r="AR53" s="56">
        <v>24134996.189999998</v>
      </c>
      <c r="AS53" s="56">
        <v>25080541.259999994</v>
      </c>
      <c r="AT53" s="56">
        <v>26961474.260000002</v>
      </c>
      <c r="AU53" s="134">
        <f t="shared" si="8"/>
        <v>303820895.88</v>
      </c>
      <c r="AV53" s="23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96">
        <v>44075</v>
      </c>
      <c r="AC54" s="47">
        <v>118950401</v>
      </c>
      <c r="AD54" s="56">
        <v>275908691.29999995</v>
      </c>
      <c r="AE54" s="103">
        <f t="shared" si="7"/>
        <v>2.3195272061335879</v>
      </c>
      <c r="AG54" s="37"/>
      <c r="AH54" s="116">
        <v>2004</v>
      </c>
      <c r="AI54" s="56">
        <v>21874363.720000003</v>
      </c>
      <c r="AJ54" s="56">
        <v>33600441.199999988</v>
      </c>
      <c r="AK54" s="56">
        <v>27635648.630000006</v>
      </c>
      <c r="AL54" s="124">
        <v>33158335.420000006</v>
      </c>
      <c r="AM54" s="56">
        <v>27910923.749999996</v>
      </c>
      <c r="AN54" s="56">
        <v>30890133.130000003</v>
      </c>
      <c r="AO54" s="119">
        <v>31980691.760000005</v>
      </c>
      <c r="AP54" s="56">
        <v>24644885.07</v>
      </c>
      <c r="AQ54" s="56">
        <v>25327906.870000001</v>
      </c>
      <c r="AR54" s="56">
        <v>28022796.630000003</v>
      </c>
      <c r="AS54" s="56">
        <v>32874202.99000001</v>
      </c>
      <c r="AT54" s="56">
        <v>32227403.890000008</v>
      </c>
      <c r="AU54" s="134">
        <f t="shared" si="8"/>
        <v>350147733.06</v>
      </c>
      <c r="AV54" s="23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96">
        <v>44105</v>
      </c>
      <c r="AC55" s="47">
        <v>141703470</v>
      </c>
      <c r="AD55" s="56">
        <v>337330000.86999995</v>
      </c>
      <c r="AE55" s="103">
        <f t="shared" ref="AE55:AE63" si="9">(AD55/AC55)</f>
        <v>2.3805345124575985</v>
      </c>
      <c r="AG55" s="37"/>
      <c r="AH55" s="116">
        <v>2005</v>
      </c>
      <c r="AI55" s="56">
        <v>29154043.030000009</v>
      </c>
      <c r="AJ55" s="56">
        <v>35438814.170000002</v>
      </c>
      <c r="AK55" s="56">
        <v>39413984.780000009</v>
      </c>
      <c r="AL55" s="124">
        <v>38594602.760000013</v>
      </c>
      <c r="AM55" s="56">
        <v>44992259.239999995</v>
      </c>
      <c r="AN55" s="56">
        <v>46041311.569999985</v>
      </c>
      <c r="AO55" s="119">
        <v>39350570.060000002</v>
      </c>
      <c r="AP55" s="56">
        <v>33852385.649999991</v>
      </c>
      <c r="AQ55" s="56">
        <v>37657283.600000001</v>
      </c>
      <c r="AR55" s="56">
        <v>42622153.670000017</v>
      </c>
      <c r="AS55" s="56">
        <v>51048878.350000009</v>
      </c>
      <c r="AT55" s="56">
        <v>42085200.11999999</v>
      </c>
      <c r="AU55" s="134">
        <f t="shared" si="8"/>
        <v>480251487.00000006</v>
      </c>
      <c r="AV55" s="23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96">
        <v>44136</v>
      </c>
      <c r="AC56" s="47">
        <v>154257289</v>
      </c>
      <c r="AD56" s="56">
        <v>367520430.56</v>
      </c>
      <c r="AE56" s="103">
        <f t="shared" si="9"/>
        <v>2.3825158146011498</v>
      </c>
      <c r="AG56" s="36"/>
      <c r="AH56" s="116">
        <v>2006</v>
      </c>
      <c r="AI56" s="56">
        <v>39066322.579999998</v>
      </c>
      <c r="AJ56" s="56">
        <v>40758572.040000014</v>
      </c>
      <c r="AK56" s="56">
        <v>59233961.729999997</v>
      </c>
      <c r="AL56" s="124">
        <v>54086959.820000015</v>
      </c>
      <c r="AM56" s="56">
        <v>54255036.840000011</v>
      </c>
      <c r="AN56" s="56">
        <v>51047563.93</v>
      </c>
      <c r="AO56" s="119">
        <v>46732923.849999994</v>
      </c>
      <c r="AP56" s="56">
        <v>48894584.609999999</v>
      </c>
      <c r="AQ56" s="56">
        <v>48563490.579999998</v>
      </c>
      <c r="AR56" s="56">
        <v>49090041.38000001</v>
      </c>
      <c r="AS56" s="56">
        <v>56233022.409999996</v>
      </c>
      <c r="AT56" s="56">
        <v>49708263.63000001</v>
      </c>
      <c r="AU56" s="134">
        <f t="shared" si="8"/>
        <v>597670743.39999998</v>
      </c>
      <c r="AV56" s="23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96">
        <v>44166</v>
      </c>
      <c r="AC57" s="47">
        <v>95557708</v>
      </c>
      <c r="AD57" s="56">
        <v>220352183.37000003</v>
      </c>
      <c r="AE57" s="103">
        <f t="shared" si="9"/>
        <v>2.3059592782405374</v>
      </c>
      <c r="AG57" s="36"/>
      <c r="AH57" s="116">
        <v>2007</v>
      </c>
      <c r="AI57" s="56">
        <v>40715748.480000004</v>
      </c>
      <c r="AJ57" s="56">
        <v>54233552.790000014</v>
      </c>
      <c r="AK57" s="56">
        <v>50433899.199999996</v>
      </c>
      <c r="AL57" s="124">
        <v>46941363.870000012</v>
      </c>
      <c r="AM57" s="56">
        <v>51399567.679999985</v>
      </c>
      <c r="AN57" s="56">
        <v>51839461.480000012</v>
      </c>
      <c r="AO57" s="119">
        <v>43763684.129999988</v>
      </c>
      <c r="AP57" s="56">
        <v>48953575.189999983</v>
      </c>
      <c r="AQ57" s="56">
        <v>44693323.630000003</v>
      </c>
      <c r="AR57" s="56">
        <v>44693323.630000003</v>
      </c>
      <c r="AS57" s="56">
        <v>51914139.369999997</v>
      </c>
      <c r="AT57" s="56">
        <v>52446872.700000003</v>
      </c>
      <c r="AU57" s="134">
        <f t="shared" si="8"/>
        <v>582028512.14999998</v>
      </c>
      <c r="AV57" s="23"/>
      <c r="AW57" s="28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96">
        <v>44197</v>
      </c>
      <c r="AC58" s="47">
        <v>101421858</v>
      </c>
      <c r="AD58" s="56">
        <v>238565407.14000019</v>
      </c>
      <c r="AE58" s="103">
        <f t="shared" si="9"/>
        <v>2.3522089995629956</v>
      </c>
      <c r="AG58" s="23"/>
      <c r="AH58" s="116">
        <v>2008</v>
      </c>
      <c r="AI58" s="56">
        <v>40595281.230000004</v>
      </c>
      <c r="AJ58" s="56">
        <v>56070412.209999986</v>
      </c>
      <c r="AK58" s="56">
        <v>50786840.580000013</v>
      </c>
      <c r="AL58" s="124">
        <v>55342963.830000021</v>
      </c>
      <c r="AM58" s="56">
        <v>76911546.619999975</v>
      </c>
      <c r="AN58" s="56">
        <v>59951291.290000014</v>
      </c>
      <c r="AO58" s="119">
        <v>59207290</v>
      </c>
      <c r="AP58" s="56">
        <v>62964717.310000002</v>
      </c>
      <c r="AQ58" s="56">
        <v>56481844.37999998</v>
      </c>
      <c r="AR58" s="56">
        <v>57544095.209999993</v>
      </c>
      <c r="AS58" s="56">
        <v>54332823.309999995</v>
      </c>
      <c r="AT58" s="56">
        <v>43280040.81000001</v>
      </c>
      <c r="AU58" s="134">
        <f t="shared" si="8"/>
        <v>673469146.78000009</v>
      </c>
      <c r="AV58" s="23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96">
        <v>44228</v>
      </c>
      <c r="AC59" s="47">
        <v>126636641</v>
      </c>
      <c r="AD59" s="56">
        <v>288295658.07000005</v>
      </c>
      <c r="AE59" s="103">
        <f t="shared" si="9"/>
        <v>2.2765579992760552</v>
      </c>
      <c r="AG59" s="23"/>
      <c r="AH59" s="116">
        <v>2009</v>
      </c>
      <c r="AI59" s="56">
        <v>41640527.50999999</v>
      </c>
      <c r="AJ59" s="56">
        <v>46007855.340000004</v>
      </c>
      <c r="AK59" s="56">
        <v>54159262.600000009</v>
      </c>
      <c r="AL59" s="124">
        <v>50149870.719999999</v>
      </c>
      <c r="AM59" s="56">
        <v>53962147.099999987</v>
      </c>
      <c r="AN59" s="56">
        <v>51368375.610000007</v>
      </c>
      <c r="AO59" s="119">
        <v>55253051.700000003</v>
      </c>
      <c r="AP59" s="56">
        <v>53348815.870000005</v>
      </c>
      <c r="AQ59" s="56">
        <v>41943303.5</v>
      </c>
      <c r="AR59" s="56">
        <v>55944151.919999994</v>
      </c>
      <c r="AS59" s="56">
        <v>52488715.140000008</v>
      </c>
      <c r="AT59" s="56">
        <v>50988037.240000017</v>
      </c>
      <c r="AU59" s="134">
        <f t="shared" si="8"/>
        <v>607254114.25</v>
      </c>
      <c r="AV59" s="28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96">
        <v>44256</v>
      </c>
      <c r="AC60" s="47">
        <v>137398429</v>
      </c>
      <c r="AD60" s="56">
        <v>325992264.56999999</v>
      </c>
      <c r="AE60" s="103">
        <f t="shared" si="9"/>
        <v>2.3726054725851342</v>
      </c>
      <c r="AH60" s="116">
        <v>2010</v>
      </c>
      <c r="AI60" s="56">
        <v>42458031.88000001</v>
      </c>
      <c r="AJ60" s="56">
        <v>45387464.640000008</v>
      </c>
      <c r="AK60" s="56">
        <v>53082972.140000015</v>
      </c>
      <c r="AL60" s="124">
        <v>53167381.210000023</v>
      </c>
      <c r="AM60" s="56">
        <v>71120342.620000005</v>
      </c>
      <c r="AN60" s="56">
        <v>68939664.890000015</v>
      </c>
      <c r="AO60" s="119">
        <v>65680651.089999996</v>
      </c>
      <c r="AP60" s="56">
        <v>56129679.450000003</v>
      </c>
      <c r="AQ60" s="56">
        <v>60754426.859999999</v>
      </c>
      <c r="AR60" s="56">
        <v>74420672.010000005</v>
      </c>
      <c r="AS60" s="56">
        <v>76396458.239999995</v>
      </c>
      <c r="AT60" s="56">
        <v>67942428.499999985</v>
      </c>
      <c r="AU60" s="134">
        <f t="shared" si="8"/>
        <v>735480173.53000009</v>
      </c>
      <c r="AV60" s="28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96">
        <v>44287</v>
      </c>
      <c r="AC61" s="47">
        <v>167273101</v>
      </c>
      <c r="AD61" s="56">
        <v>404490954.65999979</v>
      </c>
      <c r="AE61" s="103">
        <f t="shared" si="9"/>
        <v>2.4181470436182071</v>
      </c>
      <c r="AH61" s="116">
        <v>2011</v>
      </c>
      <c r="AI61" s="56">
        <v>66384011.909999989</v>
      </c>
      <c r="AJ61" s="56">
        <v>71315654.910000011</v>
      </c>
      <c r="AK61" s="56">
        <v>86564266.200000003</v>
      </c>
      <c r="AL61" s="124">
        <v>90490538.379999995</v>
      </c>
      <c r="AM61" s="56">
        <v>83669076.439999998</v>
      </c>
      <c r="AN61" s="56">
        <v>82406583.860000014</v>
      </c>
      <c r="AO61" s="119">
        <v>93164316.999999985</v>
      </c>
      <c r="AP61" s="56">
        <v>79098433.719999984</v>
      </c>
      <c r="AQ61" s="56">
        <v>77408784.579999983</v>
      </c>
      <c r="AR61" s="56">
        <v>84581301.790000007</v>
      </c>
      <c r="AS61" s="56">
        <v>86236344.480000004</v>
      </c>
      <c r="AT61" s="56">
        <v>92046077.429999992</v>
      </c>
      <c r="AU61" s="134">
        <f t="shared" si="8"/>
        <v>993365390.69999993</v>
      </c>
      <c r="AV61" s="23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96">
        <v>44317</v>
      </c>
      <c r="AC62" s="47">
        <v>161190067</v>
      </c>
      <c r="AD62" s="56">
        <v>406308292.1500001</v>
      </c>
      <c r="AE62" s="103">
        <f>(AD62/AC62)</f>
        <v>2.5206782260968978</v>
      </c>
      <c r="AH62" s="116">
        <v>2012</v>
      </c>
      <c r="AI62" s="56">
        <v>78244139.560000017</v>
      </c>
      <c r="AJ62" s="56">
        <v>78863263.409999996</v>
      </c>
      <c r="AK62" s="56">
        <v>104608708.81999996</v>
      </c>
      <c r="AL62" s="124">
        <v>88673668.790000007</v>
      </c>
      <c r="AM62" s="56">
        <v>110019886.98999999</v>
      </c>
      <c r="AN62" s="56">
        <v>116181271.07000001</v>
      </c>
      <c r="AO62" s="119">
        <v>106021654.93000001</v>
      </c>
      <c r="AP62" s="56">
        <v>92397063.270000026</v>
      </c>
      <c r="AQ62" s="56">
        <v>80399903.540000007</v>
      </c>
      <c r="AR62" s="56">
        <v>85060936.649999961</v>
      </c>
      <c r="AS62" s="56">
        <v>93755702.189999998</v>
      </c>
      <c r="AT62" s="56">
        <v>99097509.340000004</v>
      </c>
      <c r="AU62" s="134">
        <f t="shared" si="8"/>
        <v>1133323708.5599997</v>
      </c>
      <c r="AV62" s="23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96">
        <v>44348</v>
      </c>
      <c r="AC63" s="47">
        <v>153299074</v>
      </c>
      <c r="AD63" s="56">
        <v>414774773.79000008</v>
      </c>
      <c r="AE63" s="103">
        <f t="shared" si="9"/>
        <v>2.705657398752455</v>
      </c>
      <c r="AH63" s="116">
        <v>2013</v>
      </c>
      <c r="AI63" s="56">
        <v>81914461.140000001</v>
      </c>
      <c r="AJ63" s="56">
        <v>97244443.480000004</v>
      </c>
      <c r="AK63" s="56">
        <v>119835510.96000001</v>
      </c>
      <c r="AL63" s="124">
        <v>124617195.06</v>
      </c>
      <c r="AM63" s="56">
        <v>162055903.61000001</v>
      </c>
      <c r="AN63" s="56">
        <v>135162580.69</v>
      </c>
      <c r="AO63" s="56">
        <v>124448063.19</v>
      </c>
      <c r="AP63" s="129">
        <v>153791820.34</v>
      </c>
      <c r="AQ63" s="56">
        <v>132005317.49000001</v>
      </c>
      <c r="AR63" s="56">
        <v>161975716.72</v>
      </c>
      <c r="AS63" s="56">
        <v>167819922.09</v>
      </c>
      <c r="AT63" s="56">
        <v>159740973.34999999</v>
      </c>
      <c r="AU63" s="134">
        <f t="shared" si="8"/>
        <v>1620611908.1199999</v>
      </c>
      <c r="AV63" s="24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96">
        <v>44378</v>
      </c>
      <c r="AC64" s="47">
        <v>162826458</v>
      </c>
      <c r="AD64" s="56">
        <v>459572273.56</v>
      </c>
      <c r="AE64" s="103">
        <f t="shared" ref="AE64:AE69" si="10">(AD64/AC64)</f>
        <v>2.8224668104000643</v>
      </c>
      <c r="AH64" s="116">
        <v>2014</v>
      </c>
      <c r="AI64" s="56">
        <v>157270263.31999999</v>
      </c>
      <c r="AJ64" s="56">
        <v>186176628.27000001</v>
      </c>
      <c r="AK64" s="56">
        <v>209237700.49000001</v>
      </c>
      <c r="AL64" s="124">
        <v>202259494.34999999</v>
      </c>
      <c r="AM64" s="56">
        <v>204396213.88999999</v>
      </c>
      <c r="AN64" s="56">
        <v>202300302.75999999</v>
      </c>
      <c r="AO64" s="56">
        <v>186050165.88</v>
      </c>
      <c r="AP64" s="129">
        <v>192569703.63999999</v>
      </c>
      <c r="AQ64" s="56">
        <v>193567118.86000001</v>
      </c>
      <c r="AR64" s="56">
        <v>203766203.21000001</v>
      </c>
      <c r="AS64" s="56">
        <v>190634425.56</v>
      </c>
      <c r="AT64" s="56">
        <v>161389047.71000001</v>
      </c>
      <c r="AU64" s="134">
        <f t="shared" si="8"/>
        <v>2289617267.9400001</v>
      </c>
      <c r="AV64" s="23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96">
        <v>44409</v>
      </c>
      <c r="AC65" s="47">
        <v>152297115</v>
      </c>
      <c r="AD65" s="56">
        <v>441272957.15000015</v>
      </c>
      <c r="AE65" s="103">
        <f t="shared" si="10"/>
        <v>2.8974479073356063</v>
      </c>
      <c r="AH65" s="116">
        <v>2015</v>
      </c>
      <c r="AI65" s="58">
        <v>172181928.16</v>
      </c>
      <c r="AJ65" s="58">
        <v>179612761.63000005</v>
      </c>
      <c r="AK65" s="58">
        <v>200433236.15000001</v>
      </c>
      <c r="AL65" s="125">
        <v>176547639.62</v>
      </c>
      <c r="AM65" s="58">
        <v>216058473.84999999</v>
      </c>
      <c r="AN65" s="58">
        <v>205984269.31</v>
      </c>
      <c r="AO65" s="58">
        <v>194243215.44</v>
      </c>
      <c r="AP65" s="56">
        <v>200190621.66</v>
      </c>
      <c r="AQ65" s="56">
        <v>184618191.78</v>
      </c>
      <c r="AR65" s="56">
        <v>192641963.93000001</v>
      </c>
      <c r="AS65" s="56">
        <v>184986307.66</v>
      </c>
      <c r="AT65" s="56">
        <v>197403375.09999999</v>
      </c>
      <c r="AU65" s="134">
        <f t="shared" si="8"/>
        <v>2304901984.2900004</v>
      </c>
      <c r="AV65" s="32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96">
        <v>44440</v>
      </c>
      <c r="AC66" s="47">
        <v>164254725</v>
      </c>
      <c r="AD66" s="56">
        <v>493016057.37999988</v>
      </c>
      <c r="AE66" s="103">
        <f t="shared" si="10"/>
        <v>3.0015334863578498</v>
      </c>
      <c r="AG66" s="35"/>
      <c r="AH66" s="116">
        <v>2016</v>
      </c>
      <c r="AI66" s="58">
        <v>167851545.31</v>
      </c>
      <c r="AJ66" s="58">
        <v>172469337.84999999</v>
      </c>
      <c r="AK66" s="58">
        <v>191596585.38</v>
      </c>
      <c r="AL66" s="125">
        <v>206677641.86000001</v>
      </c>
      <c r="AM66" s="58">
        <v>234647491.84999999</v>
      </c>
      <c r="AN66" s="58">
        <v>217977716.47999999</v>
      </c>
      <c r="AO66" s="58">
        <v>223165859.21999997</v>
      </c>
      <c r="AP66" s="56">
        <v>197831552.56999999</v>
      </c>
      <c r="AQ66" s="56">
        <v>205265451.81</v>
      </c>
      <c r="AR66" s="56">
        <v>231275044.08000001</v>
      </c>
      <c r="AS66" s="56">
        <v>204222661.30999985</v>
      </c>
      <c r="AT66" s="56">
        <v>202303976.77000001</v>
      </c>
      <c r="AU66" s="134">
        <f t="shared" si="8"/>
        <v>2455284864.4899998</v>
      </c>
      <c r="AV66" s="24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96">
        <v>44470</v>
      </c>
      <c r="AC67" s="47">
        <v>155185007</v>
      </c>
      <c r="AD67" s="56">
        <v>485194548.26999998</v>
      </c>
      <c r="AE67" s="103">
        <f t="shared" si="10"/>
        <v>3.1265555716345714</v>
      </c>
      <c r="AG67" s="32"/>
      <c r="AH67" s="116">
        <v>2017</v>
      </c>
      <c r="AI67" s="58">
        <v>199045945.5</v>
      </c>
      <c r="AJ67" s="58">
        <v>206099394.28</v>
      </c>
      <c r="AK67" s="58">
        <v>222036343.91</v>
      </c>
      <c r="AL67" s="125">
        <v>245601181.59</v>
      </c>
      <c r="AM67" s="58">
        <v>262213940.41999999</v>
      </c>
      <c r="AN67" s="56">
        <v>259491252.75999996</v>
      </c>
      <c r="AO67" s="56">
        <v>274293480.52999997</v>
      </c>
      <c r="AP67" s="56">
        <v>221409741.70000002</v>
      </c>
      <c r="AQ67" s="57">
        <v>207106338.45000005</v>
      </c>
      <c r="AR67" s="56">
        <v>268999147.16999996</v>
      </c>
      <c r="AS67" s="56">
        <v>218612937.19999999</v>
      </c>
      <c r="AT67" s="56">
        <v>275721729.26000005</v>
      </c>
      <c r="AU67" s="134">
        <f t="shared" si="8"/>
        <v>2860631432.77</v>
      </c>
      <c r="AV67" s="24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3"/>
      <c r="Z68" s="13"/>
      <c r="AA68" s="13"/>
      <c r="AB68" s="96">
        <v>44501</v>
      </c>
      <c r="AC68" s="47">
        <v>188165830</v>
      </c>
      <c r="AD68" s="56">
        <v>582151974.10999978</v>
      </c>
      <c r="AE68" s="103">
        <f t="shared" si="10"/>
        <v>3.0938240705552107</v>
      </c>
      <c r="AG68" s="24"/>
      <c r="AH68" s="116">
        <v>2018</v>
      </c>
      <c r="AI68" s="58">
        <v>228251420.47999999</v>
      </c>
      <c r="AJ68" s="58">
        <v>225804061.73000008</v>
      </c>
      <c r="AK68" s="57">
        <v>250423741.74999991</v>
      </c>
      <c r="AL68" s="126">
        <v>315475764.76999998</v>
      </c>
      <c r="AM68" s="57">
        <v>312424062.74000001</v>
      </c>
      <c r="AN68" s="57">
        <v>253377264.18000004</v>
      </c>
      <c r="AO68" s="128">
        <v>281940230</v>
      </c>
      <c r="AP68" s="57">
        <v>275218913.16999996</v>
      </c>
      <c r="AQ68" s="56">
        <v>247966603.73999998</v>
      </c>
      <c r="AR68" s="56">
        <v>276231792.63999999</v>
      </c>
      <c r="AS68" s="58">
        <v>266763496.36000004</v>
      </c>
      <c r="AT68" s="58">
        <v>264838171.44000006</v>
      </c>
      <c r="AU68" s="133">
        <f t="shared" si="8"/>
        <v>3198715522.9999995</v>
      </c>
      <c r="AV68" s="24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96">
        <v>44531</v>
      </c>
      <c r="AC69" s="47">
        <f>+AT37</f>
        <v>185686546</v>
      </c>
      <c r="AD69" s="56">
        <f>+AT71</f>
        <v>539190088.63000011</v>
      </c>
      <c r="AE69" s="103">
        <f t="shared" si="10"/>
        <v>2.9037649751425723</v>
      </c>
      <c r="AG69" s="24"/>
      <c r="AH69" s="116">
        <v>2019</v>
      </c>
      <c r="AI69" s="58">
        <v>237806527.17000008</v>
      </c>
      <c r="AJ69" s="58">
        <v>267058137.86000001</v>
      </c>
      <c r="AK69" s="58">
        <v>308545725.49000001</v>
      </c>
      <c r="AL69" s="126">
        <v>319096198.44999999</v>
      </c>
      <c r="AM69" s="56">
        <v>318003984.67999995</v>
      </c>
      <c r="AN69" s="57">
        <v>320166090.88999999</v>
      </c>
      <c r="AO69" s="128">
        <v>324050947.59999985</v>
      </c>
      <c r="AP69" s="130">
        <v>326912721.97000003</v>
      </c>
      <c r="AQ69" s="56">
        <v>284125531.82000011</v>
      </c>
      <c r="AR69" s="56">
        <v>305288552.73999995</v>
      </c>
      <c r="AS69" s="56">
        <v>364320933.26999992</v>
      </c>
      <c r="AT69" s="58">
        <v>277308728.72000003</v>
      </c>
      <c r="AU69" s="133">
        <f t="shared" si="8"/>
        <v>3652684080.6599998</v>
      </c>
      <c r="AV69" s="28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96">
        <v>44562</v>
      </c>
      <c r="AC70" s="47">
        <v>161094284</v>
      </c>
      <c r="AD70" s="56">
        <v>470006158.97999978</v>
      </c>
      <c r="AE70" s="103">
        <f t="shared" ref="AE70:AE75" si="11">(AD70/AC70)</f>
        <v>2.9175843320424688</v>
      </c>
      <c r="AG70" s="24"/>
      <c r="AH70" s="116">
        <v>2020</v>
      </c>
      <c r="AI70" s="58">
        <v>283056724.69999999</v>
      </c>
      <c r="AJ70" s="58">
        <v>334212222.10999995</v>
      </c>
      <c r="AK70" s="58">
        <v>290384081.64000005</v>
      </c>
      <c r="AL70" s="126">
        <v>317430911.43999994</v>
      </c>
      <c r="AM70" s="56">
        <v>392124655.53000003</v>
      </c>
      <c r="AN70" s="57">
        <v>291154723.31000012</v>
      </c>
      <c r="AO70" s="128">
        <v>233305331.41000006</v>
      </c>
      <c r="AP70" s="130">
        <v>269090673.78000003</v>
      </c>
      <c r="AQ70" s="56">
        <v>275908691.29999995</v>
      </c>
      <c r="AR70" s="56">
        <v>337330000.86999995</v>
      </c>
      <c r="AS70" s="56">
        <v>367520430.56</v>
      </c>
      <c r="AT70" s="58">
        <v>220352183.37000003</v>
      </c>
      <c r="AU70" s="133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96">
        <v>44593</v>
      </c>
      <c r="AC71" s="47">
        <v>180446924</v>
      </c>
      <c r="AD71" s="56">
        <v>532430796.37</v>
      </c>
      <c r="AE71" s="103">
        <f t="shared" si="11"/>
        <v>2.9506227347494161</v>
      </c>
      <c r="AG71" s="24"/>
      <c r="AH71" s="116">
        <v>2021</v>
      </c>
      <c r="AI71" s="58">
        <v>238565407.14000019</v>
      </c>
      <c r="AJ71" s="58">
        <v>288295658.07000005</v>
      </c>
      <c r="AK71" s="58">
        <v>325992264.56999999</v>
      </c>
      <c r="AL71" s="126">
        <v>404490954.65999979</v>
      </c>
      <c r="AM71" s="56">
        <v>406308292.1500001</v>
      </c>
      <c r="AN71" s="57">
        <v>414774773.79000008</v>
      </c>
      <c r="AO71" s="128">
        <v>459572273.56</v>
      </c>
      <c r="AP71" s="130">
        <v>441272957.15000015</v>
      </c>
      <c r="AQ71" s="56">
        <v>493016057.37999988</v>
      </c>
      <c r="AR71" s="56">
        <v>485194548.26999998</v>
      </c>
      <c r="AS71" s="56">
        <v>582151974.10999978</v>
      </c>
      <c r="AT71" s="58">
        <v>539190088.63000011</v>
      </c>
      <c r="AU71" s="133">
        <f t="shared" si="8"/>
        <v>5078825249.4800005</v>
      </c>
      <c r="AV71" s="23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3"/>
      <c r="U72" s="13"/>
      <c r="V72" s="13"/>
      <c r="W72" s="13"/>
      <c r="X72" s="13"/>
      <c r="AB72" s="96">
        <v>44621</v>
      </c>
      <c r="AC72" s="47">
        <v>184043936</v>
      </c>
      <c r="AD72" s="56">
        <v>542803777.60000002</v>
      </c>
      <c r="AE72" s="103">
        <f t="shared" si="11"/>
        <v>2.9493162849983823</v>
      </c>
      <c r="AG72" s="24"/>
      <c r="AH72" s="116">
        <v>2022</v>
      </c>
      <c r="AI72" s="58">
        <v>470006158.97999978</v>
      </c>
      <c r="AJ72" s="58">
        <v>532430796.37</v>
      </c>
      <c r="AK72" s="58">
        <v>542803778</v>
      </c>
      <c r="AL72" s="125">
        <v>538747730.44999993</v>
      </c>
      <c r="AM72" s="58">
        <v>610058453.05000019</v>
      </c>
      <c r="AN72" s="58">
        <v>599027188</v>
      </c>
      <c r="AO72" s="58">
        <v>653990770.48000014</v>
      </c>
      <c r="AP72" s="58">
        <v>534345749.87999988</v>
      </c>
      <c r="AQ72" s="58">
        <v>604738273.55000007</v>
      </c>
      <c r="AR72" s="131">
        <v>580802945.64999998</v>
      </c>
      <c r="AS72" s="56">
        <v>495790979.32999998</v>
      </c>
      <c r="AT72" s="58">
        <v>490442025.9600001</v>
      </c>
      <c r="AU72" s="133">
        <f t="shared" si="8"/>
        <v>6653184849.6999998</v>
      </c>
      <c r="AV72" s="23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96">
        <v>44652</v>
      </c>
      <c r="AC73" s="47">
        <v>182579815</v>
      </c>
      <c r="AD73" s="56">
        <v>538747730.44999993</v>
      </c>
      <c r="AE73" s="103">
        <f t="shared" si="11"/>
        <v>2.9507518695316892</v>
      </c>
      <c r="AH73" s="116">
        <v>2023</v>
      </c>
      <c r="AI73" s="58">
        <v>518157909.93000001</v>
      </c>
      <c r="AJ73" s="58">
        <v>509310178.85000002</v>
      </c>
      <c r="AK73" s="58">
        <v>589982368.05000007</v>
      </c>
      <c r="AL73" s="125">
        <v>516304993.93000001</v>
      </c>
      <c r="AM73" s="58">
        <v>573666931.82000005</v>
      </c>
      <c r="AN73" s="58">
        <v>570758617.6099999</v>
      </c>
      <c r="AO73" s="58">
        <v>503906047.98000002</v>
      </c>
      <c r="AP73" s="58">
        <v>489472611.01999998</v>
      </c>
      <c r="AQ73" s="58">
        <v>547886534.18000007</v>
      </c>
      <c r="AR73" s="131">
        <v>495078500.28000003</v>
      </c>
      <c r="AS73" s="56">
        <v>471702913.96000004</v>
      </c>
      <c r="AT73" s="58">
        <v>502499848.62999988</v>
      </c>
      <c r="AU73" s="133">
        <f t="shared" si="8"/>
        <v>6288727456.2399998</v>
      </c>
      <c r="AV73" s="23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96">
        <v>44682</v>
      </c>
      <c r="AC74" s="47">
        <v>208671837</v>
      </c>
      <c r="AD74" s="56">
        <v>610058453.05000019</v>
      </c>
      <c r="AE74" s="103">
        <f t="shared" si="11"/>
        <v>2.9235303710390022</v>
      </c>
      <c r="AH74" s="117">
        <v>2024</v>
      </c>
      <c r="AI74" s="73">
        <v>431631449.03999996</v>
      </c>
      <c r="AJ74" s="73">
        <v>453336476.48000002</v>
      </c>
      <c r="AK74" s="120"/>
      <c r="AL74" s="127"/>
      <c r="AM74" s="121"/>
      <c r="AN74" s="120"/>
      <c r="AO74" s="120"/>
      <c r="AP74" s="120"/>
      <c r="AQ74" s="120"/>
      <c r="AR74" s="120"/>
      <c r="AS74" s="120"/>
      <c r="AT74" s="120"/>
      <c r="AU74" s="194">
        <f t="shared" si="8"/>
        <v>884967925.51999998</v>
      </c>
      <c r="AV74" s="23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96">
        <v>44713</v>
      </c>
      <c r="AC75" s="47">
        <v>209466750</v>
      </c>
      <c r="AD75" s="56">
        <v>599027188</v>
      </c>
      <c r="AE75" s="103">
        <f t="shared" si="11"/>
        <v>2.85977219773544</v>
      </c>
      <c r="AH75" s="23"/>
      <c r="AI75" s="23"/>
      <c r="AJ75" s="23"/>
      <c r="AK75" s="23"/>
      <c r="AN75" s="23"/>
      <c r="AO75" s="59"/>
      <c r="AP75" s="23"/>
      <c r="AQ75" s="23"/>
      <c r="AR75" s="23"/>
      <c r="AS75" s="23"/>
      <c r="AT75" s="23"/>
      <c r="AU75" s="23"/>
      <c r="AV75" s="23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96">
        <v>44743</v>
      </c>
      <c r="AC76" s="47">
        <v>227749024</v>
      </c>
      <c r="AD76" s="56">
        <v>653990770.48000014</v>
      </c>
      <c r="AE76" s="103">
        <f>(AD76/AC76)</f>
        <v>2.8715414845422131</v>
      </c>
      <c r="AH76" s="23"/>
      <c r="AI76" s="23"/>
      <c r="AJ76" s="23"/>
      <c r="AK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3"/>
      <c r="U77" s="13"/>
      <c r="V77" s="13"/>
      <c r="W77" s="13"/>
      <c r="X77" s="13"/>
      <c r="AB77" s="96">
        <v>44774</v>
      </c>
      <c r="AC77" s="47">
        <v>183783270</v>
      </c>
      <c r="AD77" s="56">
        <v>534345749.87999988</v>
      </c>
      <c r="AE77" s="103">
        <f>(AD77/AC77)</f>
        <v>2.9074776495161929</v>
      </c>
      <c r="AG77" s="34"/>
      <c r="AH77" s="23"/>
      <c r="AI77" s="23"/>
      <c r="AJ77" s="23"/>
      <c r="AK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2"/>
      <c r="X78" s="12"/>
      <c r="Y78" s="3"/>
      <c r="Z78" s="3"/>
      <c r="AA78" s="19"/>
      <c r="AB78" s="96">
        <v>44805</v>
      </c>
      <c r="AC78" s="47">
        <v>209270183</v>
      </c>
      <c r="AD78" s="56">
        <v>604738273.55000007</v>
      </c>
      <c r="AE78" s="103">
        <f>(AD78/AC78)</f>
        <v>2.8897488637929851</v>
      </c>
      <c r="AG78" s="34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2"/>
      <c r="X79" s="12"/>
      <c r="Y79" s="3"/>
      <c r="Z79" s="3"/>
      <c r="AA79" s="19"/>
      <c r="AB79" s="96">
        <v>44835</v>
      </c>
      <c r="AC79" s="47">
        <v>205648136</v>
      </c>
      <c r="AD79" s="56">
        <v>580802945.64999998</v>
      </c>
      <c r="AE79" s="103">
        <f>(AD79/AC79)</f>
        <v>2.8242558233058821</v>
      </c>
      <c r="AG79" s="33"/>
      <c r="AV79" s="23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2"/>
      <c r="X80" s="12"/>
      <c r="Y80" s="3"/>
      <c r="Z80" s="3"/>
      <c r="AA80" s="19"/>
      <c r="AB80" s="96">
        <v>44866</v>
      </c>
      <c r="AC80" s="47">
        <v>188596398</v>
      </c>
      <c r="AD80" s="56">
        <v>495790979.32999998</v>
      </c>
      <c r="AE80" s="103">
        <f t="shared" ref="AE80:AE81" si="12">(AD80/AC80)</f>
        <v>2.628846492232582</v>
      </c>
      <c r="AG80" s="33"/>
      <c r="AV80" s="23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2"/>
      <c r="X81" s="12"/>
      <c r="Y81" s="3"/>
      <c r="Z81" s="3"/>
      <c r="AA81" s="19"/>
      <c r="AB81" s="96">
        <v>44896</v>
      </c>
      <c r="AC81" s="47">
        <v>197378288</v>
      </c>
      <c r="AD81" s="58">
        <v>490442025.9600001</v>
      </c>
      <c r="AE81" s="103">
        <f t="shared" si="12"/>
        <v>2.4847820443148239</v>
      </c>
      <c r="AG81" s="33"/>
      <c r="AV81" s="23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2"/>
      <c r="X82" s="12"/>
      <c r="Y82" s="3"/>
      <c r="Z82" s="3"/>
      <c r="AA82" s="19"/>
      <c r="AB82" s="96">
        <v>44927</v>
      </c>
      <c r="AC82" s="47">
        <f>$AI$39</f>
        <v>209188250</v>
      </c>
      <c r="AD82" s="58">
        <f>$AI$73</f>
        <v>518157909.93000001</v>
      </c>
      <c r="AE82" s="103">
        <f t="shared" ref="AE82:AE85" si="13">(AD82/AC82)</f>
        <v>2.4769933776395185</v>
      </c>
      <c r="AG82" s="26"/>
      <c r="AV82" s="23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2"/>
      <c r="X83" s="12"/>
      <c r="Y83" s="3"/>
      <c r="Z83" s="3"/>
      <c r="AA83" s="19"/>
      <c r="AB83" s="96">
        <v>44958</v>
      </c>
      <c r="AC83" s="47">
        <v>206062017</v>
      </c>
      <c r="AD83" s="92">
        <v>509310178.85000002</v>
      </c>
      <c r="AE83" s="102">
        <f t="shared" si="13"/>
        <v>2.4716354147402142</v>
      </c>
      <c r="AG83" s="33"/>
      <c r="AV83" s="23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2"/>
      <c r="X84" s="12"/>
      <c r="Y84" s="3"/>
      <c r="Z84" s="3"/>
      <c r="AA84" s="20"/>
      <c r="AB84" s="96">
        <v>44986</v>
      </c>
      <c r="AC84" s="47">
        <v>236255622</v>
      </c>
      <c r="AD84" s="92">
        <v>589982368.05000007</v>
      </c>
      <c r="AE84" s="102">
        <f t="shared" si="13"/>
        <v>2.4972204388431445</v>
      </c>
      <c r="AV84" s="23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2"/>
      <c r="X85" s="12"/>
      <c r="Y85" s="3"/>
      <c r="Z85" s="3"/>
      <c r="AA85" s="1"/>
      <c r="AB85" s="96">
        <v>45017</v>
      </c>
      <c r="AC85" s="47">
        <v>206800041</v>
      </c>
      <c r="AD85" s="92">
        <v>516304993.93000001</v>
      </c>
      <c r="AE85" s="102">
        <f t="shared" si="13"/>
        <v>2.4966387406567292</v>
      </c>
      <c r="AV85" s="23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0"/>
      <c r="Z86" s="20"/>
      <c r="AA86" s="1"/>
      <c r="AB86" s="96">
        <v>45047</v>
      </c>
      <c r="AC86" s="47">
        <v>236817684</v>
      </c>
      <c r="AD86" s="92">
        <v>573666931.82000005</v>
      </c>
      <c r="AE86" s="102">
        <f t="shared" ref="AE86:AE90" si="14">(AD86/AC86)</f>
        <v>2.4223990460948857</v>
      </c>
      <c r="AG86" s="23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96">
        <v>45078</v>
      </c>
      <c r="AC87" s="47">
        <v>240986079</v>
      </c>
      <c r="AD87" s="92">
        <v>570758617.6099999</v>
      </c>
      <c r="AE87" s="102">
        <f t="shared" si="14"/>
        <v>2.3684298278905973</v>
      </c>
      <c r="AG87" s="23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96">
        <v>45108</v>
      </c>
      <c r="AC88" s="47">
        <v>220840601</v>
      </c>
      <c r="AD88" s="58">
        <v>503906047.98000002</v>
      </c>
      <c r="AE88" s="102">
        <f t="shared" si="14"/>
        <v>2.2817636145628857</v>
      </c>
      <c r="AG88" s="23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96">
        <v>45139</v>
      </c>
      <c r="AC89" s="47">
        <v>217441748</v>
      </c>
      <c r="AD89" s="58">
        <v>489472611.01999998</v>
      </c>
      <c r="AE89" s="102">
        <f t="shared" si="14"/>
        <v>2.2510516748605238</v>
      </c>
      <c r="AG89" s="23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96">
        <v>45170</v>
      </c>
      <c r="AC90" s="47">
        <v>236691628</v>
      </c>
      <c r="AD90" s="92">
        <v>547886534.18000007</v>
      </c>
      <c r="AE90" s="102">
        <f t="shared" si="14"/>
        <v>2.314769384999118</v>
      </c>
      <c r="AG90" s="23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96">
        <v>45200</v>
      </c>
      <c r="AC91" s="47">
        <v>216287609</v>
      </c>
      <c r="AD91" s="92">
        <v>495078500.28000003</v>
      </c>
      <c r="AE91" s="102">
        <f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96">
        <v>45231</v>
      </c>
      <c r="AC92" s="47">
        <v>216042043</v>
      </c>
      <c r="AD92" s="92">
        <v>471702913.96000004</v>
      </c>
      <c r="AE92" s="102">
        <f>(AD92/AC92)</f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96">
        <v>45261</v>
      </c>
      <c r="AC93" s="47">
        <v>233231853</v>
      </c>
      <c r="AD93" s="92">
        <v>502499848.62999988</v>
      </c>
      <c r="AE93" s="102">
        <f>(AD93/AC93)</f>
        <v>2.1545078091456054</v>
      </c>
      <c r="AQ93" s="23"/>
      <c r="AU93" s="4"/>
      <c r="AV93" s="4"/>
      <c r="AW93" s="4"/>
      <c r="AX93" s="4"/>
      <c r="AY93" s="4"/>
    </row>
    <row r="94" spans="1:5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96">
        <v>45292</v>
      </c>
      <c r="AC94" s="47">
        <v>196676284</v>
      </c>
      <c r="AD94" s="58">
        <v>431631449.03999996</v>
      </c>
      <c r="AE94" s="102">
        <f>(AD94/AC94)</f>
        <v>2.1946288604883342</v>
      </c>
      <c r="AQ94" s="23"/>
      <c r="AU94" s="4"/>
      <c r="AV94" s="4"/>
      <c r="AW94" s="4"/>
      <c r="AX94" s="4"/>
      <c r="AY94" s="4"/>
    </row>
    <row r="95" spans="1:51" ht="16.899999999999999" thickBot="1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97">
        <v>45323</v>
      </c>
      <c r="AC95" s="72">
        <v>201461305</v>
      </c>
      <c r="AD95" s="73">
        <v>453336476.48000002</v>
      </c>
      <c r="AE95" s="104">
        <f>(AD95/AC95)</f>
        <v>2.250240940710674</v>
      </c>
      <c r="AU95" s="4"/>
      <c r="AV95" s="4"/>
      <c r="AW95" s="4"/>
      <c r="AX95" s="4"/>
      <c r="AY95" s="4"/>
    </row>
    <row r="96" spans="1:51" ht="16.899999999999999" thickBot="1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C96" s="86"/>
      <c r="AU96" s="4"/>
      <c r="AV96" s="4"/>
      <c r="AW96" s="4"/>
      <c r="AX96" s="4"/>
      <c r="AY96" s="4"/>
    </row>
    <row r="97" spans="1:51" ht="16.899999999999999" thickBot="1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95" t="s">
        <v>31</v>
      </c>
      <c r="AC97" s="196"/>
      <c r="AD97" s="196"/>
      <c r="AE97" s="196"/>
      <c r="AF97" s="197"/>
      <c r="AU97" s="4"/>
      <c r="AV97" s="4"/>
      <c r="AW97" s="4"/>
      <c r="AX97" s="4"/>
      <c r="AY97" s="4"/>
    </row>
    <row r="98" spans="1:51" ht="16.899999999999999" thickBot="1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98" t="s">
        <v>12</v>
      </c>
      <c r="AC98" s="200" t="s">
        <v>0</v>
      </c>
      <c r="AD98" s="200" t="s">
        <v>4</v>
      </c>
      <c r="AE98" s="76" t="s">
        <v>9</v>
      </c>
      <c r="AF98" s="78" t="s">
        <v>25</v>
      </c>
      <c r="AU98" s="4"/>
      <c r="AV98" s="4"/>
      <c r="AW98" s="4"/>
      <c r="AX98" s="4"/>
      <c r="AY98" s="4"/>
    </row>
    <row r="99" spans="1:51" ht="16.899999999999999" thickBot="1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09"/>
      <c r="AC99" s="202"/>
      <c r="AD99" s="202"/>
      <c r="AE99" s="203" t="s">
        <v>26</v>
      </c>
      <c r="AF99" s="204"/>
      <c r="AU99" s="4"/>
      <c r="AV99" s="4"/>
      <c r="AW99" s="4"/>
    </row>
    <row r="100" spans="1:51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86"/>
      <c r="Z100" s="86"/>
      <c r="AA100" s="192"/>
      <c r="AB100" s="75">
        <v>2020</v>
      </c>
      <c r="AC100" s="47">
        <v>131998915</v>
      </c>
      <c r="AD100" s="58">
        <v>334212222.10999995</v>
      </c>
      <c r="AE100" s="111"/>
      <c r="AF100" s="111"/>
    </row>
    <row r="101" spans="1:51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86"/>
      <c r="Z101" s="86"/>
      <c r="AA101" s="1"/>
      <c r="AB101" s="75">
        <v>2021</v>
      </c>
      <c r="AC101" s="47">
        <v>126636641</v>
      </c>
      <c r="AD101" s="58">
        <v>288295658.07000005</v>
      </c>
      <c r="AE101" s="80">
        <f>(AC101-AC100)/AC100</f>
        <v>-4.0623621792648827E-2</v>
      </c>
      <c r="AF101" s="80">
        <f>(AD101-AD100)/AD100</f>
        <v>-0.13738744726363505</v>
      </c>
      <c r="AG101" s="10"/>
      <c r="AH101" s="10"/>
      <c r="AI101" s="10"/>
    </row>
    <row r="102" spans="1:51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86"/>
      <c r="Z102" s="86"/>
      <c r="AA102" s="1"/>
      <c r="AB102" s="75">
        <v>2022</v>
      </c>
      <c r="AC102" s="47">
        <v>180446924</v>
      </c>
      <c r="AD102" s="58">
        <v>532430796.37</v>
      </c>
      <c r="AE102" s="80">
        <f t="shared" ref="AE102" si="15">(AC102-AC101)/AC101</f>
        <v>0.42491874843711308</v>
      </c>
      <c r="AF102" s="80">
        <f>(AD102-AD101)/AD101</f>
        <v>0.846822112876644</v>
      </c>
      <c r="AG102" s="10"/>
      <c r="AH102" s="10"/>
    </row>
    <row r="103" spans="1:51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86"/>
      <c r="Z103" s="86"/>
      <c r="AA103" s="1"/>
      <c r="AB103" s="75">
        <v>2023</v>
      </c>
      <c r="AC103" s="47">
        <v>206062017</v>
      </c>
      <c r="AD103" s="58">
        <v>509310178.85000002</v>
      </c>
      <c r="AE103" s="80">
        <f>(AC103-AC102)/AC102</f>
        <v>0.14195361401671774</v>
      </c>
      <c r="AF103" s="80">
        <f>(AD103-AD102)/AD102</f>
        <v>-4.3424643498519315E-2</v>
      </c>
      <c r="AG103" s="10"/>
      <c r="AH103" s="10"/>
    </row>
    <row r="104" spans="1:51" ht="16.899999999999999" thickBot="1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86"/>
      <c r="Z104" s="86"/>
      <c r="AA104" s="1"/>
      <c r="AB104" s="112">
        <v>2024</v>
      </c>
      <c r="AC104" s="72">
        <v>201461305</v>
      </c>
      <c r="AD104" s="73">
        <v>453336476.48000002</v>
      </c>
      <c r="AE104" s="113">
        <f>(AC104-AC103)/AC103</f>
        <v>-2.2326831829468118E-2</v>
      </c>
      <c r="AF104" s="113">
        <f>(AD104-AD103)/AD103</f>
        <v>-0.10990100864739472</v>
      </c>
      <c r="AG104" s="10"/>
      <c r="AH104" s="10"/>
    </row>
    <row r="105" spans="1:51" ht="16.899999999999999" thickBot="1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51" ht="16.899999999999999" thickBot="1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95" t="s">
        <v>118</v>
      </c>
      <c r="AC106" s="196"/>
      <c r="AD106" s="196"/>
      <c r="AE106" s="196"/>
      <c r="AF106" s="197"/>
    </row>
    <row r="107" spans="1:51" ht="16.899999999999999" thickBot="1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98" t="s">
        <v>119</v>
      </c>
      <c r="AC107" s="200" t="s">
        <v>0</v>
      </c>
      <c r="AD107" s="200" t="s">
        <v>4</v>
      </c>
      <c r="AE107" s="76" t="s">
        <v>9</v>
      </c>
      <c r="AF107" s="78" t="s">
        <v>25</v>
      </c>
    </row>
    <row r="108" spans="1:51" ht="16.899999999999999" thickBot="1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99"/>
      <c r="AC108" s="201"/>
      <c r="AD108" s="202"/>
      <c r="AE108" s="203" t="s">
        <v>26</v>
      </c>
      <c r="AF108" s="204"/>
    </row>
    <row r="109" spans="1:51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9" t="s">
        <v>120</v>
      </c>
      <c r="AC109" s="181">
        <f>SUM(AI36:AJ36)</f>
        <v>241711677</v>
      </c>
      <c r="AD109" s="58">
        <f>SUM(AI70:AJ70)</f>
        <v>617268946.80999994</v>
      </c>
      <c r="AE109" s="182"/>
      <c r="AF109" s="182"/>
      <c r="AX109" s="4"/>
      <c r="AY109" s="4"/>
    </row>
    <row r="110" spans="1:51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75" t="s">
        <v>121</v>
      </c>
      <c r="AC110" s="183">
        <f t="shared" ref="AC110:AC113" si="16">SUM(AI37:AJ37)</f>
        <v>228058499</v>
      </c>
      <c r="AD110" s="58">
        <f t="shared" ref="AD110:AD113" si="17">SUM(AI71:AJ71)</f>
        <v>526861065.21000028</v>
      </c>
      <c r="AE110" s="184">
        <f t="shared" ref="AE110:AF113" si="18">(AC110-AC109)/AC109</f>
        <v>-5.6485388581371684E-2</v>
      </c>
      <c r="AF110" s="184">
        <f t="shared" si="18"/>
        <v>-0.14646432817853688</v>
      </c>
      <c r="AG110" s="10"/>
      <c r="AH110" s="10"/>
      <c r="AL110" s="23"/>
      <c r="AM110" s="23"/>
      <c r="AX110" s="4"/>
      <c r="AY110" s="4"/>
    </row>
    <row r="111" spans="1:51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75" t="s">
        <v>122</v>
      </c>
      <c r="AC111" s="183">
        <f t="shared" si="16"/>
        <v>341541208</v>
      </c>
      <c r="AD111" s="58">
        <f t="shared" si="17"/>
        <v>1002436955.3499998</v>
      </c>
      <c r="AE111" s="184">
        <f t="shared" si="18"/>
        <v>0.4976035074228915</v>
      </c>
      <c r="AF111" s="184">
        <f t="shared" si="18"/>
        <v>0.90265901495385858</v>
      </c>
      <c r="AG111" s="10"/>
      <c r="AH111" s="10"/>
      <c r="AL111" s="23"/>
      <c r="AM111" s="23"/>
      <c r="AN111" s="23"/>
      <c r="AO111" s="23"/>
      <c r="AP111" s="23"/>
      <c r="AQ111" s="23"/>
      <c r="AX111" s="4"/>
      <c r="AY111" s="4"/>
    </row>
    <row r="112" spans="1:51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75" t="s">
        <v>123</v>
      </c>
      <c r="AC112" s="183">
        <f t="shared" si="16"/>
        <v>415250267</v>
      </c>
      <c r="AD112" s="58">
        <f t="shared" si="17"/>
        <v>1027468088.78</v>
      </c>
      <c r="AE112" s="184">
        <f t="shared" si="18"/>
        <v>0.21581307693916688</v>
      </c>
      <c r="AF112" s="184">
        <f t="shared" si="18"/>
        <v>2.4970281967767832E-2</v>
      </c>
      <c r="AG112" s="10"/>
      <c r="AH112" s="10"/>
      <c r="AL112" s="23"/>
      <c r="AM112" s="23"/>
      <c r="AN112" s="23"/>
      <c r="AO112" s="23"/>
      <c r="AP112" s="23"/>
      <c r="AQ112" s="23"/>
      <c r="AX112" s="4"/>
      <c r="AY112" s="4"/>
    </row>
    <row r="113" spans="1:51" ht="16.899999999999999" thickBot="1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185" t="s">
        <v>125</v>
      </c>
      <c r="AC113" s="186">
        <f t="shared" si="16"/>
        <v>398137589</v>
      </c>
      <c r="AD113" s="73">
        <f t="shared" si="17"/>
        <v>884967925.51999998</v>
      </c>
      <c r="AE113" s="187">
        <f t="shared" si="18"/>
        <v>-4.1210516548566119E-2</v>
      </c>
      <c r="AF113" s="188">
        <f>(AD113-AD112)/AD112</f>
        <v>-0.13869059761184654</v>
      </c>
      <c r="AG113" s="10"/>
      <c r="AH113" s="10"/>
      <c r="AL113" s="23"/>
      <c r="AM113" s="23"/>
      <c r="AN113" s="23"/>
      <c r="AO113" s="23"/>
      <c r="AP113" s="23"/>
      <c r="AQ113" s="23"/>
      <c r="AX113" s="4"/>
      <c r="AY113" s="4"/>
    </row>
    <row r="114" spans="1:51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G114" s="10"/>
      <c r="AL114" s="23"/>
      <c r="AM114" s="23"/>
      <c r="AN114" s="23"/>
      <c r="AO114" s="23"/>
      <c r="AP114" s="23"/>
      <c r="AQ114" s="23"/>
      <c r="AR114" s="23"/>
      <c r="AS114" s="23"/>
      <c r="AT114" s="23"/>
      <c r="AX114" s="4"/>
      <c r="AY114" s="4"/>
    </row>
    <row r="115" spans="1:51" ht="15" customHeight="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1" t="s">
        <v>27</v>
      </c>
      <c r="M115" s="1"/>
      <c r="N115" s="2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G115" s="10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C116" s="193"/>
      <c r="AD116" s="193"/>
      <c r="AG116" s="10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C117" s="193"/>
      <c r="AD117" s="193"/>
      <c r="AG117" s="10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C118" s="193"/>
      <c r="AD118" s="193"/>
      <c r="AG118" s="10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"/>
      <c r="N119" s="1"/>
      <c r="O119" s="1"/>
      <c r="P119" s="1"/>
      <c r="Q119" s="1"/>
      <c r="R119" s="87"/>
      <c r="S119" s="1"/>
      <c r="U119" s="1"/>
      <c r="V119" s="1"/>
      <c r="W119" s="1"/>
      <c r="X119" s="1"/>
      <c r="Y119" s="1"/>
      <c r="Z119" s="1"/>
      <c r="AA119" s="1"/>
      <c r="AC119" s="193"/>
      <c r="AD119" s="193"/>
      <c r="AG119" s="10"/>
      <c r="AH119" s="45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7"/>
      <c r="S120" s="1"/>
      <c r="U120" s="1"/>
      <c r="V120" s="1"/>
      <c r="W120" s="1"/>
      <c r="X120" s="1"/>
      <c r="Y120" s="1"/>
      <c r="Z120" s="1"/>
      <c r="AA120" s="1"/>
      <c r="AC120" s="193"/>
      <c r="AD120" s="193"/>
      <c r="AG120" s="10"/>
      <c r="AH120" s="4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7"/>
      <c r="S121" s="1"/>
      <c r="U121" s="1"/>
      <c r="V121" s="1"/>
      <c r="W121" s="1"/>
      <c r="X121" s="1"/>
      <c r="Y121" s="1"/>
      <c r="Z121" s="1"/>
      <c r="AG121" s="10"/>
      <c r="AH121" s="45"/>
      <c r="AO121" s="4"/>
      <c r="AP121" s="4"/>
      <c r="AQ121" s="4"/>
      <c r="AR121" s="4"/>
      <c r="AS121" s="4"/>
      <c r="AT121" s="4"/>
      <c r="AU121" s="4"/>
      <c r="AV121" s="4"/>
      <c r="AW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7"/>
      <c r="S122" s="1"/>
      <c r="U122" s="1"/>
      <c r="V122" s="1"/>
      <c r="W122" s="1"/>
      <c r="X122" s="1"/>
      <c r="Y122" s="1"/>
      <c r="Z122" s="1"/>
      <c r="AG122" s="10"/>
      <c r="AH122" s="45"/>
      <c r="AO122" s="4"/>
      <c r="AP122" s="4"/>
      <c r="AQ122" s="4"/>
      <c r="AR122" s="4"/>
      <c r="AS122" s="4"/>
      <c r="AT122" s="4"/>
      <c r="AU122" s="4"/>
      <c r="AV122" s="4"/>
      <c r="AW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7"/>
      <c r="S123" s="1"/>
      <c r="U123" s="1"/>
      <c r="V123" s="1"/>
      <c r="W123" s="1"/>
      <c r="X123" s="1"/>
      <c r="Y123" s="1"/>
      <c r="Z123" s="1"/>
      <c r="AG123" s="23"/>
      <c r="AH123" s="45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7"/>
      <c r="S124" s="1"/>
      <c r="U124" s="1"/>
      <c r="V124" s="1"/>
      <c r="W124" s="1"/>
      <c r="X124" s="1"/>
      <c r="Y124" s="1"/>
      <c r="Z124" s="1"/>
      <c r="AG124" s="23"/>
      <c r="AO124" s="4"/>
      <c r="AP124" s="4"/>
      <c r="AQ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7"/>
      <c r="S125" s="1"/>
      <c r="U125" s="1"/>
      <c r="V125" s="1"/>
      <c r="W125" s="1"/>
      <c r="X125" s="1"/>
      <c r="Y125" s="1"/>
      <c r="Z125" s="1"/>
      <c r="AF125" s="10"/>
      <c r="AG125" s="23"/>
      <c r="AH125" s="31"/>
      <c r="AL125" s="23"/>
      <c r="AM125" s="23"/>
      <c r="AN125" s="23"/>
      <c r="AO125" s="23"/>
      <c r="AP125" s="23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G126" s="28"/>
      <c r="AH126" s="31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G127" s="28"/>
      <c r="AH127" s="31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G128" s="28"/>
      <c r="AH128" s="31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G129" s="28"/>
      <c r="AH129" s="31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G130" s="28"/>
      <c r="AH130" s="31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G131" s="23"/>
      <c r="AH131" s="31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G132" s="23"/>
      <c r="AH132" s="31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</row>
    <row r="135" spans="1:48" x14ac:dyDescent="0.6">
      <c r="Y135" s="1"/>
      <c r="Z135" s="1"/>
      <c r="AG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</row>
    <row r="136" spans="1:48" x14ac:dyDescent="0.6">
      <c r="AG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</row>
    <row r="137" spans="1:48" x14ac:dyDescent="0.6">
      <c r="AG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</row>
    <row r="138" spans="1:48" x14ac:dyDescent="0.6">
      <c r="AG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</row>
    <row r="139" spans="1:48" x14ac:dyDescent="0.6">
      <c r="AG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</row>
    <row r="140" spans="1:48" x14ac:dyDescent="0.6">
      <c r="AG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</row>
    <row r="141" spans="1:48" x14ac:dyDescent="0.6">
      <c r="AG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</row>
    <row r="142" spans="1:48" x14ac:dyDescent="0.6">
      <c r="AG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</row>
    <row r="143" spans="1:48" x14ac:dyDescent="0.6">
      <c r="AG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</row>
  </sheetData>
  <mergeCells count="14">
    <mergeCell ref="A1:F3"/>
    <mergeCell ref="AH8:AV8"/>
    <mergeCell ref="AH42:AU42"/>
    <mergeCell ref="AB8:AE8"/>
    <mergeCell ref="AB98:AB99"/>
    <mergeCell ref="AC98:AC99"/>
    <mergeCell ref="AD98:AD99"/>
    <mergeCell ref="AE99:AF99"/>
    <mergeCell ref="AB97:AF97"/>
    <mergeCell ref="AB106:AF106"/>
    <mergeCell ref="AB107:AB108"/>
    <mergeCell ref="AC107:AC108"/>
    <mergeCell ref="AD107:AD108"/>
    <mergeCell ref="AE108:AF108"/>
  </mergeCells>
  <phoneticPr fontId="11" type="noConversion"/>
  <conditionalFormatting sqref="AB100:AB104">
    <cfRule type="cellIs" dxfId="9" priority="5" operator="lessThan">
      <formula>0</formula>
    </cfRule>
  </conditionalFormatting>
  <conditionalFormatting sqref="AD94">
    <cfRule type="cellIs" dxfId="8" priority="4" operator="lessThan">
      <formula>0</formula>
    </cfRule>
  </conditionalFormatting>
  <conditionalFormatting sqref="AE100:AF104">
    <cfRule type="cellIs" dxfId="7" priority="3" operator="lessThan">
      <formula>0</formula>
    </cfRule>
  </conditionalFormatting>
  <conditionalFormatting sqref="AE109:AF113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4 AC110:AC113 AC109 AD109:AD1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9"/>
  <sheetViews>
    <sheetView showGridLines="0" zoomScale="80" zoomScaleNormal="80" workbookViewId="0">
      <selection activeCell="A145" sqref="A145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53" customWidth="1"/>
    <col min="3" max="3" width="14.7109375" style="60" customWidth="1"/>
    <col min="4" max="4" width="15.7109375" style="53" customWidth="1"/>
    <col min="5" max="5" width="15.7109375" style="60" customWidth="1"/>
    <col min="6" max="6" width="16.42578125" style="49" customWidth="1"/>
    <col min="7" max="7" width="16.7109375" style="49" customWidth="1"/>
    <col min="8" max="8" width="16.42578125" style="49" bestFit="1" customWidth="1"/>
    <col min="9" max="9" width="10.42578125" style="82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25"/>
      <c r="F1" s="48"/>
      <c r="G1" s="48"/>
    </row>
    <row r="2" spans="1:16" x14ac:dyDescent="0.55000000000000004">
      <c r="A2" s="225"/>
      <c r="B2" s="54"/>
      <c r="D2" s="54"/>
    </row>
    <row r="3" spans="1:16" x14ac:dyDescent="0.55000000000000004">
      <c r="A3" s="225"/>
      <c r="B3" s="54"/>
      <c r="D3" s="54"/>
    </row>
    <row r="4" spans="1:16" s="8" customFormat="1" x14ac:dyDescent="0.55000000000000004">
      <c r="A4" s="9" t="s">
        <v>5</v>
      </c>
      <c r="B4" s="55"/>
      <c r="C4" s="61"/>
      <c r="D4" s="54"/>
      <c r="E4" s="61"/>
      <c r="F4" s="48"/>
      <c r="G4" s="48"/>
      <c r="H4" s="48"/>
      <c r="I4" s="83"/>
    </row>
    <row r="5" spans="1:16" s="8" customFormat="1" x14ac:dyDescent="0.55000000000000004">
      <c r="A5" s="9" t="s">
        <v>28</v>
      </c>
      <c r="B5" s="55"/>
      <c r="C5" s="61"/>
      <c r="D5" s="55"/>
      <c r="E5" s="61"/>
      <c r="F5" s="48"/>
      <c r="G5" s="48"/>
      <c r="H5" s="48"/>
      <c r="I5" s="83"/>
    </row>
    <row r="6" spans="1:16" s="8" customFormat="1" x14ac:dyDescent="0.55000000000000004">
      <c r="A6" s="9" t="s">
        <v>107</v>
      </c>
      <c r="B6" s="55"/>
      <c r="C6" s="61"/>
      <c r="D6" s="55"/>
      <c r="E6" s="61"/>
      <c r="F6" s="50"/>
      <c r="G6" s="50"/>
      <c r="H6" s="48"/>
      <c r="I6" s="83"/>
    </row>
    <row r="7" spans="1:16" s="8" customFormat="1" x14ac:dyDescent="0.55000000000000004">
      <c r="A7" s="9" t="s">
        <v>78</v>
      </c>
      <c r="B7" s="55"/>
      <c r="C7" s="61"/>
      <c r="D7" s="55"/>
      <c r="E7" s="61"/>
      <c r="F7" s="48"/>
      <c r="G7" s="48"/>
      <c r="H7" s="48"/>
      <c r="I7" s="84"/>
    </row>
    <row r="8" spans="1:16" s="8" customFormat="1" x14ac:dyDescent="0.55000000000000004">
      <c r="A8" s="9" t="s">
        <v>7</v>
      </c>
      <c r="B8" s="55"/>
      <c r="C8" s="61"/>
      <c r="D8" s="55"/>
      <c r="E8" s="61"/>
      <c r="F8" s="48"/>
      <c r="G8" s="48"/>
      <c r="H8" s="48"/>
      <c r="I8" s="84"/>
    </row>
    <row r="9" spans="1:16" ht="15.75" thickBot="1" x14ac:dyDescent="0.6">
      <c r="A9" s="46"/>
      <c r="B9" s="54"/>
      <c r="D9" s="54"/>
      <c r="F9" s="74"/>
      <c r="G9" s="74"/>
      <c r="H9" s="74"/>
    </row>
    <row r="10" spans="1:16" ht="15" customHeight="1" thickBot="1" x14ac:dyDescent="0.6">
      <c r="A10" s="210" t="s">
        <v>48</v>
      </c>
      <c r="B10" s="226">
        <v>44958</v>
      </c>
      <c r="C10" s="213"/>
      <c r="D10" s="226">
        <v>45323</v>
      </c>
      <c r="E10" s="213"/>
      <c r="F10" s="190"/>
      <c r="G10" s="190" t="s">
        <v>29</v>
      </c>
      <c r="H10" s="191"/>
      <c r="I10" s="85"/>
      <c r="K10" s="221" t="s">
        <v>104</v>
      </c>
      <c r="L10" s="222"/>
    </row>
    <row r="11" spans="1:16" ht="15" customHeight="1" thickBot="1" x14ac:dyDescent="0.6">
      <c r="A11" s="227"/>
      <c r="B11" s="70" t="s">
        <v>4</v>
      </c>
      <c r="C11" s="64" t="s">
        <v>0</v>
      </c>
      <c r="D11" s="65" t="s">
        <v>4</v>
      </c>
      <c r="E11" s="64" t="s">
        <v>0</v>
      </c>
      <c r="F11" s="65" t="s">
        <v>4</v>
      </c>
      <c r="G11" s="64" t="s">
        <v>0</v>
      </c>
      <c r="H11" s="110" t="s">
        <v>30</v>
      </c>
      <c r="I11" s="7"/>
      <c r="J11" s="41"/>
      <c r="K11" s="223"/>
      <c r="L11" s="224"/>
      <c r="M11" s="11"/>
      <c r="N11" s="11"/>
      <c r="O11" s="11"/>
      <c r="P11" s="11"/>
    </row>
    <row r="12" spans="1:16" ht="15.75" thickBot="1" x14ac:dyDescent="0.6">
      <c r="A12" s="155" t="s">
        <v>41</v>
      </c>
      <c r="B12" s="156">
        <v>312946364.76999998</v>
      </c>
      <c r="C12" s="157">
        <v>131092756</v>
      </c>
      <c r="D12" s="156">
        <v>211710492.68000001</v>
      </c>
      <c r="E12" s="157">
        <v>102943577</v>
      </c>
      <c r="F12" s="158">
        <v>-0.32349272427050979</v>
      </c>
      <c r="G12" s="158">
        <v>-0.21472718904467911</v>
      </c>
      <c r="H12" s="158">
        <v>0.51098436496278998</v>
      </c>
      <c r="I12" s="105"/>
      <c r="J12" s="41"/>
      <c r="K12" s="69">
        <v>2023</v>
      </c>
      <c r="L12" s="69">
        <v>2024</v>
      </c>
    </row>
    <row r="13" spans="1:16" ht="15.75" thickBot="1" x14ac:dyDescent="0.6">
      <c r="A13" s="159" t="s">
        <v>41</v>
      </c>
      <c r="B13" s="160">
        <v>312946364.76999998</v>
      </c>
      <c r="C13" s="161">
        <v>131092756</v>
      </c>
      <c r="D13" s="160">
        <v>211710492.68000001</v>
      </c>
      <c r="E13" s="161">
        <v>102943577</v>
      </c>
      <c r="F13" s="162">
        <v>-0.32349272427050979</v>
      </c>
      <c r="G13" s="162">
        <v>-0.21472718904467911</v>
      </c>
      <c r="H13" s="162">
        <v>0.51098436496279021</v>
      </c>
      <c r="I13" s="105"/>
      <c r="J13" s="66" t="s">
        <v>41</v>
      </c>
      <c r="K13" s="106">
        <f>+C12/$C$79</f>
        <v>0.63618107746659591</v>
      </c>
      <c r="L13" s="107">
        <f>+H12</f>
        <v>0.51098436496278998</v>
      </c>
    </row>
    <row r="14" spans="1:16" ht="15.75" thickBot="1" x14ac:dyDescent="0.6">
      <c r="A14" s="155" t="s">
        <v>1</v>
      </c>
      <c r="B14" s="156">
        <v>92622321.079999998</v>
      </c>
      <c r="C14" s="157">
        <v>33262986</v>
      </c>
      <c r="D14" s="156">
        <v>117454944.426</v>
      </c>
      <c r="E14" s="157">
        <v>43340991</v>
      </c>
      <c r="F14" s="158">
        <v>0.26810625188880222</v>
      </c>
      <c r="G14" s="158">
        <v>0.30297956413173499</v>
      </c>
      <c r="H14" s="158">
        <v>0.2151330797743021</v>
      </c>
      <c r="I14" s="105"/>
      <c r="J14" s="67" t="s">
        <v>1</v>
      </c>
      <c r="K14" s="106">
        <f>+C14/$C$79</f>
        <v>0.16142220912066488</v>
      </c>
      <c r="L14" s="108">
        <f>+H14</f>
        <v>0.2151330797743021</v>
      </c>
    </row>
    <row r="15" spans="1:16" ht="15.75" thickBot="1" x14ac:dyDescent="0.6">
      <c r="A15" s="159" t="s">
        <v>94</v>
      </c>
      <c r="B15" s="160">
        <v>92622321.079999998</v>
      </c>
      <c r="C15" s="161">
        <v>33262986</v>
      </c>
      <c r="D15" s="160">
        <v>117454944.426</v>
      </c>
      <c r="E15" s="161">
        <v>43340991</v>
      </c>
      <c r="F15" s="162">
        <v>0.26810625188880222</v>
      </c>
      <c r="G15" s="162">
        <v>0.30297956413173499</v>
      </c>
      <c r="H15" s="162">
        <v>0.2151330797743021</v>
      </c>
      <c r="I15" s="105"/>
      <c r="J15" s="67" t="s">
        <v>2</v>
      </c>
      <c r="K15" s="106">
        <f>+C16/$C$79</f>
        <v>0.15182090059809519</v>
      </c>
      <c r="L15" s="108">
        <f>+H16</f>
        <v>0.19461521407299531</v>
      </c>
    </row>
    <row r="16" spans="1:16" ht="15.75" thickBot="1" x14ac:dyDescent="0.6">
      <c r="A16" s="155" t="s">
        <v>2</v>
      </c>
      <c r="B16" s="156">
        <v>77036597.310000002</v>
      </c>
      <c r="C16" s="157">
        <v>31284521</v>
      </c>
      <c r="D16" s="156">
        <v>86267630.81400001</v>
      </c>
      <c r="E16" s="157">
        <v>39207435</v>
      </c>
      <c r="F16" s="158">
        <v>0.11982659964657789</v>
      </c>
      <c r="G16" s="158">
        <v>0.25325348596515179</v>
      </c>
      <c r="H16" s="158">
        <v>0.19461521407299531</v>
      </c>
      <c r="I16" s="105"/>
      <c r="J16" s="67" t="s">
        <v>62</v>
      </c>
      <c r="K16" s="106">
        <f>+C39/$C$79</f>
        <v>3.0269067006172223E-2</v>
      </c>
      <c r="L16" s="108">
        <f>+H39</f>
        <v>4.8916743590040779E-2</v>
      </c>
    </row>
    <row r="17" spans="1:13" ht="15.75" thickBot="1" x14ac:dyDescent="0.6">
      <c r="A17" s="159" t="s">
        <v>40</v>
      </c>
      <c r="B17" s="160">
        <v>20940684.309999999</v>
      </c>
      <c r="C17" s="161">
        <v>8919742</v>
      </c>
      <c r="D17" s="160">
        <v>19557827.190000001</v>
      </c>
      <c r="E17" s="161">
        <v>9308860</v>
      </c>
      <c r="F17" s="162">
        <v>-6.6036863911826837E-2</v>
      </c>
      <c r="G17" s="162">
        <v>4.36243559511027E-2</v>
      </c>
      <c r="H17" s="162">
        <v>4.6206689666782409E-2</v>
      </c>
      <c r="I17" s="105"/>
      <c r="J17" s="67" t="s">
        <v>102</v>
      </c>
      <c r="K17" s="106">
        <f>+C54/$C$79</f>
        <v>1.6390148214457202E-2</v>
      </c>
      <c r="L17" s="108">
        <f>+H54</f>
        <v>2.2621773446766861E-2</v>
      </c>
    </row>
    <row r="18" spans="1:13" ht="15.75" thickBot="1" x14ac:dyDescent="0.6">
      <c r="A18" s="159" t="s">
        <v>39</v>
      </c>
      <c r="B18" s="160">
        <v>16385605.84</v>
      </c>
      <c r="C18" s="161">
        <v>6763169</v>
      </c>
      <c r="D18" s="160">
        <v>15521848.024</v>
      </c>
      <c r="E18" s="161">
        <v>6969507</v>
      </c>
      <c r="F18" s="162">
        <v>-5.2714426578687863E-2</v>
      </c>
      <c r="G18" s="162">
        <v>3.0509070525962079E-2</v>
      </c>
      <c r="H18" s="162">
        <v>3.459476746663584E-2</v>
      </c>
      <c r="I18" s="105"/>
      <c r="J18" s="68" t="s">
        <v>103</v>
      </c>
      <c r="K18" s="106">
        <f>+C71/$C$79</f>
        <v>3.5719343657594112E-3</v>
      </c>
      <c r="L18" s="108">
        <f>+H71</f>
        <v>7.0897535385269148E-3</v>
      </c>
    </row>
    <row r="19" spans="1:13" ht="15.75" thickBot="1" x14ac:dyDescent="0.6">
      <c r="A19" s="159" t="s">
        <v>37</v>
      </c>
      <c r="B19" s="160">
        <v>7125832.46</v>
      </c>
      <c r="C19" s="161">
        <v>3131130</v>
      </c>
      <c r="D19" s="160">
        <v>11123670.67</v>
      </c>
      <c r="E19" s="161">
        <v>5435076</v>
      </c>
      <c r="F19" s="162">
        <v>0.56103455034080318</v>
      </c>
      <c r="G19" s="162">
        <v>0.73581933678895473</v>
      </c>
      <c r="H19" s="162">
        <v>2.6978262649494902E-2</v>
      </c>
      <c r="I19" s="105"/>
      <c r="J19" s="68" t="s">
        <v>55</v>
      </c>
      <c r="K19" s="106">
        <f>+C76/$C$79</f>
        <v>3.4466322825521019E-4</v>
      </c>
      <c r="L19" s="108">
        <f>+H76</f>
        <v>6.3907061457782173E-4</v>
      </c>
    </row>
    <row r="20" spans="1:13" x14ac:dyDescent="0.55000000000000004">
      <c r="A20" s="159" t="s">
        <v>38</v>
      </c>
      <c r="B20" s="160">
        <v>12079683.24</v>
      </c>
      <c r="C20" s="161">
        <v>4871432</v>
      </c>
      <c r="D20" s="160">
        <v>10202629.85</v>
      </c>
      <c r="E20" s="161">
        <v>4572529</v>
      </c>
      <c r="F20" s="162">
        <v>-0.15538928899927021</v>
      </c>
      <c r="G20" s="162">
        <v>-6.1358343912016E-2</v>
      </c>
      <c r="H20" s="162">
        <v>2.26968101889343E-2</v>
      </c>
      <c r="I20" s="105"/>
      <c r="L20" s="41"/>
    </row>
    <row r="21" spans="1:13" x14ac:dyDescent="0.55000000000000004">
      <c r="A21" s="159" t="s">
        <v>96</v>
      </c>
      <c r="B21" s="160">
        <v>6882883.3300000001</v>
      </c>
      <c r="C21" s="161">
        <v>2327146</v>
      </c>
      <c r="D21" s="160">
        <v>7098172.4399999985</v>
      </c>
      <c r="E21" s="161">
        <v>3092810</v>
      </c>
      <c r="F21" s="162">
        <v>3.1278913164433757E-2</v>
      </c>
      <c r="G21" s="162">
        <v>0.32901416584949977</v>
      </c>
      <c r="H21" s="162">
        <v>1.535188109696798E-2</v>
      </c>
      <c r="I21" s="105"/>
    </row>
    <row r="22" spans="1:13" x14ac:dyDescent="0.55000000000000004">
      <c r="A22" s="159" t="s">
        <v>34</v>
      </c>
      <c r="B22" s="160">
        <v>3320195.61</v>
      </c>
      <c r="C22" s="161">
        <v>1405746</v>
      </c>
      <c r="D22" s="160">
        <v>5165801.24</v>
      </c>
      <c r="E22" s="161">
        <v>2366703</v>
      </c>
      <c r="F22" s="162">
        <v>0.55587255896648835</v>
      </c>
      <c r="G22" s="162">
        <v>0.68359219944428085</v>
      </c>
      <c r="H22" s="162">
        <v>1.1747680280339691E-2</v>
      </c>
      <c r="I22" s="105"/>
      <c r="M22" s="63"/>
    </row>
    <row r="23" spans="1:13" x14ac:dyDescent="0.55000000000000004">
      <c r="A23" s="159" t="s">
        <v>97</v>
      </c>
      <c r="B23" s="160">
        <v>3567758.43</v>
      </c>
      <c r="C23" s="161">
        <v>1177452</v>
      </c>
      <c r="D23" s="160">
        <v>5344275.3</v>
      </c>
      <c r="E23" s="161">
        <v>2074328</v>
      </c>
      <c r="F23" s="162">
        <v>0.49793642278633737</v>
      </c>
      <c r="G23" s="162">
        <v>0.76170918220020867</v>
      </c>
      <c r="H23" s="162">
        <v>1.0296409030011991E-2</v>
      </c>
      <c r="I23" s="105"/>
    </row>
    <row r="24" spans="1:13" x14ac:dyDescent="0.55000000000000004">
      <c r="A24" s="159" t="s">
        <v>35</v>
      </c>
      <c r="B24" s="160">
        <v>894664.06</v>
      </c>
      <c r="C24" s="161">
        <v>413161</v>
      </c>
      <c r="D24" s="160">
        <v>3201158.7</v>
      </c>
      <c r="E24" s="161">
        <v>1548946</v>
      </c>
      <c r="F24" s="162">
        <v>2.578056661849141</v>
      </c>
      <c r="G24" s="162">
        <v>2.749013096589465</v>
      </c>
      <c r="H24" s="162">
        <v>7.6885533924244158E-3</v>
      </c>
      <c r="I24" s="105"/>
    </row>
    <row r="25" spans="1:13" x14ac:dyDescent="0.55000000000000004">
      <c r="A25" s="159" t="s">
        <v>64</v>
      </c>
      <c r="B25" s="160">
        <v>734334.8</v>
      </c>
      <c r="C25" s="161">
        <v>346788</v>
      </c>
      <c r="D25" s="160">
        <v>2880421.2</v>
      </c>
      <c r="E25" s="161">
        <v>1358712</v>
      </c>
      <c r="F25" s="162">
        <v>2.9224903953891328</v>
      </c>
      <c r="G25" s="162">
        <v>2.9179902418768822</v>
      </c>
      <c r="H25" s="162">
        <v>6.744282729628898E-3</v>
      </c>
      <c r="I25" s="105"/>
    </row>
    <row r="26" spans="1:13" x14ac:dyDescent="0.55000000000000004">
      <c r="A26" s="159" t="s">
        <v>95</v>
      </c>
      <c r="B26" s="160">
        <v>2692967.83</v>
      </c>
      <c r="C26" s="161">
        <v>867167</v>
      </c>
      <c r="D26" s="160">
        <v>2529178.98</v>
      </c>
      <c r="E26" s="161">
        <v>924602</v>
      </c>
      <c r="F26" s="162">
        <v>-6.0820945640483237E-2</v>
      </c>
      <c r="G26" s="162">
        <v>6.6232917073643316E-2</v>
      </c>
      <c r="H26" s="162">
        <v>4.5894768724941996E-3</v>
      </c>
      <c r="I26" s="105"/>
    </row>
    <row r="27" spans="1:13" x14ac:dyDescent="0.55000000000000004">
      <c r="A27" s="159" t="s">
        <v>98</v>
      </c>
      <c r="B27" s="160">
        <v>329723.52000000002</v>
      </c>
      <c r="C27" s="161">
        <v>134833</v>
      </c>
      <c r="D27" s="160">
        <v>662575</v>
      </c>
      <c r="E27" s="161">
        <v>329987</v>
      </c>
      <c r="F27" s="162">
        <v>1.009486614724967</v>
      </c>
      <c r="G27" s="162">
        <v>1.447375642461415</v>
      </c>
      <c r="H27" s="162">
        <v>1.6379671520543361E-3</v>
      </c>
      <c r="I27" s="105"/>
    </row>
    <row r="28" spans="1:13" x14ac:dyDescent="0.55000000000000004">
      <c r="A28" s="159" t="s">
        <v>99</v>
      </c>
      <c r="B28" s="160">
        <v>0</v>
      </c>
      <c r="C28" s="161">
        <v>0</v>
      </c>
      <c r="D28" s="160">
        <v>508445.6</v>
      </c>
      <c r="E28" s="161">
        <v>244445</v>
      </c>
      <c r="F28" s="162"/>
      <c r="G28" s="162"/>
      <c r="H28" s="162">
        <v>1.213359558055082E-3</v>
      </c>
      <c r="I28" s="105"/>
    </row>
    <row r="29" spans="1:13" x14ac:dyDescent="0.55000000000000004">
      <c r="A29" s="159" t="s">
        <v>33</v>
      </c>
      <c r="B29" s="160">
        <v>1144883.53</v>
      </c>
      <c r="C29" s="161">
        <v>578992</v>
      </c>
      <c r="D29" s="160">
        <v>382763.6</v>
      </c>
      <c r="E29" s="161">
        <v>196597</v>
      </c>
      <c r="F29" s="162">
        <v>-0.6656746385372494</v>
      </c>
      <c r="G29" s="162">
        <v>-0.66044953989001576</v>
      </c>
      <c r="H29" s="162">
        <v>9.7585489183642487E-4</v>
      </c>
      <c r="I29" s="105"/>
    </row>
    <row r="30" spans="1:13" x14ac:dyDescent="0.55000000000000004">
      <c r="A30" s="159" t="s">
        <v>60</v>
      </c>
      <c r="B30" s="160">
        <v>0</v>
      </c>
      <c r="C30" s="161">
        <v>0</v>
      </c>
      <c r="D30" s="160">
        <v>466513.5</v>
      </c>
      <c r="E30" s="161">
        <v>191801</v>
      </c>
      <c r="F30" s="162"/>
      <c r="G30" s="162"/>
      <c r="H30" s="162">
        <v>9.5204883141206695E-4</v>
      </c>
      <c r="I30" s="105"/>
    </row>
    <row r="31" spans="1:13" x14ac:dyDescent="0.55000000000000004">
      <c r="A31" s="159" t="s">
        <v>36</v>
      </c>
      <c r="B31" s="160">
        <v>389210.2</v>
      </c>
      <c r="C31" s="161">
        <v>124979</v>
      </c>
      <c r="D31" s="160">
        <v>608985.72</v>
      </c>
      <c r="E31" s="161">
        <v>162305</v>
      </c>
      <c r="F31" s="162">
        <v>0.56467050452429035</v>
      </c>
      <c r="G31" s="162">
        <v>0.29865817457332833</v>
      </c>
      <c r="H31" s="162">
        <v>8.056385815628465E-4</v>
      </c>
      <c r="I31" s="105"/>
    </row>
    <row r="32" spans="1:13" x14ac:dyDescent="0.55000000000000004">
      <c r="A32" s="159" t="s">
        <v>70</v>
      </c>
      <c r="B32" s="160">
        <v>113104.33</v>
      </c>
      <c r="C32" s="161">
        <v>48501</v>
      </c>
      <c r="D32" s="160">
        <v>314024.3</v>
      </c>
      <c r="E32" s="161">
        <v>115233</v>
      </c>
      <c r="F32" s="162">
        <v>1.7764127155874581</v>
      </c>
      <c r="G32" s="162">
        <v>1.375889156924599</v>
      </c>
      <c r="H32" s="162">
        <v>5.7198577165972397E-4</v>
      </c>
      <c r="I32" s="105"/>
    </row>
    <row r="33" spans="1:9" x14ac:dyDescent="0.55000000000000004">
      <c r="A33" s="159" t="s">
        <v>69</v>
      </c>
      <c r="B33" s="160">
        <v>205907.32</v>
      </c>
      <c r="C33" s="161">
        <v>84419</v>
      </c>
      <c r="D33" s="160">
        <v>194134.72</v>
      </c>
      <c r="E33" s="161">
        <v>93334</v>
      </c>
      <c r="F33" s="162">
        <v>-5.7174266558371989E-2</v>
      </c>
      <c r="G33" s="162">
        <v>0.1056041886305215</v>
      </c>
      <c r="H33" s="162">
        <v>4.6328499659028822E-4</v>
      </c>
      <c r="I33" s="105"/>
    </row>
    <row r="34" spans="1:9" x14ac:dyDescent="0.55000000000000004">
      <c r="A34" s="159" t="s">
        <v>108</v>
      </c>
      <c r="B34" s="160">
        <v>0</v>
      </c>
      <c r="C34" s="161">
        <v>0</v>
      </c>
      <c r="D34" s="160">
        <v>106579.2</v>
      </c>
      <c r="E34" s="161">
        <v>51240</v>
      </c>
      <c r="F34" s="162"/>
      <c r="G34" s="162"/>
      <c r="H34" s="162">
        <v>2.5434164640202251E-4</v>
      </c>
      <c r="I34" s="105"/>
    </row>
    <row r="35" spans="1:9" x14ac:dyDescent="0.55000000000000004">
      <c r="A35" s="159" t="s">
        <v>109</v>
      </c>
      <c r="B35" s="160">
        <v>0</v>
      </c>
      <c r="C35" s="161">
        <v>0</v>
      </c>
      <c r="D35" s="160">
        <v>103294.57</v>
      </c>
      <c r="E35" s="161">
        <v>50265</v>
      </c>
      <c r="F35" s="162"/>
      <c r="G35" s="162"/>
      <c r="H35" s="162">
        <v>2.4950200734577787E-4</v>
      </c>
      <c r="I35" s="105"/>
    </row>
    <row r="36" spans="1:9" x14ac:dyDescent="0.55000000000000004">
      <c r="A36" s="159" t="s">
        <v>59</v>
      </c>
      <c r="B36" s="160">
        <v>0</v>
      </c>
      <c r="C36" s="161">
        <v>0</v>
      </c>
      <c r="D36" s="160">
        <v>87776</v>
      </c>
      <c r="E36" s="161">
        <v>42200</v>
      </c>
      <c r="F36" s="162"/>
      <c r="G36" s="162"/>
      <c r="H36" s="162">
        <v>2.094695058189959E-4</v>
      </c>
      <c r="I36" s="105"/>
    </row>
    <row r="37" spans="1:9" x14ac:dyDescent="0.55000000000000004">
      <c r="A37" s="159" t="s">
        <v>81</v>
      </c>
      <c r="B37" s="160">
        <v>0</v>
      </c>
      <c r="C37" s="161">
        <v>0</v>
      </c>
      <c r="D37" s="160">
        <v>84505.5</v>
      </c>
      <c r="E37" s="161">
        <v>40050</v>
      </c>
      <c r="F37" s="162"/>
      <c r="G37" s="162"/>
      <c r="H37" s="162">
        <v>1.9879748123343091E-4</v>
      </c>
      <c r="I37" s="105"/>
    </row>
    <row r="38" spans="1:9" ht="15.75" thickBot="1" x14ac:dyDescent="0.6">
      <c r="A38" s="159" t="s">
        <v>58</v>
      </c>
      <c r="B38" s="160">
        <v>229158.5</v>
      </c>
      <c r="C38" s="161">
        <v>89864</v>
      </c>
      <c r="D38" s="160">
        <v>123049.51</v>
      </c>
      <c r="E38" s="161">
        <v>37905</v>
      </c>
      <c r="F38" s="162">
        <v>-0.46303754824717391</v>
      </c>
      <c r="G38" s="162">
        <v>-0.57819594053236001</v>
      </c>
      <c r="H38" s="162">
        <v>1.8815027530969279E-4</v>
      </c>
      <c r="I38" s="105"/>
    </row>
    <row r="39" spans="1:9" ht="15.75" thickBot="1" x14ac:dyDescent="0.6">
      <c r="A39" s="155" t="s">
        <v>62</v>
      </c>
      <c r="B39" s="156">
        <v>15846445.390000001</v>
      </c>
      <c r="C39" s="157">
        <v>6237305</v>
      </c>
      <c r="D39" s="156">
        <v>23603529.09</v>
      </c>
      <c r="E39" s="157">
        <v>9854831</v>
      </c>
      <c r="F39" s="158">
        <v>0.48951569320998362</v>
      </c>
      <c r="G39" s="158">
        <v>0.5799822198850304</v>
      </c>
      <c r="H39" s="158">
        <v>4.8916743590040779E-2</v>
      </c>
      <c r="I39" s="105"/>
    </row>
    <row r="40" spans="1:9" x14ac:dyDescent="0.55000000000000004">
      <c r="A40" s="159" t="s">
        <v>90</v>
      </c>
      <c r="B40" s="160">
        <v>197094</v>
      </c>
      <c r="C40" s="161">
        <v>73303</v>
      </c>
      <c r="D40" s="160">
        <v>7505595.7000000002</v>
      </c>
      <c r="E40" s="161">
        <v>3035797</v>
      </c>
      <c r="F40" s="162">
        <v>37.081299785888973</v>
      </c>
      <c r="G40" s="162">
        <v>40.414362304407732</v>
      </c>
      <c r="H40" s="162">
        <v>1.506888382362062E-2</v>
      </c>
      <c r="I40" s="105"/>
    </row>
    <row r="41" spans="1:9" x14ac:dyDescent="0.55000000000000004">
      <c r="A41" s="159" t="s">
        <v>87</v>
      </c>
      <c r="B41" s="160">
        <v>2730897.41</v>
      </c>
      <c r="C41" s="161">
        <v>812075</v>
      </c>
      <c r="D41" s="160">
        <v>5431815.3799999999</v>
      </c>
      <c r="E41" s="161">
        <v>2018322</v>
      </c>
      <c r="F41" s="162">
        <v>0.98902212881003093</v>
      </c>
      <c r="G41" s="162">
        <v>1.48538866484007</v>
      </c>
      <c r="H41" s="162">
        <v>1.001841023515657E-2</v>
      </c>
      <c r="I41" s="105"/>
    </row>
    <row r="42" spans="1:9" x14ac:dyDescent="0.55000000000000004">
      <c r="A42" s="159" t="s">
        <v>88</v>
      </c>
      <c r="B42" s="160">
        <v>4395556.1500000004</v>
      </c>
      <c r="C42" s="161">
        <v>1810350</v>
      </c>
      <c r="D42" s="160">
        <v>3958426.68</v>
      </c>
      <c r="E42" s="161">
        <v>1868115</v>
      </c>
      <c r="F42" s="162">
        <v>-9.944804595432144E-2</v>
      </c>
      <c r="G42" s="162">
        <v>3.1908194548015523E-2</v>
      </c>
      <c r="H42" s="162">
        <v>9.2728228877500818E-3</v>
      </c>
      <c r="I42" s="105"/>
    </row>
    <row r="43" spans="1:9" x14ac:dyDescent="0.55000000000000004">
      <c r="A43" s="159" t="s">
        <v>89</v>
      </c>
      <c r="B43" s="160">
        <v>2237970.7200000002</v>
      </c>
      <c r="C43" s="161">
        <v>997611</v>
      </c>
      <c r="D43" s="160">
        <v>2485356.7999999998</v>
      </c>
      <c r="E43" s="161">
        <v>1119383</v>
      </c>
      <c r="F43" s="162">
        <v>0.1105403559524674</v>
      </c>
      <c r="G43" s="162">
        <v>0.1220636099642045</v>
      </c>
      <c r="H43" s="162">
        <v>5.5563176263550961E-3</v>
      </c>
      <c r="I43" s="105"/>
    </row>
    <row r="44" spans="1:9" x14ac:dyDescent="0.55000000000000004">
      <c r="A44" s="159" t="s">
        <v>92</v>
      </c>
      <c r="B44" s="160">
        <v>0</v>
      </c>
      <c r="C44" s="161">
        <v>0</v>
      </c>
      <c r="D44" s="160">
        <v>1331444.6200000001</v>
      </c>
      <c r="E44" s="161">
        <v>440786</v>
      </c>
      <c r="F44" s="162"/>
      <c r="G44" s="162"/>
      <c r="H44" s="162">
        <v>2.18794373440597E-3</v>
      </c>
      <c r="I44" s="105"/>
    </row>
    <row r="45" spans="1:9" x14ac:dyDescent="0.55000000000000004">
      <c r="A45" s="159" t="s">
        <v>91</v>
      </c>
      <c r="B45" s="160">
        <v>1149143.45</v>
      </c>
      <c r="C45" s="161">
        <v>458603</v>
      </c>
      <c r="D45" s="160">
        <v>768005.56</v>
      </c>
      <c r="E45" s="161">
        <v>372990</v>
      </c>
      <c r="F45" s="162">
        <v>-0.33167128960270348</v>
      </c>
      <c r="G45" s="162">
        <v>-0.18668216300373089</v>
      </c>
      <c r="H45" s="162">
        <v>1.8514225349627309E-3</v>
      </c>
      <c r="I45" s="105"/>
    </row>
    <row r="46" spans="1:9" x14ac:dyDescent="0.55000000000000004">
      <c r="A46" s="159" t="s">
        <v>49</v>
      </c>
      <c r="B46" s="160">
        <v>1945390.26</v>
      </c>
      <c r="C46" s="161">
        <v>831747</v>
      </c>
      <c r="D46" s="160">
        <v>733960.67999999993</v>
      </c>
      <c r="E46" s="161">
        <v>364577</v>
      </c>
      <c r="F46" s="162">
        <v>-0.6227180247114017</v>
      </c>
      <c r="G46" s="162">
        <v>-0.56167320110562469</v>
      </c>
      <c r="H46" s="162">
        <v>1.809662654572798E-3</v>
      </c>
      <c r="I46" s="105"/>
    </row>
    <row r="47" spans="1:9" x14ac:dyDescent="0.55000000000000004">
      <c r="A47" s="159" t="s">
        <v>93</v>
      </c>
      <c r="B47" s="160">
        <v>118611.76</v>
      </c>
      <c r="C47" s="161">
        <v>53704</v>
      </c>
      <c r="D47" s="160">
        <v>658467.12</v>
      </c>
      <c r="E47" s="161">
        <v>315690</v>
      </c>
      <c r="F47" s="162">
        <v>4.5514488613945199</v>
      </c>
      <c r="G47" s="162">
        <v>4.8783330850588413</v>
      </c>
      <c r="H47" s="162">
        <v>1.5670006704265121E-3</v>
      </c>
      <c r="I47" s="105"/>
    </row>
    <row r="48" spans="1:9" x14ac:dyDescent="0.55000000000000004">
      <c r="A48" s="159" t="s">
        <v>54</v>
      </c>
      <c r="B48" s="160">
        <v>350171.04</v>
      </c>
      <c r="C48" s="161">
        <v>128592</v>
      </c>
      <c r="D48" s="160">
        <v>310958.34999999998</v>
      </c>
      <c r="E48" s="161">
        <v>127382</v>
      </c>
      <c r="F48" s="162">
        <v>-0.1119815333672368</v>
      </c>
      <c r="G48" s="162">
        <v>-9.4096055742192153E-3</v>
      </c>
      <c r="H48" s="162">
        <v>6.3229015616671398E-4</v>
      </c>
      <c r="I48" s="105"/>
    </row>
    <row r="49" spans="1:12" x14ac:dyDescent="0.55000000000000004">
      <c r="A49" s="159" t="s">
        <v>57</v>
      </c>
      <c r="B49" s="160">
        <v>2333341.19</v>
      </c>
      <c r="C49" s="161">
        <v>924662</v>
      </c>
      <c r="D49" s="160">
        <v>108994.6</v>
      </c>
      <c r="E49" s="161">
        <v>52910</v>
      </c>
      <c r="F49" s="162">
        <v>-0.95328818585677988</v>
      </c>
      <c r="G49" s="162">
        <v>-0.94277909117061154</v>
      </c>
      <c r="H49" s="162">
        <v>2.6263107945220549E-4</v>
      </c>
      <c r="I49" s="105"/>
    </row>
    <row r="50" spans="1:12" x14ac:dyDescent="0.55000000000000004">
      <c r="A50" s="159" t="s">
        <v>80</v>
      </c>
      <c r="B50" s="160">
        <v>0</v>
      </c>
      <c r="C50" s="161">
        <v>0</v>
      </c>
      <c r="D50" s="160">
        <v>100057</v>
      </c>
      <c r="E50" s="161">
        <v>47619</v>
      </c>
      <c r="F50" s="162"/>
      <c r="G50" s="162"/>
      <c r="H50" s="162">
        <v>2.3636797150698491E-4</v>
      </c>
      <c r="I50" s="105"/>
      <c r="J50" s="81"/>
      <c r="K50" s="81"/>
    </row>
    <row r="51" spans="1:12" x14ac:dyDescent="0.55000000000000004">
      <c r="A51" s="159" t="s">
        <v>110</v>
      </c>
      <c r="B51" s="160">
        <v>0</v>
      </c>
      <c r="C51" s="161">
        <v>0</v>
      </c>
      <c r="D51" s="160">
        <v>102296.6</v>
      </c>
      <c r="E51" s="161">
        <v>46286</v>
      </c>
      <c r="F51" s="162"/>
      <c r="G51" s="162"/>
      <c r="H51" s="162">
        <v>2.2975131626393471E-4</v>
      </c>
      <c r="I51" s="105"/>
    </row>
    <row r="52" spans="1:12" x14ac:dyDescent="0.55000000000000004">
      <c r="A52" s="159" t="s">
        <v>111</v>
      </c>
      <c r="B52" s="160">
        <v>0</v>
      </c>
      <c r="C52" s="161">
        <v>0</v>
      </c>
      <c r="D52" s="160">
        <v>108150</v>
      </c>
      <c r="E52" s="161">
        <v>44974</v>
      </c>
      <c r="F52" s="162"/>
      <c r="G52" s="162"/>
      <c r="H52" s="162">
        <v>2.2323889940055729E-4</v>
      </c>
      <c r="I52" s="105"/>
    </row>
    <row r="53" spans="1:12" ht="15.75" thickBot="1" x14ac:dyDescent="0.6">
      <c r="A53" s="159" t="s">
        <v>66</v>
      </c>
      <c r="B53" s="160">
        <v>388269.41</v>
      </c>
      <c r="C53" s="161">
        <v>146658</v>
      </c>
      <c r="D53" s="160">
        <v>0</v>
      </c>
      <c r="E53" s="161">
        <v>0</v>
      </c>
      <c r="F53" s="162">
        <v>-1</v>
      </c>
      <c r="G53" s="162">
        <v>-1</v>
      </c>
      <c r="H53" s="162">
        <v>0</v>
      </c>
      <c r="I53" s="105"/>
    </row>
    <row r="54" spans="1:12" customFormat="1" ht="15.75" thickBot="1" x14ac:dyDescent="0.6">
      <c r="A54" s="155" t="s">
        <v>68</v>
      </c>
      <c r="B54" s="156">
        <v>8870188.5350000001</v>
      </c>
      <c r="C54" s="157">
        <v>3377387</v>
      </c>
      <c r="D54" s="156">
        <v>10868497.49</v>
      </c>
      <c r="E54" s="157">
        <v>4557412</v>
      </c>
      <c r="F54" s="158">
        <v>0.2252837070052198</v>
      </c>
      <c r="G54" s="158">
        <v>0.34938992777552591</v>
      </c>
      <c r="H54" s="158">
        <v>2.2621773446766861E-2</v>
      </c>
      <c r="I54" s="105"/>
      <c r="J54" s="7"/>
      <c r="K54" s="7"/>
      <c r="L54" s="7"/>
    </row>
    <row r="55" spans="1:12" x14ac:dyDescent="0.55000000000000004">
      <c r="A55" s="159" t="s">
        <v>43</v>
      </c>
      <c r="B55" s="160">
        <v>1234452.69</v>
      </c>
      <c r="C55" s="161">
        <v>563979</v>
      </c>
      <c r="D55" s="160">
        <v>2826974.82</v>
      </c>
      <c r="E55" s="161">
        <v>1234215</v>
      </c>
      <c r="F55" s="162">
        <v>1.2900633154276651</v>
      </c>
      <c r="G55" s="162">
        <v>1.1884059512854199</v>
      </c>
      <c r="H55" s="162">
        <v>6.1263129413363024E-3</v>
      </c>
      <c r="I55" s="105"/>
    </row>
    <row r="56" spans="1:12" x14ac:dyDescent="0.55000000000000004">
      <c r="A56" s="159" t="s">
        <v>45</v>
      </c>
      <c r="B56" s="160">
        <v>2420968.13</v>
      </c>
      <c r="C56" s="161">
        <v>876510</v>
      </c>
      <c r="D56" s="160">
        <v>2760551.51</v>
      </c>
      <c r="E56" s="161">
        <v>1119789</v>
      </c>
      <c r="F56" s="162">
        <v>0.14026759617029749</v>
      </c>
      <c r="G56" s="162">
        <v>0.27755416367183477</v>
      </c>
      <c r="H56" s="162">
        <v>5.5583329016954397E-3</v>
      </c>
      <c r="I56" s="105"/>
    </row>
    <row r="57" spans="1:12" x14ac:dyDescent="0.55000000000000004">
      <c r="A57" s="159" t="s">
        <v>85</v>
      </c>
      <c r="B57" s="160">
        <v>2255872.33</v>
      </c>
      <c r="C57" s="161">
        <v>790725</v>
      </c>
      <c r="D57" s="160">
        <v>1616587.16</v>
      </c>
      <c r="E57" s="161">
        <v>605461</v>
      </c>
      <c r="F57" s="162">
        <v>-0.28338712324203208</v>
      </c>
      <c r="G57" s="162">
        <v>-0.23429637358120711</v>
      </c>
      <c r="H57" s="162">
        <v>3.0053463616747638E-3</v>
      </c>
      <c r="I57" s="105"/>
    </row>
    <row r="58" spans="1:12" x14ac:dyDescent="0.55000000000000004">
      <c r="A58" s="159" t="s">
        <v>44</v>
      </c>
      <c r="B58" s="160">
        <v>1492593.12</v>
      </c>
      <c r="C58" s="161">
        <v>606991</v>
      </c>
      <c r="D58" s="160">
        <v>1321347.1200000001</v>
      </c>
      <c r="E58" s="161">
        <v>557193</v>
      </c>
      <c r="F58" s="162">
        <v>-0.11473053017958421</v>
      </c>
      <c r="G58" s="162">
        <v>-8.2040755134754839E-2</v>
      </c>
      <c r="H58" s="162">
        <v>2.765756927862649E-3</v>
      </c>
      <c r="I58" s="105"/>
    </row>
    <row r="59" spans="1:12" x14ac:dyDescent="0.55000000000000004">
      <c r="A59" s="159" t="s">
        <v>112</v>
      </c>
      <c r="B59" s="160">
        <v>0</v>
      </c>
      <c r="C59" s="161">
        <v>0</v>
      </c>
      <c r="D59" s="160">
        <v>526123.31999999995</v>
      </c>
      <c r="E59" s="161">
        <v>221595</v>
      </c>
      <c r="F59" s="162"/>
      <c r="G59" s="162"/>
      <c r="H59" s="162">
        <v>1.0999382735061699E-3</v>
      </c>
      <c r="I59" s="105"/>
    </row>
    <row r="60" spans="1:12" x14ac:dyDescent="0.55000000000000004">
      <c r="A60" s="159" t="s">
        <v>53</v>
      </c>
      <c r="B60" s="160">
        <v>0</v>
      </c>
      <c r="C60" s="161">
        <v>0</v>
      </c>
      <c r="D60" s="160">
        <v>425102.4</v>
      </c>
      <c r="E60" s="161">
        <v>215096</v>
      </c>
      <c r="F60" s="162"/>
      <c r="G60" s="162"/>
      <c r="H60" s="162">
        <v>1.0676789768635721E-3</v>
      </c>
      <c r="I60" s="105"/>
    </row>
    <row r="61" spans="1:12" x14ac:dyDescent="0.55000000000000004">
      <c r="A61" s="159" t="s">
        <v>86</v>
      </c>
      <c r="B61" s="160">
        <v>515189.84</v>
      </c>
      <c r="C61" s="161">
        <v>180846</v>
      </c>
      <c r="D61" s="160">
        <v>356397.51</v>
      </c>
      <c r="E61" s="161">
        <v>174548</v>
      </c>
      <c r="F61" s="162">
        <v>-0.30822100451359818</v>
      </c>
      <c r="G61" s="162">
        <v>-3.4825210400008848E-2</v>
      </c>
      <c r="H61" s="162">
        <v>8.6640955691218223E-4</v>
      </c>
      <c r="I61" s="105"/>
    </row>
    <row r="62" spans="1:12" x14ac:dyDescent="0.55000000000000004">
      <c r="A62" s="159" t="s">
        <v>42</v>
      </c>
      <c r="B62" s="160">
        <v>161307.285</v>
      </c>
      <c r="C62" s="161">
        <v>47436</v>
      </c>
      <c r="D62" s="160">
        <v>320462.25</v>
      </c>
      <c r="E62" s="161">
        <v>141405</v>
      </c>
      <c r="F62" s="162">
        <v>0.98665701924125737</v>
      </c>
      <c r="G62" s="162">
        <v>1.980963824943081</v>
      </c>
      <c r="H62" s="162">
        <v>7.0189657512642438E-4</v>
      </c>
      <c r="I62" s="105"/>
    </row>
    <row r="63" spans="1:12" x14ac:dyDescent="0.55000000000000004">
      <c r="A63" s="159" t="s">
        <v>72</v>
      </c>
      <c r="B63" s="160">
        <v>0</v>
      </c>
      <c r="C63" s="161">
        <v>0</v>
      </c>
      <c r="D63" s="160">
        <v>192047</v>
      </c>
      <c r="E63" s="161">
        <v>68937</v>
      </c>
      <c r="F63" s="162"/>
      <c r="G63" s="162"/>
      <c r="H63" s="162">
        <v>3.4218481807213552E-4</v>
      </c>
      <c r="I63" s="105"/>
    </row>
    <row r="64" spans="1:12" x14ac:dyDescent="0.55000000000000004">
      <c r="A64" s="159" t="s">
        <v>67</v>
      </c>
      <c r="B64" s="160">
        <v>81579.600000000006</v>
      </c>
      <c r="C64" s="161">
        <v>41826</v>
      </c>
      <c r="D64" s="160">
        <v>97178.5</v>
      </c>
      <c r="E64" s="161">
        <v>48589</v>
      </c>
      <c r="F64" s="162">
        <v>0.1912107928943019</v>
      </c>
      <c r="G64" s="162">
        <v>0.16169368335485099</v>
      </c>
      <c r="H64" s="162">
        <v>2.411827919014026E-4</v>
      </c>
      <c r="I64" s="105"/>
    </row>
    <row r="65" spans="1:12" x14ac:dyDescent="0.55000000000000004">
      <c r="A65" s="159" t="s">
        <v>73</v>
      </c>
      <c r="B65" s="160">
        <v>0</v>
      </c>
      <c r="C65" s="161">
        <v>0</v>
      </c>
      <c r="D65" s="160">
        <v>119436</v>
      </c>
      <c r="E65" s="161">
        <v>48502</v>
      </c>
      <c r="F65" s="162"/>
      <c r="G65" s="162"/>
      <c r="H65" s="162">
        <v>2.4075094718561461E-4</v>
      </c>
      <c r="I65" s="105"/>
    </row>
    <row r="66" spans="1:12" x14ac:dyDescent="0.55000000000000004">
      <c r="A66" s="159" t="s">
        <v>61</v>
      </c>
      <c r="B66" s="160">
        <v>112516.43</v>
      </c>
      <c r="C66" s="161">
        <v>45616</v>
      </c>
      <c r="D66" s="160">
        <v>89040</v>
      </c>
      <c r="E66" s="161">
        <v>42000</v>
      </c>
      <c r="F66" s="162">
        <v>-0.20864890576425141</v>
      </c>
      <c r="G66" s="162">
        <v>-7.9270431427569288E-2</v>
      </c>
      <c r="H66" s="162">
        <v>2.0847675934591999E-4</v>
      </c>
      <c r="I66" s="105"/>
    </row>
    <row r="67" spans="1:12" x14ac:dyDescent="0.55000000000000004">
      <c r="A67" s="159" t="s">
        <v>63</v>
      </c>
      <c r="B67" s="160">
        <v>376170</v>
      </c>
      <c r="C67" s="161">
        <v>129066</v>
      </c>
      <c r="D67" s="160">
        <v>111647.4</v>
      </c>
      <c r="E67" s="161">
        <v>41932</v>
      </c>
      <c r="F67" s="162">
        <v>-0.70319961719435364</v>
      </c>
      <c r="G67" s="162">
        <v>-0.67511195822292469</v>
      </c>
      <c r="H67" s="162">
        <v>2.081392255450743E-4</v>
      </c>
      <c r="I67" s="105"/>
    </row>
    <row r="68" spans="1:12" x14ac:dyDescent="0.55000000000000004">
      <c r="A68" s="159" t="s">
        <v>75</v>
      </c>
      <c r="B68" s="160">
        <v>0</v>
      </c>
      <c r="C68" s="161">
        <v>0</v>
      </c>
      <c r="D68" s="160">
        <v>105602.5</v>
      </c>
      <c r="E68" s="161">
        <v>38150</v>
      </c>
      <c r="F68" s="162"/>
      <c r="G68" s="162"/>
      <c r="H68" s="162">
        <v>1.8936638973921069E-4</v>
      </c>
      <c r="I68" s="105"/>
    </row>
    <row r="69" spans="1:12" x14ac:dyDescent="0.55000000000000004">
      <c r="A69" s="159" t="s">
        <v>65</v>
      </c>
      <c r="B69" s="160">
        <v>118888.76</v>
      </c>
      <c r="C69" s="161">
        <v>52910</v>
      </c>
      <c r="D69" s="160">
        <v>0</v>
      </c>
      <c r="E69" s="161">
        <v>0</v>
      </c>
      <c r="F69" s="162">
        <v>-1</v>
      </c>
      <c r="G69" s="162">
        <v>-1</v>
      </c>
      <c r="H69" s="162">
        <v>0</v>
      </c>
      <c r="I69" s="105"/>
    </row>
    <row r="70" spans="1:12" ht="15.75" thickBot="1" x14ac:dyDescent="0.6">
      <c r="A70" s="159" t="s">
        <v>113</v>
      </c>
      <c r="B70" s="160">
        <v>100650.35</v>
      </c>
      <c r="C70" s="161">
        <v>41482</v>
      </c>
      <c r="D70" s="160">
        <v>0</v>
      </c>
      <c r="E70" s="161">
        <v>0</v>
      </c>
      <c r="F70" s="162">
        <v>-1</v>
      </c>
      <c r="G70" s="162">
        <v>-1</v>
      </c>
      <c r="H70" s="162">
        <v>0</v>
      </c>
      <c r="I70" s="105"/>
    </row>
    <row r="71" spans="1:12" ht="15.75" thickBot="1" x14ac:dyDescent="0.6">
      <c r="A71" s="155" t="s">
        <v>47</v>
      </c>
      <c r="B71" s="156">
        <v>1791898.21</v>
      </c>
      <c r="C71" s="157">
        <v>736040</v>
      </c>
      <c r="D71" s="156">
        <v>3135457.98</v>
      </c>
      <c r="E71" s="157">
        <v>1428311</v>
      </c>
      <c r="F71" s="158">
        <v>0.74979692624392991</v>
      </c>
      <c r="G71" s="158">
        <v>0.94053448182164012</v>
      </c>
      <c r="H71" s="158">
        <v>7.0897535385269148E-3</v>
      </c>
      <c r="I71" s="105"/>
    </row>
    <row r="72" spans="1:12" x14ac:dyDescent="0.55000000000000004">
      <c r="A72" s="159" t="s">
        <v>82</v>
      </c>
      <c r="B72" s="160">
        <v>949023.86</v>
      </c>
      <c r="C72" s="161">
        <v>361826</v>
      </c>
      <c r="D72" s="160">
        <v>1464924.31</v>
      </c>
      <c r="E72" s="161">
        <v>647377</v>
      </c>
      <c r="F72" s="162">
        <v>0.54361167484240069</v>
      </c>
      <c r="G72" s="162">
        <v>0.7891942535915053</v>
      </c>
      <c r="H72" s="162">
        <v>3.213406167501993E-3</v>
      </c>
      <c r="I72" s="105"/>
    </row>
    <row r="73" spans="1:12" x14ac:dyDescent="0.55000000000000004">
      <c r="A73" s="159" t="s">
        <v>46</v>
      </c>
      <c r="B73" s="160">
        <v>750514.1</v>
      </c>
      <c r="C73" s="161">
        <v>337254</v>
      </c>
      <c r="D73" s="160">
        <v>988082.67</v>
      </c>
      <c r="E73" s="161">
        <v>491524</v>
      </c>
      <c r="F73" s="162">
        <v>0.31654111495040538</v>
      </c>
      <c r="G73" s="162">
        <v>0.4574297117306243</v>
      </c>
      <c r="H73" s="162">
        <v>2.439793587160571E-3</v>
      </c>
      <c r="I73" s="105"/>
    </row>
    <row r="74" spans="1:12" x14ac:dyDescent="0.55000000000000004">
      <c r="A74" s="159" t="s">
        <v>71</v>
      </c>
      <c r="B74" s="160">
        <v>0</v>
      </c>
      <c r="C74" s="161">
        <v>0</v>
      </c>
      <c r="D74" s="160">
        <v>399294</v>
      </c>
      <c r="E74" s="161">
        <v>165480</v>
      </c>
      <c r="F74" s="162"/>
      <c r="G74" s="162"/>
      <c r="H74" s="162">
        <v>8.2139843182292495E-4</v>
      </c>
      <c r="I74" s="105"/>
    </row>
    <row r="75" spans="1:12" customFormat="1" ht="15.75" thickBot="1" x14ac:dyDescent="0.6">
      <c r="A75" s="159" t="s">
        <v>83</v>
      </c>
      <c r="B75" s="160">
        <v>92360.25</v>
      </c>
      <c r="C75" s="161">
        <v>36960</v>
      </c>
      <c r="D75" s="160">
        <v>283157</v>
      </c>
      <c r="E75" s="161">
        <v>123930</v>
      </c>
      <c r="F75" s="162">
        <v>2.0657885832920551</v>
      </c>
      <c r="G75" s="162">
        <v>2.3530844155844162</v>
      </c>
      <c r="H75" s="162">
        <v>6.1515535204142557E-4</v>
      </c>
      <c r="I75" s="105"/>
      <c r="J75" s="7"/>
      <c r="K75" s="7"/>
      <c r="L75" s="7"/>
    </row>
    <row r="76" spans="1:12" ht="15.75" thickBot="1" x14ac:dyDescent="0.6">
      <c r="A76" s="155" t="s">
        <v>55</v>
      </c>
      <c r="B76" s="156">
        <v>196363.56</v>
      </c>
      <c r="C76" s="157">
        <v>71022</v>
      </c>
      <c r="D76" s="156">
        <v>295924</v>
      </c>
      <c r="E76" s="157">
        <v>128748</v>
      </c>
      <c r="F76" s="158">
        <v>0.50702095643407574</v>
      </c>
      <c r="G76" s="158">
        <v>0.81279040297372651</v>
      </c>
      <c r="H76" s="158">
        <v>6.3907061457782173E-4</v>
      </c>
      <c r="I76" s="105"/>
    </row>
    <row r="77" spans="1:12" x14ac:dyDescent="0.55000000000000004">
      <c r="A77" s="159" t="s">
        <v>56</v>
      </c>
      <c r="B77" s="160">
        <v>121971</v>
      </c>
      <c r="C77" s="161">
        <v>47593</v>
      </c>
      <c r="D77" s="160">
        <v>295924</v>
      </c>
      <c r="E77" s="161">
        <v>128748</v>
      </c>
      <c r="F77" s="162">
        <v>1.4261832730731081</v>
      </c>
      <c r="G77" s="162">
        <v>1.705187737692518</v>
      </c>
      <c r="H77" s="162">
        <v>6.3907061457782173E-4</v>
      </c>
      <c r="I77" s="105"/>
    </row>
    <row r="78" spans="1:12" ht="15.75" thickBot="1" x14ac:dyDescent="0.6">
      <c r="A78" s="163" t="s">
        <v>114</v>
      </c>
      <c r="B78" s="164">
        <v>74392.56</v>
      </c>
      <c r="C78" s="165">
        <v>23429</v>
      </c>
      <c r="D78" s="164">
        <v>0</v>
      </c>
      <c r="E78" s="165">
        <v>0</v>
      </c>
      <c r="F78" s="166">
        <v>-1</v>
      </c>
      <c r="G78" s="166">
        <v>-1</v>
      </c>
      <c r="H78" s="166">
        <v>0</v>
      </c>
      <c r="I78" s="105"/>
    </row>
    <row r="79" spans="1:12" ht="15.75" thickBot="1" x14ac:dyDescent="0.6">
      <c r="A79" s="167" t="s">
        <v>50</v>
      </c>
      <c r="B79" s="168">
        <v>509310178.85500002</v>
      </c>
      <c r="C79" s="169">
        <v>206062017</v>
      </c>
      <c r="D79" s="168">
        <v>453336476.48000002</v>
      </c>
      <c r="E79" s="169">
        <v>201461305</v>
      </c>
      <c r="F79" s="170">
        <v>-0.10990100865613291</v>
      </c>
      <c r="G79" s="170">
        <v>-2.2326831829468149E-2</v>
      </c>
      <c r="H79" s="170">
        <v>1</v>
      </c>
      <c r="I79" s="105"/>
    </row>
    <row r="80" spans="1:12" x14ac:dyDescent="0.55000000000000004">
      <c r="A80" s="154"/>
      <c r="B80" s="154"/>
      <c r="C80" s="154"/>
      <c r="D80" s="154"/>
      <c r="E80" s="154"/>
      <c r="F80" s="154"/>
      <c r="G80" s="154"/>
      <c r="H80" s="154"/>
      <c r="I80" s="7"/>
    </row>
    <row r="81" spans="1:10" ht="15.75" thickBot="1" x14ac:dyDescent="0.6">
      <c r="A81" s="154"/>
      <c r="B81" s="154"/>
      <c r="C81" s="154"/>
      <c r="D81" s="154"/>
      <c r="E81" s="154"/>
      <c r="F81" s="154"/>
      <c r="G81" s="154"/>
      <c r="H81" s="154"/>
      <c r="I81" s="7"/>
    </row>
    <row r="82" spans="1:10" ht="15.75" thickBot="1" x14ac:dyDescent="0.6">
      <c r="A82" s="210" t="s">
        <v>48</v>
      </c>
      <c r="B82" s="212">
        <v>44958</v>
      </c>
      <c r="C82" s="213"/>
      <c r="D82" s="212">
        <v>45323</v>
      </c>
      <c r="E82" s="213"/>
      <c r="F82" s="214" t="s">
        <v>79</v>
      </c>
      <c r="G82" s="216" t="s">
        <v>105</v>
      </c>
      <c r="I82" s="154"/>
      <c r="J82" s="77"/>
    </row>
    <row r="83" spans="1:10" ht="15.75" thickBot="1" x14ac:dyDescent="0.6">
      <c r="A83" s="211"/>
      <c r="B83" s="88" t="s">
        <v>4</v>
      </c>
      <c r="C83" s="64" t="s">
        <v>0</v>
      </c>
      <c r="D83" s="89" t="s">
        <v>4</v>
      </c>
      <c r="E83" s="64" t="s">
        <v>0</v>
      </c>
      <c r="F83" s="215"/>
      <c r="G83" s="217"/>
      <c r="I83" s="154"/>
      <c r="J83" s="77"/>
    </row>
    <row r="84" spans="1:10" x14ac:dyDescent="0.55000000000000004">
      <c r="A84" s="171" t="s">
        <v>41</v>
      </c>
      <c r="B84" s="172">
        <v>312946364.76999998</v>
      </c>
      <c r="C84" s="173">
        <v>131092756</v>
      </c>
      <c r="D84" s="172">
        <v>211710492.68000001</v>
      </c>
      <c r="E84" s="173">
        <v>102943577</v>
      </c>
      <c r="F84" s="175">
        <f t="shared" ref="F84:F115" si="0">+C84/$C$79</f>
        <v>0.63618107746659591</v>
      </c>
      <c r="G84" s="175">
        <f t="shared" ref="G84:G115" si="1">+E84/$E$79</f>
        <v>0.51098436496279021</v>
      </c>
      <c r="H84" s="218">
        <f>SUM(G84:G93)</f>
        <v>0.90905882893987988</v>
      </c>
      <c r="J84" s="77"/>
    </row>
    <row r="85" spans="1:10" x14ac:dyDescent="0.55000000000000004">
      <c r="A85" s="159" t="s">
        <v>94</v>
      </c>
      <c r="B85" s="160">
        <v>92622321.079999998</v>
      </c>
      <c r="C85" s="161">
        <v>33262986</v>
      </c>
      <c r="D85" s="160">
        <v>117454944.426</v>
      </c>
      <c r="E85" s="161">
        <v>43340991</v>
      </c>
      <c r="F85" s="176">
        <f t="shared" si="0"/>
        <v>0.16142220912066488</v>
      </c>
      <c r="G85" s="176">
        <f t="shared" si="1"/>
        <v>0.21513307977430207</v>
      </c>
      <c r="H85" s="219"/>
      <c r="J85" s="77"/>
    </row>
    <row r="86" spans="1:10" x14ac:dyDescent="0.55000000000000004">
      <c r="A86" s="159" t="s">
        <v>40</v>
      </c>
      <c r="B86" s="160">
        <v>20940684.309999999</v>
      </c>
      <c r="C86" s="161">
        <v>8919742</v>
      </c>
      <c r="D86" s="160">
        <v>19557827.190000001</v>
      </c>
      <c r="E86" s="161">
        <v>9308860</v>
      </c>
      <c r="F86" s="176">
        <f t="shared" si="0"/>
        <v>4.328668684243734E-2</v>
      </c>
      <c r="G86" s="176">
        <f t="shared" si="1"/>
        <v>4.6206689666782409E-2</v>
      </c>
      <c r="H86" s="219"/>
      <c r="J86" s="77"/>
    </row>
    <row r="87" spans="1:10" x14ac:dyDescent="0.55000000000000004">
      <c r="A87" s="159" t="s">
        <v>39</v>
      </c>
      <c r="B87" s="160">
        <v>16385605.84</v>
      </c>
      <c r="C87" s="161">
        <v>6763169</v>
      </c>
      <c r="D87" s="160">
        <v>15521848.024</v>
      </c>
      <c r="E87" s="161">
        <v>6969507</v>
      </c>
      <c r="F87" s="176">
        <f t="shared" si="0"/>
        <v>3.2821036591134597E-2</v>
      </c>
      <c r="G87" s="176">
        <f t="shared" si="1"/>
        <v>3.459476746663584E-2</v>
      </c>
      <c r="H87" s="219"/>
      <c r="J87" s="77"/>
    </row>
    <row r="88" spans="1:10" x14ac:dyDescent="0.55000000000000004">
      <c r="A88" s="159" t="s">
        <v>37</v>
      </c>
      <c r="B88" s="160">
        <v>7125832.46</v>
      </c>
      <c r="C88" s="161">
        <v>3131130</v>
      </c>
      <c r="D88" s="160">
        <v>11123670.67</v>
      </c>
      <c r="E88" s="161">
        <v>5435076</v>
      </c>
      <c r="F88" s="176">
        <f t="shared" si="0"/>
        <v>1.5195085662002426E-2</v>
      </c>
      <c r="G88" s="176">
        <f t="shared" si="1"/>
        <v>2.6978262649494898E-2</v>
      </c>
      <c r="H88" s="219"/>
      <c r="J88" s="77"/>
    </row>
    <row r="89" spans="1:10" x14ac:dyDescent="0.55000000000000004">
      <c r="A89" s="159" t="s">
        <v>38</v>
      </c>
      <c r="B89" s="160">
        <v>12079683.24</v>
      </c>
      <c r="C89" s="161">
        <v>4871432</v>
      </c>
      <c r="D89" s="160">
        <v>10202629.85</v>
      </c>
      <c r="E89" s="161">
        <v>4572529</v>
      </c>
      <c r="F89" s="176">
        <f t="shared" si="0"/>
        <v>2.3640611069045296E-2</v>
      </c>
      <c r="G89" s="176">
        <f t="shared" si="1"/>
        <v>2.2696810188934297E-2</v>
      </c>
      <c r="H89" s="219"/>
      <c r="J89" s="77"/>
    </row>
    <row r="90" spans="1:10" x14ac:dyDescent="0.55000000000000004">
      <c r="A90" s="159" t="s">
        <v>96</v>
      </c>
      <c r="B90" s="160">
        <v>6882883.3300000001</v>
      </c>
      <c r="C90" s="161">
        <v>2327146</v>
      </c>
      <c r="D90" s="160">
        <v>7098172.4399999985</v>
      </c>
      <c r="E90" s="161">
        <v>3092810</v>
      </c>
      <c r="F90" s="176">
        <f t="shared" si="0"/>
        <v>1.129342531865055E-2</v>
      </c>
      <c r="G90" s="176">
        <f t="shared" si="1"/>
        <v>1.5351881096967977E-2</v>
      </c>
      <c r="H90" s="219"/>
      <c r="J90" s="77"/>
    </row>
    <row r="91" spans="1:10" x14ac:dyDescent="0.55000000000000004">
      <c r="A91" s="159" t="s">
        <v>90</v>
      </c>
      <c r="B91" s="160">
        <v>197094</v>
      </c>
      <c r="C91" s="161">
        <v>73303</v>
      </c>
      <c r="D91" s="160">
        <v>7505595.7000000002</v>
      </c>
      <c r="E91" s="161">
        <v>3035797</v>
      </c>
      <c r="F91" s="176">
        <f t="shared" si="0"/>
        <v>3.557327112837103E-4</v>
      </c>
      <c r="G91" s="176">
        <f t="shared" si="1"/>
        <v>1.506888382362062E-2</v>
      </c>
      <c r="H91" s="219"/>
      <c r="J91" s="77"/>
    </row>
    <row r="92" spans="1:10" x14ac:dyDescent="0.55000000000000004">
      <c r="A92" s="159" t="s">
        <v>34</v>
      </c>
      <c r="B92" s="160">
        <v>3320195.61</v>
      </c>
      <c r="C92" s="161">
        <v>1405746</v>
      </c>
      <c r="D92" s="160">
        <v>5165801.24</v>
      </c>
      <c r="E92" s="161">
        <v>2366703</v>
      </c>
      <c r="F92" s="176">
        <f t="shared" si="0"/>
        <v>6.8219559357220114E-3</v>
      </c>
      <c r="G92" s="176">
        <f t="shared" si="1"/>
        <v>1.1747680280339691E-2</v>
      </c>
      <c r="H92" s="219"/>
      <c r="J92" s="77"/>
    </row>
    <row r="93" spans="1:10" ht="15.75" thickBot="1" x14ac:dyDescent="0.6">
      <c r="A93" s="163" t="s">
        <v>97</v>
      </c>
      <c r="B93" s="164">
        <v>3567758.43</v>
      </c>
      <c r="C93" s="165">
        <v>1177452</v>
      </c>
      <c r="D93" s="164">
        <v>5344275.3</v>
      </c>
      <c r="E93" s="165">
        <v>2074328</v>
      </c>
      <c r="F93" s="177">
        <f t="shared" si="0"/>
        <v>5.7140661687301647E-3</v>
      </c>
      <c r="G93" s="177">
        <f t="shared" si="1"/>
        <v>1.0296409030011992E-2</v>
      </c>
      <c r="H93" s="220"/>
      <c r="J93" s="77"/>
    </row>
    <row r="94" spans="1:10" x14ac:dyDescent="0.55000000000000004">
      <c r="A94" s="159" t="s">
        <v>87</v>
      </c>
      <c r="B94" s="160">
        <v>2730897.41</v>
      </c>
      <c r="C94" s="161">
        <v>812075</v>
      </c>
      <c r="D94" s="160">
        <v>5431815.3799999999</v>
      </c>
      <c r="E94" s="161">
        <v>2018322</v>
      </c>
      <c r="F94" s="176">
        <f t="shared" si="0"/>
        <v>3.9409252215559937E-3</v>
      </c>
      <c r="G94" s="176">
        <f t="shared" si="1"/>
        <v>1.0018410235156573E-2</v>
      </c>
      <c r="I94" s="154"/>
      <c r="J94" s="77"/>
    </row>
    <row r="95" spans="1:10" x14ac:dyDescent="0.55000000000000004">
      <c r="A95" s="159" t="s">
        <v>88</v>
      </c>
      <c r="B95" s="160">
        <v>4395556.1500000004</v>
      </c>
      <c r="C95" s="161">
        <v>1810350</v>
      </c>
      <c r="D95" s="160">
        <v>3958426.68</v>
      </c>
      <c r="E95" s="161">
        <v>1868115</v>
      </c>
      <c r="F95" s="176">
        <f t="shared" si="0"/>
        <v>8.785461902957108E-3</v>
      </c>
      <c r="G95" s="176">
        <f t="shared" si="1"/>
        <v>9.2728228877500818E-3</v>
      </c>
      <c r="I95" s="154"/>
      <c r="J95" s="77"/>
    </row>
    <row r="96" spans="1:10" x14ac:dyDescent="0.55000000000000004">
      <c r="A96" s="159" t="s">
        <v>35</v>
      </c>
      <c r="B96" s="160">
        <v>894664.06</v>
      </c>
      <c r="C96" s="161">
        <v>413161</v>
      </c>
      <c r="D96" s="160">
        <v>3201158.7</v>
      </c>
      <c r="E96" s="161">
        <v>1548946</v>
      </c>
      <c r="F96" s="176">
        <f t="shared" si="0"/>
        <v>2.0050323005428019E-3</v>
      </c>
      <c r="G96" s="176">
        <f t="shared" si="1"/>
        <v>7.6885533924244158E-3</v>
      </c>
      <c r="I96" s="154"/>
      <c r="J96" s="77"/>
    </row>
    <row r="97" spans="1:10" x14ac:dyDescent="0.55000000000000004">
      <c r="A97" s="159" t="s">
        <v>64</v>
      </c>
      <c r="B97" s="160">
        <v>734334.8</v>
      </c>
      <c r="C97" s="161">
        <v>346788</v>
      </c>
      <c r="D97" s="160">
        <v>2880421.2</v>
      </c>
      <c r="E97" s="161">
        <v>1358712</v>
      </c>
      <c r="F97" s="176">
        <f t="shared" si="0"/>
        <v>1.6829302413360343E-3</v>
      </c>
      <c r="G97" s="176">
        <f t="shared" si="1"/>
        <v>6.744282729628898E-3</v>
      </c>
      <c r="I97" s="154"/>
      <c r="J97" s="77"/>
    </row>
    <row r="98" spans="1:10" x14ac:dyDescent="0.55000000000000004">
      <c r="A98" s="159" t="s">
        <v>43</v>
      </c>
      <c r="B98" s="160">
        <v>1234452.69</v>
      </c>
      <c r="C98" s="161">
        <v>563979</v>
      </c>
      <c r="D98" s="160">
        <v>2826974.82</v>
      </c>
      <c r="E98" s="161">
        <v>1234215</v>
      </c>
      <c r="F98" s="176">
        <f t="shared" si="0"/>
        <v>2.7369381713855593E-3</v>
      </c>
      <c r="G98" s="176">
        <f t="shared" si="1"/>
        <v>6.1263129413363024E-3</v>
      </c>
      <c r="I98" s="154"/>
      <c r="J98" s="77"/>
    </row>
    <row r="99" spans="1:10" x14ac:dyDescent="0.55000000000000004">
      <c r="A99" s="159" t="s">
        <v>45</v>
      </c>
      <c r="B99" s="160">
        <v>2420968.13</v>
      </c>
      <c r="C99" s="161">
        <v>876510</v>
      </c>
      <c r="D99" s="160">
        <v>2760551.51</v>
      </c>
      <c r="E99" s="161">
        <v>1119789</v>
      </c>
      <c r="F99" s="176">
        <f t="shared" si="0"/>
        <v>4.2536223451602921E-3</v>
      </c>
      <c r="G99" s="176">
        <f t="shared" si="1"/>
        <v>5.5583329016954397E-3</v>
      </c>
      <c r="I99" s="154"/>
      <c r="J99" s="77"/>
    </row>
    <row r="100" spans="1:10" x14ac:dyDescent="0.55000000000000004">
      <c r="A100" s="159" t="s">
        <v>89</v>
      </c>
      <c r="B100" s="160">
        <v>2237970.7200000002</v>
      </c>
      <c r="C100" s="161">
        <v>997611</v>
      </c>
      <c r="D100" s="160">
        <v>2485356.7999999998</v>
      </c>
      <c r="E100" s="161">
        <v>1119383</v>
      </c>
      <c r="F100" s="176">
        <f t="shared" si="0"/>
        <v>4.8413143505239009E-3</v>
      </c>
      <c r="G100" s="176">
        <f t="shared" si="1"/>
        <v>5.5563176263550961E-3</v>
      </c>
      <c r="I100" s="154"/>
      <c r="J100" s="77"/>
    </row>
    <row r="101" spans="1:10" x14ac:dyDescent="0.55000000000000004">
      <c r="A101" s="159" t="s">
        <v>95</v>
      </c>
      <c r="B101" s="160">
        <v>2692967.83</v>
      </c>
      <c r="C101" s="161">
        <v>867167</v>
      </c>
      <c r="D101" s="160">
        <v>2529178.98</v>
      </c>
      <c r="E101" s="161">
        <v>924602</v>
      </c>
      <c r="F101" s="176">
        <f t="shared" si="0"/>
        <v>4.2082816262057647E-3</v>
      </c>
      <c r="G101" s="176">
        <f t="shared" si="1"/>
        <v>4.5894768724941996E-3</v>
      </c>
      <c r="I101" s="154"/>
      <c r="J101" s="77"/>
    </row>
    <row r="102" spans="1:10" x14ac:dyDescent="0.55000000000000004">
      <c r="A102" s="159" t="s">
        <v>82</v>
      </c>
      <c r="B102" s="160">
        <v>949023.86</v>
      </c>
      <c r="C102" s="161">
        <v>361826</v>
      </c>
      <c r="D102" s="160">
        <v>1464924.31</v>
      </c>
      <c r="E102" s="161">
        <v>647377</v>
      </c>
      <c r="F102" s="176">
        <f t="shared" si="0"/>
        <v>1.7559082710522046E-3</v>
      </c>
      <c r="G102" s="176">
        <f t="shared" si="1"/>
        <v>3.2134061675019926E-3</v>
      </c>
      <c r="I102" s="154"/>
      <c r="J102" s="77"/>
    </row>
    <row r="103" spans="1:10" x14ac:dyDescent="0.55000000000000004">
      <c r="A103" s="159" t="s">
        <v>85</v>
      </c>
      <c r="B103" s="160">
        <v>2255872.33</v>
      </c>
      <c r="C103" s="161">
        <v>790725</v>
      </c>
      <c r="D103" s="160">
        <v>1616587.16</v>
      </c>
      <c r="E103" s="161">
        <v>605461</v>
      </c>
      <c r="F103" s="176">
        <f t="shared" si="0"/>
        <v>3.8373156368745045E-3</v>
      </c>
      <c r="G103" s="176">
        <f t="shared" si="1"/>
        <v>3.0053463616747642E-3</v>
      </c>
      <c r="I103" s="154"/>
      <c r="J103" s="77"/>
    </row>
    <row r="104" spans="1:10" x14ac:dyDescent="0.55000000000000004">
      <c r="A104" s="159" t="s">
        <v>44</v>
      </c>
      <c r="B104" s="160">
        <v>1492593.12</v>
      </c>
      <c r="C104" s="161">
        <v>606991</v>
      </c>
      <c r="D104" s="160">
        <v>1321347.1200000001</v>
      </c>
      <c r="E104" s="161">
        <v>557193</v>
      </c>
      <c r="F104" s="176">
        <f t="shared" si="0"/>
        <v>2.9456714480281922E-3</v>
      </c>
      <c r="G104" s="176">
        <f t="shared" si="1"/>
        <v>2.7657569278626486E-3</v>
      </c>
      <c r="I104" s="154"/>
      <c r="J104" s="77"/>
    </row>
    <row r="105" spans="1:10" x14ac:dyDescent="0.55000000000000004">
      <c r="A105" s="159" t="s">
        <v>46</v>
      </c>
      <c r="B105" s="160">
        <v>750514.1</v>
      </c>
      <c r="C105" s="161">
        <v>337254</v>
      </c>
      <c r="D105" s="160">
        <v>988082.67</v>
      </c>
      <c r="E105" s="161">
        <v>491524</v>
      </c>
      <c r="F105" s="176">
        <f t="shared" si="0"/>
        <v>1.6366626169635134E-3</v>
      </c>
      <c r="G105" s="176">
        <f t="shared" si="1"/>
        <v>2.4397935871605715E-3</v>
      </c>
      <c r="I105" s="154"/>
      <c r="J105" s="77"/>
    </row>
    <row r="106" spans="1:10" x14ac:dyDescent="0.55000000000000004">
      <c r="A106" s="159" t="s">
        <v>92</v>
      </c>
      <c r="B106" s="160">
        <v>0</v>
      </c>
      <c r="C106" s="161">
        <v>0</v>
      </c>
      <c r="D106" s="160">
        <v>1331444.6200000001</v>
      </c>
      <c r="E106" s="161">
        <v>440786</v>
      </c>
      <c r="F106" s="176">
        <f t="shared" si="0"/>
        <v>0</v>
      </c>
      <c r="G106" s="176">
        <f t="shared" si="1"/>
        <v>2.1879437344059696E-3</v>
      </c>
      <c r="I106" s="154"/>
      <c r="J106" s="77"/>
    </row>
    <row r="107" spans="1:10" x14ac:dyDescent="0.55000000000000004">
      <c r="A107" s="159" t="s">
        <v>91</v>
      </c>
      <c r="B107" s="160">
        <v>1149143.45</v>
      </c>
      <c r="C107" s="161">
        <v>458603</v>
      </c>
      <c r="D107" s="160">
        <v>768005.56</v>
      </c>
      <c r="E107" s="161">
        <v>372990</v>
      </c>
      <c r="F107" s="176">
        <f t="shared" si="0"/>
        <v>2.2255581434981295E-3</v>
      </c>
      <c r="G107" s="176">
        <f t="shared" si="1"/>
        <v>1.8514225349627314E-3</v>
      </c>
      <c r="I107" s="154"/>
      <c r="J107" s="77"/>
    </row>
    <row r="108" spans="1:10" x14ac:dyDescent="0.55000000000000004">
      <c r="A108" s="159" t="s">
        <v>49</v>
      </c>
      <c r="B108" s="160">
        <v>1945390.26</v>
      </c>
      <c r="C108" s="161">
        <v>831747</v>
      </c>
      <c r="D108" s="160">
        <v>733960.67999999993</v>
      </c>
      <c r="E108" s="161">
        <v>364577</v>
      </c>
      <c r="F108" s="176">
        <f t="shared" si="0"/>
        <v>4.0363916267013925E-3</v>
      </c>
      <c r="G108" s="176">
        <f t="shared" si="1"/>
        <v>1.8096626545727975E-3</v>
      </c>
      <c r="I108" s="154"/>
      <c r="J108" s="77"/>
    </row>
    <row r="109" spans="1:10" x14ac:dyDescent="0.55000000000000004">
      <c r="A109" s="159" t="s">
        <v>98</v>
      </c>
      <c r="B109" s="160">
        <v>329723.52000000002</v>
      </c>
      <c r="C109" s="161">
        <v>134833</v>
      </c>
      <c r="D109" s="160">
        <v>662575</v>
      </c>
      <c r="E109" s="161">
        <v>329987</v>
      </c>
      <c r="F109" s="176">
        <f t="shared" si="0"/>
        <v>6.543321373001993E-4</v>
      </c>
      <c r="G109" s="176">
        <f t="shared" si="1"/>
        <v>1.6379671520543363E-3</v>
      </c>
      <c r="I109" s="154"/>
      <c r="J109" s="77"/>
    </row>
    <row r="110" spans="1:10" x14ac:dyDescent="0.55000000000000004">
      <c r="A110" s="159" t="s">
        <v>93</v>
      </c>
      <c r="B110" s="160">
        <v>118611.76</v>
      </c>
      <c r="C110" s="161">
        <v>53704</v>
      </c>
      <c r="D110" s="160">
        <v>658467.12</v>
      </c>
      <c r="E110" s="161">
        <v>315690</v>
      </c>
      <c r="F110" s="176">
        <f t="shared" si="0"/>
        <v>2.6062056841848734E-4</v>
      </c>
      <c r="G110" s="176">
        <f t="shared" si="1"/>
        <v>1.5670006704265119E-3</v>
      </c>
      <c r="I110" s="154"/>
      <c r="J110" s="77"/>
    </row>
    <row r="111" spans="1:10" x14ac:dyDescent="0.55000000000000004">
      <c r="A111" s="159" t="s">
        <v>99</v>
      </c>
      <c r="B111" s="160">
        <v>0</v>
      </c>
      <c r="C111" s="161">
        <v>0</v>
      </c>
      <c r="D111" s="160">
        <v>508445.6</v>
      </c>
      <c r="E111" s="161">
        <v>244445</v>
      </c>
      <c r="F111" s="176">
        <f t="shared" si="0"/>
        <v>0</v>
      </c>
      <c r="G111" s="176">
        <f t="shared" si="1"/>
        <v>1.2133595580550815E-3</v>
      </c>
      <c r="I111" s="154"/>
      <c r="J111" s="77"/>
    </row>
    <row r="112" spans="1:10" x14ac:dyDescent="0.55000000000000004">
      <c r="A112" s="159" t="s">
        <v>112</v>
      </c>
      <c r="B112" s="160">
        <v>0</v>
      </c>
      <c r="C112" s="161">
        <v>0</v>
      </c>
      <c r="D112" s="160">
        <v>526123.31999999995</v>
      </c>
      <c r="E112" s="161">
        <v>221595</v>
      </c>
      <c r="F112" s="176">
        <f t="shared" si="0"/>
        <v>0</v>
      </c>
      <c r="G112" s="176">
        <f t="shared" si="1"/>
        <v>1.0999382735061704E-3</v>
      </c>
      <c r="I112" s="154"/>
      <c r="J112" s="77"/>
    </row>
    <row r="113" spans="1:10" x14ac:dyDescent="0.55000000000000004">
      <c r="A113" s="159" t="s">
        <v>53</v>
      </c>
      <c r="B113" s="160">
        <v>0</v>
      </c>
      <c r="C113" s="161">
        <v>0</v>
      </c>
      <c r="D113" s="160">
        <v>425102.4</v>
      </c>
      <c r="E113" s="161">
        <v>215096</v>
      </c>
      <c r="F113" s="176">
        <f t="shared" si="0"/>
        <v>0</v>
      </c>
      <c r="G113" s="176">
        <f t="shared" si="1"/>
        <v>1.0676789768635719E-3</v>
      </c>
      <c r="I113" s="154"/>
      <c r="J113" s="77"/>
    </row>
    <row r="114" spans="1:10" x14ac:dyDescent="0.55000000000000004">
      <c r="A114" s="159" t="s">
        <v>33</v>
      </c>
      <c r="B114" s="160">
        <v>1144883.53</v>
      </c>
      <c r="C114" s="161">
        <v>578992</v>
      </c>
      <c r="D114" s="160">
        <v>382763.6</v>
      </c>
      <c r="E114" s="161">
        <v>196597</v>
      </c>
      <c r="F114" s="176">
        <f t="shared" si="0"/>
        <v>2.8097948784030391E-3</v>
      </c>
      <c r="G114" s="176">
        <f t="shared" si="1"/>
        <v>9.7585489183642487E-4</v>
      </c>
      <c r="I114" s="154"/>
      <c r="J114" s="77"/>
    </row>
    <row r="115" spans="1:10" x14ac:dyDescent="0.55000000000000004">
      <c r="A115" s="159" t="s">
        <v>60</v>
      </c>
      <c r="B115" s="160">
        <v>0</v>
      </c>
      <c r="C115" s="161">
        <v>0</v>
      </c>
      <c r="D115" s="160">
        <v>466513.5</v>
      </c>
      <c r="E115" s="161">
        <v>191801</v>
      </c>
      <c r="F115" s="176">
        <f t="shared" si="0"/>
        <v>0</v>
      </c>
      <c r="G115" s="176">
        <f t="shared" si="1"/>
        <v>9.5204883141206695E-4</v>
      </c>
      <c r="I115" s="154"/>
      <c r="J115" s="77"/>
    </row>
    <row r="116" spans="1:10" x14ac:dyDescent="0.55000000000000004">
      <c r="A116" s="159" t="s">
        <v>86</v>
      </c>
      <c r="B116" s="160">
        <v>515189.84</v>
      </c>
      <c r="C116" s="161">
        <v>180846</v>
      </c>
      <c r="D116" s="160">
        <v>356397.51</v>
      </c>
      <c r="E116" s="161">
        <v>174548</v>
      </c>
      <c r="F116" s="176">
        <f t="shared" ref="F116:F143" si="2">+C116/$C$79</f>
        <v>8.7762899069361241E-4</v>
      </c>
      <c r="G116" s="176">
        <f t="shared" ref="G116:G143" si="3">+E116/$E$79</f>
        <v>8.6640955691218223E-4</v>
      </c>
      <c r="I116" s="154"/>
      <c r="J116" s="77"/>
    </row>
    <row r="117" spans="1:10" x14ac:dyDescent="0.55000000000000004">
      <c r="A117" s="159" t="s">
        <v>71</v>
      </c>
      <c r="B117" s="160">
        <v>0</v>
      </c>
      <c r="C117" s="161">
        <v>0</v>
      </c>
      <c r="D117" s="160">
        <v>399294</v>
      </c>
      <c r="E117" s="161">
        <v>165480</v>
      </c>
      <c r="F117" s="176">
        <f t="shared" si="2"/>
        <v>0</v>
      </c>
      <c r="G117" s="176">
        <f t="shared" si="3"/>
        <v>8.2139843182292495E-4</v>
      </c>
      <c r="I117" s="154"/>
      <c r="J117" s="77"/>
    </row>
    <row r="118" spans="1:10" x14ac:dyDescent="0.55000000000000004">
      <c r="A118" s="159" t="s">
        <v>36</v>
      </c>
      <c r="B118" s="160">
        <v>389210.2</v>
      </c>
      <c r="C118" s="161">
        <v>124979</v>
      </c>
      <c r="D118" s="160">
        <v>608985.72</v>
      </c>
      <c r="E118" s="161">
        <v>162305</v>
      </c>
      <c r="F118" s="176">
        <f t="shared" si="2"/>
        <v>6.0651158238444298E-4</v>
      </c>
      <c r="G118" s="176">
        <f t="shared" si="3"/>
        <v>8.056385815628465E-4</v>
      </c>
      <c r="I118" s="154"/>
      <c r="J118" s="77"/>
    </row>
    <row r="119" spans="1:10" x14ac:dyDescent="0.55000000000000004">
      <c r="A119" s="159" t="s">
        <v>42</v>
      </c>
      <c r="B119" s="160">
        <v>161307.285</v>
      </c>
      <c r="C119" s="161">
        <v>47436</v>
      </c>
      <c r="D119" s="160">
        <v>320462.25</v>
      </c>
      <c r="E119" s="161">
        <v>141405</v>
      </c>
      <c r="F119" s="176">
        <f t="shared" si="2"/>
        <v>2.302025414028632E-4</v>
      </c>
      <c r="G119" s="176">
        <f t="shared" si="3"/>
        <v>7.0189657512642438E-4</v>
      </c>
      <c r="I119" s="154"/>
      <c r="J119" s="77"/>
    </row>
    <row r="120" spans="1:10" x14ac:dyDescent="0.55000000000000004">
      <c r="A120" s="159" t="s">
        <v>56</v>
      </c>
      <c r="B120" s="160">
        <v>121971</v>
      </c>
      <c r="C120" s="161">
        <v>47593</v>
      </c>
      <c r="D120" s="160">
        <v>295924</v>
      </c>
      <c r="E120" s="161">
        <v>128748</v>
      </c>
      <c r="F120" s="176">
        <f t="shared" si="2"/>
        <v>2.309644479506381E-4</v>
      </c>
      <c r="G120" s="176">
        <f t="shared" si="3"/>
        <v>6.3907061457782173E-4</v>
      </c>
      <c r="I120" s="154"/>
      <c r="J120" s="77"/>
    </row>
    <row r="121" spans="1:10" x14ac:dyDescent="0.55000000000000004">
      <c r="A121" s="159" t="s">
        <v>54</v>
      </c>
      <c r="B121" s="160">
        <v>350171.04</v>
      </c>
      <c r="C121" s="161">
        <v>128592</v>
      </c>
      <c r="D121" s="160">
        <v>310958.34999999998</v>
      </c>
      <c r="E121" s="161">
        <v>127382</v>
      </c>
      <c r="F121" s="176">
        <f t="shared" si="2"/>
        <v>6.2404513879916069E-4</v>
      </c>
      <c r="G121" s="176">
        <f t="shared" si="3"/>
        <v>6.3229015616671398E-4</v>
      </c>
      <c r="I121" s="154"/>
      <c r="J121" s="77"/>
    </row>
    <row r="122" spans="1:10" x14ac:dyDescent="0.55000000000000004">
      <c r="A122" s="159" t="s">
        <v>83</v>
      </c>
      <c r="B122" s="160">
        <v>92360.25</v>
      </c>
      <c r="C122" s="161">
        <v>36960</v>
      </c>
      <c r="D122" s="160">
        <v>283157</v>
      </c>
      <c r="E122" s="161">
        <v>123930</v>
      </c>
      <c r="F122" s="176">
        <f t="shared" si="2"/>
        <v>1.7936347774369306E-4</v>
      </c>
      <c r="G122" s="176">
        <f t="shared" si="3"/>
        <v>6.1515535204142557E-4</v>
      </c>
      <c r="I122" s="154"/>
      <c r="J122" s="77"/>
    </row>
    <row r="123" spans="1:10" x14ac:dyDescent="0.55000000000000004">
      <c r="A123" s="159" t="s">
        <v>70</v>
      </c>
      <c r="B123" s="160">
        <v>113104.33</v>
      </c>
      <c r="C123" s="161">
        <v>48501</v>
      </c>
      <c r="D123" s="160">
        <v>314024.3</v>
      </c>
      <c r="E123" s="161">
        <v>115233</v>
      </c>
      <c r="F123" s="176">
        <f t="shared" si="2"/>
        <v>2.3537088836706865E-4</v>
      </c>
      <c r="G123" s="176">
        <f t="shared" si="3"/>
        <v>5.7198577165972397E-4</v>
      </c>
      <c r="I123" s="154"/>
      <c r="J123" s="77"/>
    </row>
    <row r="124" spans="1:10" x14ac:dyDescent="0.55000000000000004">
      <c r="A124" s="159" t="s">
        <v>69</v>
      </c>
      <c r="B124" s="160">
        <v>205907.32</v>
      </c>
      <c r="C124" s="161">
        <v>84419</v>
      </c>
      <c r="D124" s="160">
        <v>194134.72</v>
      </c>
      <c r="E124" s="161">
        <v>93334</v>
      </c>
      <c r="F124" s="176">
        <f t="shared" si="2"/>
        <v>4.0967763602935131E-4</v>
      </c>
      <c r="G124" s="176">
        <f t="shared" si="3"/>
        <v>4.6328499659028816E-4</v>
      </c>
      <c r="I124" s="154"/>
      <c r="J124" s="77"/>
    </row>
    <row r="125" spans="1:10" x14ac:dyDescent="0.55000000000000004">
      <c r="A125" s="159" t="s">
        <v>72</v>
      </c>
      <c r="B125" s="160">
        <v>0</v>
      </c>
      <c r="C125" s="161">
        <v>0</v>
      </c>
      <c r="D125" s="160">
        <v>192047</v>
      </c>
      <c r="E125" s="161">
        <v>68937</v>
      </c>
      <c r="F125" s="176">
        <f t="shared" si="2"/>
        <v>0</v>
      </c>
      <c r="G125" s="176">
        <f t="shared" si="3"/>
        <v>3.4218481807213547E-4</v>
      </c>
      <c r="I125" s="154"/>
      <c r="J125" s="77"/>
    </row>
    <row r="126" spans="1:10" x14ac:dyDescent="0.55000000000000004">
      <c r="A126" s="159" t="s">
        <v>57</v>
      </c>
      <c r="B126" s="160">
        <v>2333341.19</v>
      </c>
      <c r="C126" s="161">
        <v>924662</v>
      </c>
      <c r="D126" s="160">
        <v>108994.6</v>
      </c>
      <c r="E126" s="161">
        <v>52910</v>
      </c>
      <c r="F126" s="176">
        <f t="shared" si="2"/>
        <v>4.4872995686536443E-3</v>
      </c>
      <c r="G126" s="176">
        <f t="shared" si="3"/>
        <v>2.6263107945220549E-4</v>
      </c>
      <c r="I126" s="154"/>
      <c r="J126" s="77"/>
    </row>
    <row r="127" spans="1:10" x14ac:dyDescent="0.55000000000000004">
      <c r="A127" s="159" t="s">
        <v>108</v>
      </c>
      <c r="B127" s="160">
        <v>0</v>
      </c>
      <c r="C127" s="161">
        <v>0</v>
      </c>
      <c r="D127" s="160">
        <v>106579.2</v>
      </c>
      <c r="E127" s="161">
        <v>51240</v>
      </c>
      <c r="F127" s="176">
        <f t="shared" si="2"/>
        <v>0</v>
      </c>
      <c r="G127" s="176">
        <f t="shared" si="3"/>
        <v>2.5434164640202245E-4</v>
      </c>
      <c r="I127" s="154"/>
      <c r="J127" s="77"/>
    </row>
    <row r="128" spans="1:10" x14ac:dyDescent="0.55000000000000004">
      <c r="A128" s="159" t="s">
        <v>109</v>
      </c>
      <c r="B128" s="160">
        <v>0</v>
      </c>
      <c r="C128" s="161">
        <v>0</v>
      </c>
      <c r="D128" s="160">
        <v>103294.57</v>
      </c>
      <c r="E128" s="161">
        <v>50265</v>
      </c>
      <c r="F128" s="176">
        <f t="shared" si="2"/>
        <v>0</v>
      </c>
      <c r="G128" s="176">
        <f t="shared" si="3"/>
        <v>2.4950200734577787E-4</v>
      </c>
      <c r="I128" s="154"/>
      <c r="J128" s="77"/>
    </row>
    <row r="129" spans="1:11" x14ac:dyDescent="0.55000000000000004">
      <c r="A129" s="159" t="s">
        <v>67</v>
      </c>
      <c r="B129" s="160">
        <v>81579.600000000006</v>
      </c>
      <c r="C129" s="161">
        <v>41826</v>
      </c>
      <c r="D129" s="160">
        <v>97178.5</v>
      </c>
      <c r="E129" s="161">
        <v>48589</v>
      </c>
      <c r="F129" s="176">
        <f t="shared" si="2"/>
        <v>2.0297772781676694E-4</v>
      </c>
      <c r="G129" s="176">
        <f t="shared" si="3"/>
        <v>2.411827919014026E-4</v>
      </c>
      <c r="I129" s="154"/>
      <c r="J129" s="77"/>
    </row>
    <row r="130" spans="1:11" x14ac:dyDescent="0.55000000000000004">
      <c r="A130" s="159" t="s">
        <v>73</v>
      </c>
      <c r="B130" s="160">
        <v>0</v>
      </c>
      <c r="C130" s="161">
        <v>0</v>
      </c>
      <c r="D130" s="160">
        <v>119436</v>
      </c>
      <c r="E130" s="161">
        <v>48502</v>
      </c>
      <c r="F130" s="176">
        <f t="shared" si="2"/>
        <v>0</v>
      </c>
      <c r="G130" s="176">
        <f t="shared" si="3"/>
        <v>2.4075094718561463E-4</v>
      </c>
      <c r="I130" s="154"/>
      <c r="J130" s="77"/>
    </row>
    <row r="131" spans="1:11" x14ac:dyDescent="0.55000000000000004">
      <c r="A131" s="159" t="s">
        <v>80</v>
      </c>
      <c r="B131" s="160">
        <v>0</v>
      </c>
      <c r="C131" s="161">
        <v>0</v>
      </c>
      <c r="D131" s="160">
        <v>100057</v>
      </c>
      <c r="E131" s="161">
        <v>47619</v>
      </c>
      <c r="F131" s="176">
        <f t="shared" si="2"/>
        <v>0</v>
      </c>
      <c r="G131" s="176">
        <f t="shared" si="3"/>
        <v>2.3636797150698493E-4</v>
      </c>
      <c r="I131" s="154"/>
      <c r="J131" s="77"/>
    </row>
    <row r="132" spans="1:11" x14ac:dyDescent="0.55000000000000004">
      <c r="A132" s="159" t="s">
        <v>110</v>
      </c>
      <c r="B132" s="160">
        <v>0</v>
      </c>
      <c r="C132" s="161">
        <v>0</v>
      </c>
      <c r="D132" s="160">
        <v>102296.6</v>
      </c>
      <c r="E132" s="161">
        <v>46286</v>
      </c>
      <c r="F132" s="176">
        <f t="shared" si="2"/>
        <v>0</v>
      </c>
      <c r="G132" s="176">
        <f t="shared" si="3"/>
        <v>2.2975131626393465E-4</v>
      </c>
      <c r="I132" s="154"/>
      <c r="J132" s="77"/>
    </row>
    <row r="133" spans="1:11" x14ac:dyDescent="0.55000000000000004">
      <c r="A133" s="159" t="s">
        <v>111</v>
      </c>
      <c r="B133" s="160">
        <v>0</v>
      </c>
      <c r="C133" s="161">
        <v>0</v>
      </c>
      <c r="D133" s="160">
        <v>108150</v>
      </c>
      <c r="E133" s="161">
        <v>44974</v>
      </c>
      <c r="F133" s="176">
        <f t="shared" si="2"/>
        <v>0</v>
      </c>
      <c r="G133" s="176">
        <f t="shared" si="3"/>
        <v>2.2323889940055735E-4</v>
      </c>
      <c r="I133" s="154"/>
      <c r="J133" s="77"/>
    </row>
    <row r="134" spans="1:11" x14ac:dyDescent="0.55000000000000004">
      <c r="A134" s="159" t="s">
        <v>59</v>
      </c>
      <c r="B134" s="160">
        <v>0</v>
      </c>
      <c r="C134" s="161">
        <v>0</v>
      </c>
      <c r="D134" s="160">
        <v>87776</v>
      </c>
      <c r="E134" s="161">
        <v>42200</v>
      </c>
      <c r="F134" s="176">
        <f t="shared" si="2"/>
        <v>0</v>
      </c>
      <c r="G134" s="176">
        <f t="shared" si="3"/>
        <v>2.0946950581899587E-4</v>
      </c>
      <c r="I134" s="154"/>
      <c r="J134" s="77"/>
    </row>
    <row r="135" spans="1:11" x14ac:dyDescent="0.55000000000000004">
      <c r="A135" s="159" t="s">
        <v>61</v>
      </c>
      <c r="B135" s="160">
        <v>112516.43</v>
      </c>
      <c r="C135" s="161">
        <v>45616</v>
      </c>
      <c r="D135" s="160">
        <v>89040</v>
      </c>
      <c r="E135" s="161">
        <v>42000</v>
      </c>
      <c r="F135" s="176">
        <f t="shared" si="2"/>
        <v>2.2137024893821165E-4</v>
      </c>
      <c r="G135" s="176">
        <f t="shared" si="3"/>
        <v>2.0847675934592005E-4</v>
      </c>
      <c r="I135" s="154"/>
      <c r="J135" s="77"/>
    </row>
    <row r="136" spans="1:11" x14ac:dyDescent="0.55000000000000004">
      <c r="A136" s="159" t="s">
        <v>63</v>
      </c>
      <c r="B136" s="160">
        <v>376170</v>
      </c>
      <c r="C136" s="161">
        <v>129066</v>
      </c>
      <c r="D136" s="160">
        <v>111647.4</v>
      </c>
      <c r="E136" s="161">
        <v>41932</v>
      </c>
      <c r="F136" s="176">
        <f t="shared" si="2"/>
        <v>6.2634541716632811E-4</v>
      </c>
      <c r="G136" s="176">
        <f t="shared" si="3"/>
        <v>2.0813922554507427E-4</v>
      </c>
      <c r="I136" s="154"/>
      <c r="J136" s="93"/>
      <c r="K136" s="77"/>
    </row>
    <row r="137" spans="1:11" x14ac:dyDescent="0.55000000000000004">
      <c r="A137" s="159" t="s">
        <v>81</v>
      </c>
      <c r="B137" s="160">
        <v>0</v>
      </c>
      <c r="C137" s="161">
        <v>0</v>
      </c>
      <c r="D137" s="160">
        <v>84505.5</v>
      </c>
      <c r="E137" s="161">
        <v>40050</v>
      </c>
      <c r="F137" s="176">
        <f t="shared" si="2"/>
        <v>0</v>
      </c>
      <c r="G137" s="176">
        <f t="shared" si="3"/>
        <v>1.9879748123343091E-4</v>
      </c>
      <c r="I137" s="154"/>
      <c r="J137" s="93"/>
      <c r="K137" s="77"/>
    </row>
    <row r="138" spans="1:11" x14ac:dyDescent="0.55000000000000004">
      <c r="A138" s="159" t="s">
        <v>75</v>
      </c>
      <c r="B138" s="160">
        <v>0</v>
      </c>
      <c r="C138" s="161">
        <v>0</v>
      </c>
      <c r="D138" s="160">
        <v>105602.5</v>
      </c>
      <c r="E138" s="161">
        <v>38150</v>
      </c>
      <c r="F138" s="176">
        <f t="shared" si="2"/>
        <v>0</v>
      </c>
      <c r="G138" s="176">
        <f t="shared" si="3"/>
        <v>1.8936638973921071E-4</v>
      </c>
      <c r="I138" s="154"/>
      <c r="J138" s="93"/>
      <c r="K138" s="77"/>
    </row>
    <row r="139" spans="1:11" x14ac:dyDescent="0.55000000000000004">
      <c r="A139" s="159" t="s">
        <v>58</v>
      </c>
      <c r="B139" s="160">
        <v>229158.5</v>
      </c>
      <c r="C139" s="161">
        <v>89864</v>
      </c>
      <c r="D139" s="160">
        <v>123049.51</v>
      </c>
      <c r="E139" s="161">
        <v>37905</v>
      </c>
      <c r="F139" s="176">
        <f t="shared" si="2"/>
        <v>4.3610171980409181E-4</v>
      </c>
      <c r="G139" s="176">
        <f t="shared" si="3"/>
        <v>1.8815027530969284E-4</v>
      </c>
      <c r="I139" s="154"/>
      <c r="J139" s="93"/>
      <c r="K139" s="77"/>
    </row>
    <row r="140" spans="1:11" x14ac:dyDescent="0.55000000000000004">
      <c r="A140" s="159" t="s">
        <v>66</v>
      </c>
      <c r="B140" s="160">
        <v>388269.41</v>
      </c>
      <c r="C140" s="161">
        <v>146658</v>
      </c>
      <c r="D140" s="160">
        <v>0</v>
      </c>
      <c r="E140" s="161">
        <v>0</v>
      </c>
      <c r="F140" s="176">
        <f t="shared" si="2"/>
        <v>7.1171777378069637E-4</v>
      </c>
      <c r="G140" s="176">
        <f t="shared" si="3"/>
        <v>0</v>
      </c>
      <c r="I140" s="154"/>
      <c r="J140" s="93"/>
      <c r="K140" s="77"/>
    </row>
    <row r="141" spans="1:11" x14ac:dyDescent="0.55000000000000004">
      <c r="A141" s="159" t="s">
        <v>65</v>
      </c>
      <c r="B141" s="160">
        <v>118888.76</v>
      </c>
      <c r="C141" s="161">
        <v>52910</v>
      </c>
      <c r="D141" s="160">
        <v>0</v>
      </c>
      <c r="E141" s="161">
        <v>0</v>
      </c>
      <c r="F141" s="176">
        <f t="shared" si="2"/>
        <v>2.5676735950808441E-4</v>
      </c>
      <c r="G141" s="176">
        <f t="shared" si="3"/>
        <v>0</v>
      </c>
      <c r="I141" s="154"/>
      <c r="J141" s="93"/>
      <c r="K141" s="77"/>
    </row>
    <row r="142" spans="1:11" x14ac:dyDescent="0.55000000000000004">
      <c r="A142" s="159" t="s">
        <v>113</v>
      </c>
      <c r="B142" s="160">
        <v>100650.35</v>
      </c>
      <c r="C142" s="161">
        <v>41482</v>
      </c>
      <c r="D142" s="160">
        <v>0</v>
      </c>
      <c r="E142" s="161">
        <v>0</v>
      </c>
      <c r="F142" s="176">
        <f t="shared" si="2"/>
        <v>2.0130832748278883E-4</v>
      </c>
      <c r="G142" s="176">
        <f t="shared" si="3"/>
        <v>0</v>
      </c>
      <c r="I142" s="154"/>
      <c r="J142" s="93"/>
      <c r="K142" s="77"/>
    </row>
    <row r="143" spans="1:11" ht="15.75" thickBot="1" x14ac:dyDescent="0.6">
      <c r="A143" s="163" t="s">
        <v>114</v>
      </c>
      <c r="B143" s="164">
        <v>74392.56</v>
      </c>
      <c r="C143" s="165">
        <v>23429</v>
      </c>
      <c r="D143" s="164">
        <v>0</v>
      </c>
      <c r="E143" s="165">
        <v>0</v>
      </c>
      <c r="F143" s="177">
        <f t="shared" si="2"/>
        <v>1.1369878030457209E-4</v>
      </c>
      <c r="G143" s="177">
        <f t="shared" si="3"/>
        <v>0</v>
      </c>
      <c r="I143" s="154"/>
      <c r="J143" s="93"/>
      <c r="K143" s="77"/>
    </row>
    <row r="144" spans="1:11" x14ac:dyDescent="0.55000000000000004">
      <c r="A144" s="154"/>
      <c r="B144" s="154"/>
      <c r="C144" s="154"/>
      <c r="D144" s="154"/>
      <c r="E144" s="154"/>
      <c r="F144" s="154"/>
      <c r="G144" s="154"/>
      <c r="H144" s="154"/>
      <c r="I144" s="93"/>
      <c r="J144" s="77"/>
    </row>
    <row r="145" spans="1:10" x14ac:dyDescent="0.55000000000000004">
      <c r="A145" s="154"/>
      <c r="B145" s="154"/>
      <c r="C145" s="154"/>
      <c r="D145" s="154"/>
      <c r="E145" s="154"/>
      <c r="F145" s="154"/>
      <c r="G145" s="154"/>
      <c r="H145" s="154"/>
      <c r="I145" s="93"/>
      <c r="J145" s="77"/>
    </row>
    <row r="146" spans="1:10" x14ac:dyDescent="0.55000000000000004">
      <c r="A146" s="154"/>
      <c r="B146" s="154"/>
      <c r="C146" s="154"/>
      <c r="D146" s="154"/>
      <c r="E146" s="154"/>
      <c r="F146" s="154"/>
      <c r="G146" s="154"/>
      <c r="H146" s="154"/>
      <c r="I146" s="93"/>
      <c r="J146" s="77"/>
    </row>
    <row r="147" spans="1:10" x14ac:dyDescent="0.55000000000000004">
      <c r="A147" s="154"/>
      <c r="B147" s="154"/>
      <c r="C147" s="154"/>
      <c r="D147" s="154"/>
      <c r="E147" s="154"/>
      <c r="F147" s="154"/>
      <c r="G147" s="154"/>
      <c r="H147" s="154"/>
      <c r="I147" s="93"/>
      <c r="J147" s="77"/>
    </row>
    <row r="148" spans="1:10" x14ac:dyDescent="0.55000000000000004">
      <c r="A148" s="154"/>
      <c r="B148" s="154"/>
      <c r="C148" s="154"/>
      <c r="D148" s="154"/>
      <c r="E148" s="154"/>
      <c r="F148" s="154"/>
      <c r="G148" s="154"/>
      <c r="H148" s="154"/>
      <c r="I148" s="93"/>
      <c r="J148" s="77"/>
    </row>
    <row r="149" spans="1:10" x14ac:dyDescent="0.55000000000000004">
      <c r="A149" s="154"/>
      <c r="B149" s="154"/>
      <c r="C149" s="154"/>
      <c r="D149" s="154"/>
      <c r="E149" s="154"/>
      <c r="F149" s="154"/>
      <c r="G149" s="154"/>
      <c r="H149" s="154"/>
      <c r="I149" s="93"/>
      <c r="J149" s="77"/>
    </row>
    <row r="150" spans="1:10" x14ac:dyDescent="0.55000000000000004">
      <c r="A150" s="154"/>
      <c r="B150" s="154"/>
      <c r="C150" s="154"/>
      <c r="D150" s="154"/>
      <c r="E150" s="154"/>
      <c r="F150" s="154"/>
      <c r="G150" s="154"/>
      <c r="H150" s="154"/>
      <c r="I150" s="93"/>
      <c r="J150" s="77"/>
    </row>
    <row r="151" spans="1:10" x14ac:dyDescent="0.55000000000000004">
      <c r="A151" s="154"/>
      <c r="B151" s="154"/>
      <c r="C151" s="154"/>
      <c r="D151" s="154"/>
      <c r="E151" s="154"/>
      <c r="F151" s="154"/>
      <c r="G151" s="154"/>
      <c r="H151" s="154"/>
      <c r="I151" s="93"/>
      <c r="J151" s="77"/>
    </row>
    <row r="152" spans="1:10" x14ac:dyDescent="0.55000000000000004">
      <c r="A152" s="154"/>
      <c r="B152" s="154"/>
      <c r="C152" s="154"/>
      <c r="D152" s="154"/>
      <c r="E152" s="154"/>
      <c r="F152" s="154"/>
      <c r="G152" s="154"/>
      <c r="H152" s="154"/>
      <c r="I152" s="93"/>
      <c r="J152" s="77"/>
    </row>
    <row r="153" spans="1:10" x14ac:dyDescent="0.55000000000000004">
      <c r="A153" s="154"/>
      <c r="B153" s="154"/>
      <c r="C153" s="154"/>
      <c r="D153" s="154"/>
      <c r="E153" s="154"/>
      <c r="F153" s="154"/>
      <c r="G153" s="154"/>
      <c r="H153" s="154"/>
      <c r="I153" s="93"/>
      <c r="J153" s="77"/>
    </row>
    <row r="154" spans="1:10" x14ac:dyDescent="0.55000000000000004">
      <c r="A154" s="154"/>
      <c r="B154" s="154"/>
      <c r="C154" s="154"/>
      <c r="D154" s="154"/>
      <c r="E154" s="154"/>
      <c r="F154" s="154"/>
      <c r="G154" s="154"/>
      <c r="H154" s="154"/>
      <c r="I154" s="93"/>
      <c r="J154" s="77"/>
    </row>
    <row r="155" spans="1:10" x14ac:dyDescent="0.55000000000000004">
      <c r="A155" s="154"/>
      <c r="B155" s="154"/>
      <c r="C155" s="154"/>
      <c r="D155" s="154"/>
      <c r="E155" s="154"/>
      <c r="F155" s="154"/>
      <c r="G155" s="154"/>
      <c r="H155" s="154"/>
      <c r="I155" s="93"/>
      <c r="J155" s="77"/>
    </row>
    <row r="156" spans="1:10" x14ac:dyDescent="0.55000000000000004">
      <c r="A156" s="154"/>
      <c r="B156" s="154"/>
      <c r="C156" s="154"/>
      <c r="D156" s="154"/>
      <c r="E156" s="154"/>
      <c r="F156" s="154"/>
      <c r="G156" s="154"/>
      <c r="H156" s="154"/>
      <c r="I156" s="93"/>
      <c r="J156" s="77"/>
    </row>
    <row r="157" spans="1:10" x14ac:dyDescent="0.55000000000000004">
      <c r="A157" s="154"/>
      <c r="B157" s="154"/>
      <c r="C157" s="154"/>
      <c r="D157" s="154"/>
      <c r="E157" s="154"/>
      <c r="F157" s="154"/>
      <c r="G157" s="154"/>
      <c r="H157" s="154"/>
      <c r="I157" s="93"/>
      <c r="J157" s="77"/>
    </row>
    <row r="158" spans="1:10" x14ac:dyDescent="0.55000000000000004">
      <c r="A158" s="154"/>
      <c r="B158" s="154"/>
      <c r="C158" s="154"/>
      <c r="D158" s="154"/>
      <c r="E158" s="154"/>
      <c r="F158" s="154"/>
      <c r="G158" s="154"/>
      <c r="H158" s="154"/>
      <c r="I158" s="93"/>
      <c r="J158" s="77"/>
    </row>
    <row r="159" spans="1:10" x14ac:dyDescent="0.55000000000000004">
      <c r="A159" s="154"/>
      <c r="B159" s="154"/>
      <c r="C159" s="154"/>
      <c r="D159" s="154"/>
      <c r="E159" s="154"/>
      <c r="F159" s="154"/>
      <c r="G159" s="154"/>
      <c r="H159" s="154"/>
      <c r="I159" s="93"/>
      <c r="J159" s="77"/>
    </row>
    <row r="160" spans="1:10" x14ac:dyDescent="0.55000000000000004">
      <c r="A160" s="154"/>
      <c r="B160" s="154"/>
      <c r="C160" s="154"/>
      <c r="D160" s="154"/>
      <c r="E160" s="154"/>
      <c r="F160" s="154"/>
      <c r="G160" s="154"/>
      <c r="H160" s="154"/>
      <c r="I160" s="93"/>
      <c r="J160" s="77"/>
    </row>
    <row r="161" spans="1:10" x14ac:dyDescent="0.55000000000000004">
      <c r="A161" s="154"/>
      <c r="B161" s="154"/>
      <c r="C161" s="154"/>
      <c r="D161" s="154"/>
      <c r="E161" s="154"/>
      <c r="F161" s="154"/>
      <c r="G161" s="154"/>
      <c r="H161" s="154"/>
      <c r="I161" s="93"/>
      <c r="J161" s="77"/>
    </row>
    <row r="162" spans="1:10" x14ac:dyDescent="0.55000000000000004">
      <c r="A162" s="154"/>
      <c r="B162" s="154"/>
      <c r="C162" s="154"/>
      <c r="D162" s="154"/>
      <c r="E162" s="154"/>
      <c r="F162" s="154"/>
      <c r="G162" s="154"/>
      <c r="H162" s="154"/>
      <c r="I162" s="93"/>
      <c r="J162" s="77"/>
    </row>
    <row r="163" spans="1:10" x14ac:dyDescent="0.55000000000000004">
      <c r="A163" s="154"/>
      <c r="B163" s="154"/>
      <c r="C163" s="154"/>
      <c r="D163" s="154"/>
      <c r="E163" s="154"/>
      <c r="F163" s="154"/>
      <c r="G163" s="154"/>
      <c r="H163" s="154"/>
      <c r="I163" s="93"/>
      <c r="J163" s="77"/>
    </row>
    <row r="164" spans="1:10" x14ac:dyDescent="0.55000000000000004">
      <c r="A164" s="154"/>
      <c r="B164" s="154"/>
      <c r="C164" s="154"/>
      <c r="D164" s="154"/>
      <c r="E164" s="154"/>
      <c r="F164" s="154"/>
      <c r="G164" s="154"/>
      <c r="H164" s="154"/>
      <c r="I164" s="93"/>
      <c r="J164" s="77"/>
    </row>
    <row r="165" spans="1:10" x14ac:dyDescent="0.55000000000000004">
      <c r="A165" s="154"/>
      <c r="B165" s="154"/>
      <c r="C165" s="154"/>
      <c r="D165" s="154"/>
      <c r="E165" s="154"/>
      <c r="F165" s="154"/>
      <c r="G165" s="154"/>
      <c r="H165" s="154"/>
      <c r="I165" s="93"/>
      <c r="J165" s="77"/>
    </row>
    <row r="166" spans="1:10" x14ac:dyDescent="0.55000000000000004">
      <c r="A166" s="154"/>
      <c r="B166" s="154"/>
      <c r="C166" s="154"/>
      <c r="D166" s="154"/>
      <c r="E166" s="154"/>
      <c r="F166" s="154"/>
      <c r="G166" s="154"/>
      <c r="H166" s="154"/>
      <c r="I166" s="93"/>
      <c r="J166" s="77"/>
    </row>
    <row r="167" spans="1:10" x14ac:dyDescent="0.55000000000000004">
      <c r="A167" s="154"/>
      <c r="B167" s="154"/>
      <c r="C167" s="154"/>
      <c r="D167" s="154"/>
      <c r="E167" s="154"/>
      <c r="F167" s="154"/>
      <c r="G167" s="154"/>
      <c r="H167" s="154"/>
      <c r="I167" s="93"/>
      <c r="J167" s="77"/>
    </row>
    <row r="168" spans="1:10" x14ac:dyDescent="0.55000000000000004">
      <c r="A168" s="154"/>
      <c r="B168" s="154"/>
      <c r="C168" s="154"/>
      <c r="D168" s="154"/>
      <c r="E168" s="154"/>
      <c r="F168" s="154"/>
      <c r="G168" s="154"/>
      <c r="H168" s="154"/>
      <c r="I168" s="93"/>
      <c r="J168" s="77"/>
    </row>
    <row r="169" spans="1:10" x14ac:dyDescent="0.55000000000000004">
      <c r="A169" s="154"/>
      <c r="B169" s="154"/>
      <c r="C169" s="154"/>
      <c r="D169" s="154"/>
      <c r="E169" s="154"/>
      <c r="F169" s="154"/>
      <c r="G169" s="154"/>
      <c r="H169" s="154"/>
      <c r="I169" s="93"/>
      <c r="J169" s="77"/>
    </row>
    <row r="170" spans="1:10" x14ac:dyDescent="0.55000000000000004">
      <c r="A170" s="154"/>
      <c r="B170" s="154"/>
      <c r="C170" s="154"/>
      <c r="D170" s="154"/>
      <c r="E170" s="154"/>
      <c r="F170" s="154"/>
      <c r="G170" s="154"/>
      <c r="H170" s="154"/>
      <c r="I170" s="93"/>
      <c r="J170" s="77"/>
    </row>
    <row r="171" spans="1:10" x14ac:dyDescent="0.55000000000000004">
      <c r="A171" s="154"/>
      <c r="B171" s="154"/>
      <c r="C171" s="154"/>
      <c r="D171" s="154"/>
      <c r="E171" s="154"/>
      <c r="F171" s="154"/>
      <c r="G171" s="154"/>
      <c r="H171" s="154"/>
      <c r="I171" s="93"/>
      <c r="J171" s="77"/>
    </row>
    <row r="172" spans="1:10" x14ac:dyDescent="0.55000000000000004">
      <c r="A172" s="154"/>
      <c r="B172" s="154"/>
      <c r="C172" s="154"/>
      <c r="D172" s="154"/>
      <c r="E172" s="154"/>
      <c r="F172" s="154"/>
      <c r="G172" s="154"/>
      <c r="H172" s="154"/>
      <c r="I172" s="93"/>
      <c r="J172" s="77"/>
    </row>
    <row r="173" spans="1:10" x14ac:dyDescent="0.55000000000000004">
      <c r="A173" s="154"/>
      <c r="B173" s="154"/>
      <c r="C173" s="154"/>
      <c r="D173" s="154"/>
      <c r="E173" s="154"/>
      <c r="F173" s="154"/>
      <c r="G173" s="154"/>
      <c r="H173" s="154"/>
      <c r="I173" s="93"/>
      <c r="J173" s="77"/>
    </row>
    <row r="174" spans="1:10" x14ac:dyDescent="0.55000000000000004">
      <c r="A174" s="154"/>
      <c r="B174" s="154"/>
      <c r="C174" s="154"/>
      <c r="D174" s="154"/>
      <c r="E174" s="154"/>
      <c r="F174" s="154"/>
      <c r="G174" s="154"/>
      <c r="H174" s="154"/>
      <c r="I174" s="93"/>
      <c r="J174" s="77"/>
    </row>
    <row r="175" spans="1:10" x14ac:dyDescent="0.55000000000000004">
      <c r="A175" s="154"/>
      <c r="B175" s="154"/>
      <c r="C175" s="154"/>
      <c r="D175" s="154"/>
      <c r="E175" s="154"/>
      <c r="F175" s="154"/>
      <c r="G175" s="154"/>
      <c r="H175" s="154"/>
      <c r="I175" s="93"/>
      <c r="J175" s="77"/>
    </row>
    <row r="176" spans="1:10" x14ac:dyDescent="0.55000000000000004">
      <c r="A176" s="154"/>
      <c r="B176" s="154"/>
      <c r="C176" s="154"/>
      <c r="D176" s="154"/>
      <c r="E176" s="154"/>
      <c r="F176" s="154"/>
      <c r="G176" s="154"/>
      <c r="H176" s="154"/>
      <c r="I176" s="93"/>
      <c r="J176" s="77"/>
    </row>
    <row r="177" spans="1:10" x14ac:dyDescent="0.55000000000000004">
      <c r="A177" s="154"/>
      <c r="B177" s="154"/>
      <c r="C177" s="154"/>
      <c r="D177" s="154"/>
      <c r="E177" s="154"/>
      <c r="F177" s="154"/>
      <c r="G177" s="154"/>
      <c r="H177" s="154"/>
      <c r="I177" s="93"/>
      <c r="J177" s="77"/>
    </row>
    <row r="178" spans="1:10" x14ac:dyDescent="0.55000000000000004">
      <c r="A178" s="154"/>
      <c r="B178" s="154"/>
      <c r="C178" s="154"/>
      <c r="D178" s="154"/>
      <c r="E178" s="154"/>
      <c r="F178" s="154"/>
      <c r="G178" s="154"/>
      <c r="H178" s="154"/>
      <c r="I178" s="93"/>
      <c r="J178" s="77"/>
    </row>
    <row r="179" spans="1:10" x14ac:dyDescent="0.55000000000000004">
      <c r="A179" s="154"/>
      <c r="B179" s="154"/>
      <c r="C179" s="154"/>
      <c r="D179" s="154"/>
      <c r="E179" s="154"/>
      <c r="F179" s="154"/>
      <c r="G179" s="154"/>
      <c r="H179" s="154"/>
    </row>
  </sheetData>
  <mergeCells count="11">
    <mergeCell ref="F82:F83"/>
    <mergeCell ref="G82:G83"/>
    <mergeCell ref="H84:H93"/>
    <mergeCell ref="K10:L11"/>
    <mergeCell ref="A1:A3"/>
    <mergeCell ref="B10:C10"/>
    <mergeCell ref="D10:E10"/>
    <mergeCell ref="A10:A11"/>
    <mergeCell ref="A82:A83"/>
    <mergeCell ref="B82:C82"/>
    <mergeCell ref="D82:E82"/>
  </mergeCells>
  <phoneticPr fontId="11" type="noConversion"/>
  <conditionalFormatting sqref="A12:H79 A84:G143">
    <cfRule type="cellIs" dxfId="5" priority="18" operator="lessThan">
      <formula>0</formula>
    </cfRule>
  </conditionalFormatting>
  <conditionalFormatting sqref="F1:H10 F82:G82 F180:G65276 H180:H65281">
    <cfRule type="cellIs" dxfId="4" priority="50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0"/>
  <sheetViews>
    <sheetView showGridLines="0" zoomScale="80" zoomScaleNormal="80" workbookViewId="0">
      <selection activeCell="A157" sqref="A157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53" customWidth="1"/>
    <col min="3" max="3" width="14.7109375" style="60" customWidth="1"/>
    <col min="4" max="4" width="15.7109375" style="53" customWidth="1"/>
    <col min="5" max="5" width="15.7109375" style="60" customWidth="1"/>
    <col min="6" max="6" width="16.42578125" style="49" bestFit="1" customWidth="1"/>
    <col min="7" max="7" width="16.42578125" style="49" customWidth="1"/>
    <col min="8" max="8" width="16.42578125" style="49" bestFit="1" customWidth="1"/>
    <col min="9" max="9" width="10.42578125" style="82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25"/>
      <c r="F1" s="48"/>
      <c r="G1" s="48"/>
    </row>
    <row r="2" spans="1:16" x14ac:dyDescent="0.55000000000000004">
      <c r="A2" s="225"/>
      <c r="B2" s="54"/>
      <c r="D2" s="54"/>
    </row>
    <row r="3" spans="1:16" x14ac:dyDescent="0.55000000000000004">
      <c r="A3" s="225"/>
      <c r="B3" s="54"/>
      <c r="D3" s="54"/>
    </row>
    <row r="4" spans="1:16" s="8" customFormat="1" x14ac:dyDescent="0.55000000000000004">
      <c r="A4" s="9" t="s">
        <v>5</v>
      </c>
      <c r="B4" s="55"/>
      <c r="C4" s="61"/>
      <c r="D4" s="54"/>
      <c r="E4" s="61"/>
      <c r="F4" s="48"/>
      <c r="G4" s="48"/>
      <c r="H4" s="48"/>
      <c r="I4" s="83"/>
    </row>
    <row r="5" spans="1:16" s="8" customFormat="1" x14ac:dyDescent="0.55000000000000004">
      <c r="A5" s="9" t="s">
        <v>124</v>
      </c>
      <c r="B5" s="55"/>
      <c r="C5" s="61"/>
      <c r="D5" s="55"/>
      <c r="E5" s="61"/>
      <c r="F5" s="48"/>
      <c r="G5" s="48"/>
      <c r="H5" s="48"/>
      <c r="I5" s="83"/>
    </row>
    <row r="6" spans="1:16" s="8" customFormat="1" x14ac:dyDescent="0.55000000000000004">
      <c r="A6" s="9" t="s">
        <v>107</v>
      </c>
      <c r="B6" s="55"/>
      <c r="C6" s="61"/>
      <c r="D6" s="55"/>
      <c r="E6" s="61"/>
      <c r="F6" s="50"/>
      <c r="G6" s="50"/>
      <c r="H6" s="48"/>
      <c r="I6" s="83"/>
    </row>
    <row r="7" spans="1:16" s="8" customFormat="1" x14ac:dyDescent="0.55000000000000004">
      <c r="A7" s="9" t="s">
        <v>78</v>
      </c>
      <c r="B7" s="55"/>
      <c r="C7" s="61"/>
      <c r="D7" s="55"/>
      <c r="E7" s="61"/>
      <c r="F7" s="48"/>
      <c r="G7" s="48"/>
      <c r="H7" s="48"/>
      <c r="I7" s="84"/>
    </row>
    <row r="8" spans="1:16" s="8" customFormat="1" x14ac:dyDescent="0.55000000000000004">
      <c r="A8" s="9" t="s">
        <v>7</v>
      </c>
      <c r="B8" s="55"/>
      <c r="C8" s="61"/>
      <c r="D8" s="55"/>
      <c r="E8" s="61"/>
      <c r="F8" s="48"/>
      <c r="G8" s="48"/>
      <c r="H8" s="48"/>
      <c r="I8" s="84"/>
    </row>
    <row r="9" spans="1:16" ht="15.75" thickBot="1" x14ac:dyDescent="0.6">
      <c r="A9" s="46"/>
      <c r="B9" s="54"/>
      <c r="D9" s="54"/>
      <c r="F9" s="74"/>
      <c r="G9" s="74"/>
      <c r="H9" s="74"/>
    </row>
    <row r="10" spans="1:16" ht="15" customHeight="1" thickBot="1" x14ac:dyDescent="0.6">
      <c r="A10" s="210" t="s">
        <v>48</v>
      </c>
      <c r="B10" s="226" t="s">
        <v>115</v>
      </c>
      <c r="C10" s="213"/>
      <c r="D10" s="226" t="s">
        <v>116</v>
      </c>
      <c r="E10" s="213"/>
      <c r="F10" s="189"/>
      <c r="G10" s="190" t="s">
        <v>29</v>
      </c>
      <c r="H10" s="191"/>
      <c r="I10" s="85"/>
      <c r="K10" s="221" t="s">
        <v>104</v>
      </c>
      <c r="L10" s="222"/>
    </row>
    <row r="11" spans="1:16" ht="15" customHeight="1" thickBot="1" x14ac:dyDescent="0.6">
      <c r="A11" s="227"/>
      <c r="B11" s="70" t="s">
        <v>4</v>
      </c>
      <c r="C11" s="64" t="s">
        <v>0</v>
      </c>
      <c r="D11" s="65" t="s">
        <v>4</v>
      </c>
      <c r="E11" s="64" t="s">
        <v>0</v>
      </c>
      <c r="F11" s="65" t="s">
        <v>4</v>
      </c>
      <c r="G11" s="64" t="s">
        <v>0</v>
      </c>
      <c r="H11" s="110" t="s">
        <v>30</v>
      </c>
      <c r="I11" s="7"/>
      <c r="J11" s="41"/>
      <c r="K11" s="223"/>
      <c r="L11" s="224"/>
      <c r="M11" s="11"/>
      <c r="N11" s="11"/>
      <c r="O11" s="11"/>
      <c r="P11" s="11"/>
    </row>
    <row r="12" spans="1:16" ht="15.75" thickBot="1" x14ac:dyDescent="0.6">
      <c r="A12" s="155" t="s">
        <v>41</v>
      </c>
      <c r="B12" s="156">
        <v>622479832.09000003</v>
      </c>
      <c r="C12" s="157">
        <v>261077720</v>
      </c>
      <c r="D12" s="156">
        <v>436724035.67000002</v>
      </c>
      <c r="E12" s="157">
        <v>214902027</v>
      </c>
      <c r="F12" s="158">
        <v>-0.29841255385948451</v>
      </c>
      <c r="G12" s="158">
        <v>-0.17686569731036419</v>
      </c>
      <c r="H12" s="158">
        <v>0.53976824328435868</v>
      </c>
      <c r="I12" s="105"/>
      <c r="J12" s="41"/>
      <c r="K12" s="69">
        <v>2023</v>
      </c>
      <c r="L12" s="69">
        <v>2024</v>
      </c>
    </row>
    <row r="13" spans="1:16" ht="15.75" thickBot="1" x14ac:dyDescent="0.6">
      <c r="A13" s="159" t="s">
        <v>41</v>
      </c>
      <c r="B13" s="160">
        <v>622479832.09000003</v>
      </c>
      <c r="C13" s="161">
        <v>261077720</v>
      </c>
      <c r="D13" s="160">
        <v>436724035.67000002</v>
      </c>
      <c r="E13" s="161">
        <v>214902027</v>
      </c>
      <c r="F13" s="162">
        <v>-0.29841255385948451</v>
      </c>
      <c r="G13" s="162">
        <v>-0.17686569731036419</v>
      </c>
      <c r="H13" s="162">
        <v>0.53976824328435868</v>
      </c>
      <c r="I13" s="105"/>
      <c r="J13" s="66" t="s">
        <v>41</v>
      </c>
      <c r="K13" s="106">
        <f>+C12/$C$85</f>
        <v>0.62872378598615086</v>
      </c>
      <c r="L13" s="107">
        <f>+H12</f>
        <v>0.53976824328435868</v>
      </c>
    </row>
    <row r="14" spans="1:16" ht="15.75" thickBot="1" x14ac:dyDescent="0.6">
      <c r="A14" s="155" t="s">
        <v>1</v>
      </c>
      <c r="B14" s="156">
        <v>193759644.81999999</v>
      </c>
      <c r="C14" s="157">
        <v>68538337</v>
      </c>
      <c r="D14" s="156">
        <v>217524483.57600001</v>
      </c>
      <c r="E14" s="157">
        <v>80102562</v>
      </c>
      <c r="F14" s="158">
        <v>0.1226511267507597</v>
      </c>
      <c r="G14" s="158">
        <v>0.16872637280358879</v>
      </c>
      <c r="H14" s="158">
        <v>0.20119316591330441</v>
      </c>
      <c r="I14" s="105"/>
      <c r="J14" s="67" t="s">
        <v>1</v>
      </c>
      <c r="K14" s="106">
        <f>+C14/$C$85</f>
        <v>0.16505308351794509</v>
      </c>
      <c r="L14" s="108">
        <f>+H14</f>
        <v>0.20119316591330441</v>
      </c>
    </row>
    <row r="15" spans="1:16" ht="15.75" thickBot="1" x14ac:dyDescent="0.6">
      <c r="A15" s="159" t="s">
        <v>94</v>
      </c>
      <c r="B15" s="160">
        <v>193759644.81999999</v>
      </c>
      <c r="C15" s="161">
        <v>68538337</v>
      </c>
      <c r="D15" s="160">
        <v>217524483.57600001</v>
      </c>
      <c r="E15" s="161">
        <v>80102562</v>
      </c>
      <c r="F15" s="162">
        <v>0.1226511267507597</v>
      </c>
      <c r="G15" s="162">
        <v>0.16872637280358879</v>
      </c>
      <c r="H15" s="162">
        <v>0.20119316591330441</v>
      </c>
      <c r="I15" s="105"/>
      <c r="J15" s="67" t="s">
        <v>2</v>
      </c>
      <c r="K15" s="106">
        <f>+C16/$C$85</f>
        <v>0.15308291902916465</v>
      </c>
      <c r="L15" s="108">
        <f>+H16</f>
        <v>0.18302522297134821</v>
      </c>
    </row>
    <row r="16" spans="1:16" ht="15.75" thickBot="1" x14ac:dyDescent="0.6">
      <c r="A16" s="155" t="s">
        <v>2</v>
      </c>
      <c r="B16" s="156">
        <v>156402575.05000001</v>
      </c>
      <c r="C16" s="157">
        <v>63567723</v>
      </c>
      <c r="D16" s="156">
        <v>160259954.94400001</v>
      </c>
      <c r="E16" s="157">
        <v>72869221</v>
      </c>
      <c r="F16" s="158">
        <v>2.466314824271176E-2</v>
      </c>
      <c r="G16" s="158">
        <v>0.14632422809921941</v>
      </c>
      <c r="H16" s="158">
        <v>0.18302522297134821</v>
      </c>
      <c r="I16" s="105"/>
      <c r="J16" s="67" t="s">
        <v>62</v>
      </c>
      <c r="K16" s="106">
        <f>+C41/$C$85</f>
        <v>3.1330431390186202E-2</v>
      </c>
      <c r="L16" s="108">
        <f>+H41</f>
        <v>4.5367379265462922E-2</v>
      </c>
    </row>
    <row r="17" spans="1:13" ht="15.75" thickBot="1" x14ac:dyDescent="0.6">
      <c r="A17" s="159" t="s">
        <v>40</v>
      </c>
      <c r="B17" s="160">
        <v>41941459.090000004</v>
      </c>
      <c r="C17" s="161">
        <v>18104804</v>
      </c>
      <c r="D17" s="160">
        <v>37644634.630000003</v>
      </c>
      <c r="E17" s="161">
        <v>18022581</v>
      </c>
      <c r="F17" s="162">
        <v>-0.10244813969823199</v>
      </c>
      <c r="G17" s="162">
        <v>-4.5415018025050102E-3</v>
      </c>
      <c r="H17" s="162">
        <v>4.5267217911444182E-2</v>
      </c>
      <c r="I17" s="105"/>
      <c r="J17" s="67" t="s">
        <v>102</v>
      </c>
      <c r="K17" s="106">
        <f>+C56/$C$85</f>
        <v>1.7301202602236977E-2</v>
      </c>
      <c r="L17" s="108">
        <f>+H56</f>
        <v>2.3644240735079151E-2</v>
      </c>
    </row>
    <row r="18" spans="1:13" ht="15.75" thickBot="1" x14ac:dyDescent="0.6">
      <c r="A18" s="159" t="s">
        <v>39</v>
      </c>
      <c r="B18" s="160">
        <v>32338440.579999998</v>
      </c>
      <c r="C18" s="161">
        <v>13480192</v>
      </c>
      <c r="D18" s="160">
        <v>30649566.554000001</v>
      </c>
      <c r="E18" s="161">
        <v>14137139</v>
      </c>
      <c r="F18" s="162">
        <v>-5.2224968047608789E-2</v>
      </c>
      <c r="G18" s="162">
        <v>4.873424651518321E-2</v>
      </c>
      <c r="H18" s="162">
        <v>3.550817453711963E-2</v>
      </c>
      <c r="I18" s="105"/>
      <c r="J18" s="68" t="s">
        <v>103</v>
      </c>
      <c r="K18" s="106">
        <f>+C75/$C$85</f>
        <v>3.9835615566262842E-3</v>
      </c>
      <c r="L18" s="108">
        <f>+H75</f>
        <v>6.4391634219696852E-3</v>
      </c>
    </row>
    <row r="19" spans="1:13" ht="15.75" thickBot="1" x14ac:dyDescent="0.6">
      <c r="A19" s="159" t="s">
        <v>37</v>
      </c>
      <c r="B19" s="160">
        <v>13917705.93</v>
      </c>
      <c r="C19" s="161">
        <v>6149272</v>
      </c>
      <c r="D19" s="160">
        <v>18223931.440000001</v>
      </c>
      <c r="E19" s="161">
        <v>8920295</v>
      </c>
      <c r="F19" s="162">
        <v>0.3094062722447537</v>
      </c>
      <c r="G19" s="162">
        <v>0.4506261879454998</v>
      </c>
      <c r="H19" s="162">
        <v>2.240505605714109E-2</v>
      </c>
      <c r="I19" s="105"/>
      <c r="J19" s="68" t="s">
        <v>55</v>
      </c>
      <c r="K19" s="106">
        <f>+C82/$C$85</f>
        <v>5.2501591768994572E-4</v>
      </c>
      <c r="L19" s="108">
        <f>+H82</f>
        <v>5.6258440847693986E-4</v>
      </c>
    </row>
    <row r="20" spans="1:13" x14ac:dyDescent="0.55000000000000004">
      <c r="A20" s="159" t="s">
        <v>38</v>
      </c>
      <c r="B20" s="160">
        <v>26446259.489999998</v>
      </c>
      <c r="C20" s="161">
        <v>10450094</v>
      </c>
      <c r="D20" s="160">
        <v>18542787.190000001</v>
      </c>
      <c r="E20" s="161">
        <v>8021993</v>
      </c>
      <c r="F20" s="162">
        <v>-0.29885028931930813</v>
      </c>
      <c r="G20" s="162">
        <v>-0.23235207262250471</v>
      </c>
      <c r="H20" s="162">
        <v>2.0148795847558122E-2</v>
      </c>
      <c r="I20" s="105"/>
      <c r="L20" s="41"/>
    </row>
    <row r="21" spans="1:13" x14ac:dyDescent="0.55000000000000004">
      <c r="A21" s="159" t="s">
        <v>96</v>
      </c>
      <c r="B21" s="160">
        <v>11306423.279999999</v>
      </c>
      <c r="C21" s="161">
        <v>3790403</v>
      </c>
      <c r="D21" s="160">
        <v>13883352.300000001</v>
      </c>
      <c r="E21" s="161">
        <v>6082554</v>
      </c>
      <c r="F21" s="162">
        <v>0.22791726049725611</v>
      </c>
      <c r="G21" s="162">
        <v>0.60472488017764858</v>
      </c>
      <c r="H21" s="162">
        <v>1.527751754180638E-2</v>
      </c>
      <c r="I21" s="105"/>
    </row>
    <row r="22" spans="1:13" x14ac:dyDescent="0.55000000000000004">
      <c r="A22" s="159" t="s">
        <v>34</v>
      </c>
      <c r="B22" s="160">
        <v>7042976.2000000002</v>
      </c>
      <c r="C22" s="161">
        <v>2991338</v>
      </c>
      <c r="D22" s="160">
        <v>8390389.5299999993</v>
      </c>
      <c r="E22" s="161">
        <v>3856366</v>
      </c>
      <c r="F22" s="162">
        <v>0.19131306023723299</v>
      </c>
      <c r="G22" s="162">
        <v>0.28917761884481119</v>
      </c>
      <c r="H22" s="162">
        <v>9.6860133444973458E-3</v>
      </c>
      <c r="I22" s="105"/>
      <c r="M22" s="63"/>
    </row>
    <row r="23" spans="1:13" x14ac:dyDescent="0.55000000000000004">
      <c r="A23" s="159" t="s">
        <v>97</v>
      </c>
      <c r="B23" s="160">
        <v>6904974.5700000003</v>
      </c>
      <c r="C23" s="161">
        <v>2278958</v>
      </c>
      <c r="D23" s="160">
        <v>8847284.4900000002</v>
      </c>
      <c r="E23" s="161">
        <v>3362717</v>
      </c>
      <c r="F23" s="162">
        <v>0.28129139366258382</v>
      </c>
      <c r="G23" s="162">
        <v>0.47555022953472598</v>
      </c>
      <c r="H23" s="162">
        <v>8.4461178570104812E-3</v>
      </c>
      <c r="I23" s="105"/>
    </row>
    <row r="24" spans="1:13" x14ac:dyDescent="0.55000000000000004">
      <c r="A24" s="159" t="s">
        <v>64</v>
      </c>
      <c r="B24" s="160">
        <v>1722602.14</v>
      </c>
      <c r="C24" s="161">
        <v>775052</v>
      </c>
      <c r="D24" s="160">
        <v>6211174.0199999996</v>
      </c>
      <c r="E24" s="161">
        <v>2872277</v>
      </c>
      <c r="F24" s="162">
        <v>2.6056927341330249</v>
      </c>
      <c r="G24" s="162">
        <v>2.7059152160113129</v>
      </c>
      <c r="H24" s="162">
        <v>7.2142823972342887E-3</v>
      </c>
      <c r="I24" s="105"/>
    </row>
    <row r="25" spans="1:13" x14ac:dyDescent="0.55000000000000004">
      <c r="A25" s="159" t="s">
        <v>35</v>
      </c>
      <c r="B25" s="160">
        <v>2740761.49</v>
      </c>
      <c r="C25" s="161">
        <v>1229696</v>
      </c>
      <c r="D25" s="160">
        <v>5109377.2699999996</v>
      </c>
      <c r="E25" s="161">
        <v>2514338</v>
      </c>
      <c r="F25" s="162">
        <v>0.86421813377128265</v>
      </c>
      <c r="G25" s="162">
        <v>1.0446825882169251</v>
      </c>
      <c r="H25" s="162">
        <v>6.3152489728871093E-3</v>
      </c>
      <c r="I25" s="105"/>
    </row>
    <row r="26" spans="1:13" x14ac:dyDescent="0.55000000000000004">
      <c r="A26" s="159" t="s">
        <v>95</v>
      </c>
      <c r="B26" s="160">
        <v>6072713.0800000001</v>
      </c>
      <c r="C26" s="161">
        <v>1984832</v>
      </c>
      <c r="D26" s="160">
        <v>4824934.07</v>
      </c>
      <c r="E26" s="161">
        <v>1714290</v>
      </c>
      <c r="F26" s="162">
        <v>-0.20547307168347231</v>
      </c>
      <c r="G26" s="162">
        <v>-0.1363047351110824</v>
      </c>
      <c r="H26" s="162">
        <v>4.3057727965494863E-3</v>
      </c>
      <c r="I26" s="105"/>
    </row>
    <row r="27" spans="1:13" x14ac:dyDescent="0.55000000000000004">
      <c r="A27" s="159" t="s">
        <v>98</v>
      </c>
      <c r="B27" s="160">
        <v>881925.32000000007</v>
      </c>
      <c r="C27" s="161">
        <v>371077</v>
      </c>
      <c r="D27" s="160">
        <v>1653230.9</v>
      </c>
      <c r="E27" s="161">
        <v>799522</v>
      </c>
      <c r="F27" s="162">
        <v>0.87457017335662823</v>
      </c>
      <c r="G27" s="162">
        <v>1.154598641252355</v>
      </c>
      <c r="H27" s="162">
        <v>2.00815502502076E-3</v>
      </c>
      <c r="I27" s="105"/>
    </row>
    <row r="28" spans="1:13" x14ac:dyDescent="0.55000000000000004">
      <c r="A28" s="159" t="s">
        <v>33</v>
      </c>
      <c r="B28" s="160">
        <v>2113701.13</v>
      </c>
      <c r="C28" s="161">
        <v>1034108</v>
      </c>
      <c r="D28" s="160">
        <v>859914.32</v>
      </c>
      <c r="E28" s="161">
        <v>495093</v>
      </c>
      <c r="F28" s="162">
        <v>-0.59317128245089212</v>
      </c>
      <c r="G28" s="162">
        <v>-0.52123666000069624</v>
      </c>
      <c r="H28" s="162">
        <v>1.2435223743719409E-3</v>
      </c>
      <c r="I28" s="105"/>
    </row>
    <row r="29" spans="1:13" x14ac:dyDescent="0.55000000000000004">
      <c r="A29" s="159" t="s">
        <v>36</v>
      </c>
      <c r="B29" s="160">
        <v>1194714.2</v>
      </c>
      <c r="C29" s="161">
        <v>304037</v>
      </c>
      <c r="D29" s="160">
        <v>1537444.18</v>
      </c>
      <c r="E29" s="161">
        <v>428525</v>
      </c>
      <c r="F29" s="162">
        <v>0.28687193974927228</v>
      </c>
      <c r="G29" s="162">
        <v>0.40945016560484421</v>
      </c>
      <c r="H29" s="162">
        <v>1.076323893647731E-3</v>
      </c>
      <c r="I29" s="105"/>
    </row>
    <row r="30" spans="1:13" x14ac:dyDescent="0.55000000000000004">
      <c r="A30" s="159" t="s">
        <v>60</v>
      </c>
      <c r="B30" s="160">
        <v>915930.2</v>
      </c>
      <c r="C30" s="161">
        <v>319189</v>
      </c>
      <c r="D30" s="160">
        <v>1040966.82</v>
      </c>
      <c r="E30" s="161">
        <v>416563</v>
      </c>
      <c r="F30" s="162">
        <v>0.13651326269185149</v>
      </c>
      <c r="G30" s="162">
        <v>0.30506690393465941</v>
      </c>
      <c r="H30" s="162">
        <v>1.0462790038144321E-3</v>
      </c>
      <c r="I30" s="105"/>
    </row>
    <row r="31" spans="1:13" x14ac:dyDescent="0.55000000000000004">
      <c r="A31" s="159" t="s">
        <v>99</v>
      </c>
      <c r="B31" s="160">
        <v>0</v>
      </c>
      <c r="C31" s="161">
        <v>0</v>
      </c>
      <c r="D31" s="160">
        <v>714757.2</v>
      </c>
      <c r="E31" s="161">
        <v>342223</v>
      </c>
      <c r="F31" s="162"/>
      <c r="G31" s="162"/>
      <c r="H31" s="162">
        <v>8.5955963329049044E-4</v>
      </c>
      <c r="I31" s="105"/>
    </row>
    <row r="32" spans="1:13" x14ac:dyDescent="0.55000000000000004">
      <c r="A32" s="159" t="s">
        <v>69</v>
      </c>
      <c r="B32" s="160">
        <v>205907.32</v>
      </c>
      <c r="C32" s="161">
        <v>84419</v>
      </c>
      <c r="D32" s="160">
        <v>606757.92000000004</v>
      </c>
      <c r="E32" s="161">
        <v>288890</v>
      </c>
      <c r="F32" s="162">
        <v>1.946752548670927</v>
      </c>
      <c r="G32" s="162">
        <v>2.4220969213091839</v>
      </c>
      <c r="H32" s="162">
        <v>7.2560342952194851E-4</v>
      </c>
      <c r="I32" s="105"/>
    </row>
    <row r="33" spans="1:9" x14ac:dyDescent="0.55000000000000004">
      <c r="A33" s="159" t="s">
        <v>70</v>
      </c>
      <c r="B33" s="160">
        <v>113104.33</v>
      </c>
      <c r="C33" s="161">
        <v>48501</v>
      </c>
      <c r="D33" s="160">
        <v>437224.3</v>
      </c>
      <c r="E33" s="161">
        <v>163734</v>
      </c>
      <c r="F33" s="162">
        <v>2.8656725166932162</v>
      </c>
      <c r="G33" s="162">
        <v>2.375889156924599</v>
      </c>
      <c r="H33" s="162">
        <v>4.1124979033316039E-4</v>
      </c>
      <c r="I33" s="105"/>
    </row>
    <row r="34" spans="1:9" x14ac:dyDescent="0.55000000000000004">
      <c r="A34" s="159" t="s">
        <v>81</v>
      </c>
      <c r="B34" s="160">
        <v>0</v>
      </c>
      <c r="C34" s="161">
        <v>0</v>
      </c>
      <c r="D34" s="160">
        <v>183835.14</v>
      </c>
      <c r="E34" s="161">
        <v>90420</v>
      </c>
      <c r="F34" s="162"/>
      <c r="G34" s="162"/>
      <c r="H34" s="162">
        <v>2.271074183854567E-4</v>
      </c>
      <c r="I34" s="105"/>
    </row>
    <row r="35" spans="1:9" x14ac:dyDescent="0.55000000000000004">
      <c r="A35" s="159" t="s">
        <v>59</v>
      </c>
      <c r="B35" s="160">
        <v>0</v>
      </c>
      <c r="C35" s="161">
        <v>0</v>
      </c>
      <c r="D35" s="160">
        <v>178928</v>
      </c>
      <c r="E35" s="161">
        <v>85400</v>
      </c>
      <c r="F35" s="162"/>
      <c r="G35" s="162"/>
      <c r="H35" s="162">
        <v>2.1449871190132709E-4</v>
      </c>
      <c r="I35" s="105"/>
    </row>
    <row r="36" spans="1:9" x14ac:dyDescent="0.55000000000000004">
      <c r="A36" s="159" t="s">
        <v>58</v>
      </c>
      <c r="B36" s="160">
        <v>344502.3</v>
      </c>
      <c r="C36" s="161">
        <v>142774</v>
      </c>
      <c r="D36" s="160">
        <v>232331.11</v>
      </c>
      <c r="E36" s="161">
        <v>82032</v>
      </c>
      <c r="F36" s="162">
        <v>-0.32560360264648458</v>
      </c>
      <c r="G36" s="162">
        <v>-0.42544160701528289</v>
      </c>
      <c r="H36" s="162">
        <v>2.0603932476217409E-4</v>
      </c>
      <c r="I36" s="105"/>
    </row>
    <row r="37" spans="1:9" x14ac:dyDescent="0.55000000000000004">
      <c r="A37" s="159" t="s">
        <v>108</v>
      </c>
      <c r="B37" s="160">
        <v>0</v>
      </c>
      <c r="C37" s="161">
        <v>0</v>
      </c>
      <c r="D37" s="160">
        <v>106579.2</v>
      </c>
      <c r="E37" s="161">
        <v>51240</v>
      </c>
      <c r="F37" s="162"/>
      <c r="G37" s="162"/>
      <c r="H37" s="162">
        <v>1.2869922714079629E-4</v>
      </c>
      <c r="I37" s="105"/>
    </row>
    <row r="38" spans="1:9" x14ac:dyDescent="0.55000000000000004">
      <c r="A38" s="159" t="s">
        <v>109</v>
      </c>
      <c r="B38" s="160">
        <v>0</v>
      </c>
      <c r="C38" s="161">
        <v>0</v>
      </c>
      <c r="D38" s="160">
        <v>103294.57</v>
      </c>
      <c r="E38" s="161">
        <v>50265</v>
      </c>
      <c r="F38" s="162"/>
      <c r="G38" s="162"/>
      <c r="H38" s="162">
        <v>1.2625032498501419E-4</v>
      </c>
      <c r="I38" s="105"/>
    </row>
    <row r="39" spans="1:9" x14ac:dyDescent="0.55000000000000004">
      <c r="A39" s="159" t="s">
        <v>101</v>
      </c>
      <c r="B39" s="160">
        <v>0</v>
      </c>
      <c r="C39" s="161">
        <v>0</v>
      </c>
      <c r="D39" s="160">
        <v>87193.7</v>
      </c>
      <c r="E39" s="161">
        <v>41866</v>
      </c>
      <c r="F39" s="162"/>
      <c r="G39" s="162"/>
      <c r="H39" s="162">
        <v>1.051546027220253E-4</v>
      </c>
      <c r="I39" s="105"/>
    </row>
    <row r="40" spans="1:9" ht="15.75" thickBot="1" x14ac:dyDescent="0.6">
      <c r="A40" s="159" t="s">
        <v>77</v>
      </c>
      <c r="B40" s="160">
        <v>198474.4</v>
      </c>
      <c r="C40" s="161">
        <v>28977</v>
      </c>
      <c r="D40" s="160">
        <v>190066.09</v>
      </c>
      <c r="E40" s="161">
        <v>28898</v>
      </c>
      <c r="F40" s="162">
        <v>-4.2364707992567308E-2</v>
      </c>
      <c r="G40" s="162">
        <v>-2.7263001690995829E-3</v>
      </c>
      <c r="H40" s="162">
        <v>7.2582948202863602E-5</v>
      </c>
      <c r="I40" s="105"/>
    </row>
    <row r="41" spans="1:9" ht="15.75" thickBot="1" x14ac:dyDescent="0.6">
      <c r="A41" s="155" t="s">
        <v>62</v>
      </c>
      <c r="B41" s="156">
        <v>32109111.09</v>
      </c>
      <c r="C41" s="157">
        <v>13009970</v>
      </c>
      <c r="D41" s="156">
        <v>42433890.490000002</v>
      </c>
      <c r="E41" s="157">
        <v>18062459</v>
      </c>
      <c r="F41" s="158">
        <v>0.32155295022214209</v>
      </c>
      <c r="G41" s="158">
        <v>0.38835516146463062</v>
      </c>
      <c r="H41" s="158">
        <v>4.5367379265462922E-2</v>
      </c>
      <c r="I41" s="105"/>
    </row>
    <row r="42" spans="1:9" x14ac:dyDescent="0.55000000000000004">
      <c r="A42" s="159" t="s">
        <v>90</v>
      </c>
      <c r="B42" s="160">
        <v>547335.30000000005</v>
      </c>
      <c r="C42" s="161">
        <v>227078</v>
      </c>
      <c r="D42" s="160">
        <v>9474306.6799999997</v>
      </c>
      <c r="E42" s="161">
        <v>3842718</v>
      </c>
      <c r="F42" s="162">
        <v>16.30987692553358</v>
      </c>
      <c r="G42" s="162">
        <v>15.922458362324839</v>
      </c>
      <c r="H42" s="162">
        <v>9.6517337377054341E-3</v>
      </c>
      <c r="I42" s="105"/>
    </row>
    <row r="43" spans="1:9" x14ac:dyDescent="0.55000000000000004">
      <c r="A43" s="159" t="s">
        <v>87</v>
      </c>
      <c r="B43" s="160">
        <v>5201406.55</v>
      </c>
      <c r="C43" s="161">
        <v>1568622</v>
      </c>
      <c r="D43" s="160">
        <v>9189585.8100000005</v>
      </c>
      <c r="E43" s="161">
        <v>3517234</v>
      </c>
      <c r="F43" s="162">
        <v>0.76675015145662884</v>
      </c>
      <c r="G43" s="162">
        <v>1.2422444667995221</v>
      </c>
      <c r="H43" s="162">
        <v>8.834217358964315E-3</v>
      </c>
      <c r="I43" s="105"/>
    </row>
    <row r="44" spans="1:9" x14ac:dyDescent="0.55000000000000004">
      <c r="A44" s="159" t="s">
        <v>88</v>
      </c>
      <c r="B44" s="160">
        <v>9280980.9700000007</v>
      </c>
      <c r="C44" s="161">
        <v>3979291</v>
      </c>
      <c r="D44" s="160">
        <v>7641633.2699999996</v>
      </c>
      <c r="E44" s="161">
        <v>3436794</v>
      </c>
      <c r="F44" s="162">
        <v>-0.17663517523622299</v>
      </c>
      <c r="G44" s="162">
        <v>-0.13633006482813151</v>
      </c>
      <c r="H44" s="162">
        <v>8.6321766518759925E-3</v>
      </c>
      <c r="I44" s="105"/>
    </row>
    <row r="45" spans="1:9" x14ac:dyDescent="0.55000000000000004">
      <c r="A45" s="159" t="s">
        <v>89</v>
      </c>
      <c r="B45" s="160">
        <v>4836718.47</v>
      </c>
      <c r="C45" s="161">
        <v>2219217</v>
      </c>
      <c r="D45" s="160">
        <v>4943353.05</v>
      </c>
      <c r="E45" s="161">
        <v>2258179</v>
      </c>
      <c r="F45" s="162">
        <v>2.204688585068704E-2</v>
      </c>
      <c r="G45" s="162">
        <v>1.7556642725790269E-2</v>
      </c>
      <c r="H45" s="162">
        <v>5.6718558166583962E-3</v>
      </c>
      <c r="I45" s="105"/>
    </row>
    <row r="46" spans="1:9" x14ac:dyDescent="0.55000000000000004">
      <c r="A46" s="159" t="s">
        <v>91</v>
      </c>
      <c r="B46" s="160">
        <v>2308453.9700000002</v>
      </c>
      <c r="C46" s="161">
        <v>958076</v>
      </c>
      <c r="D46" s="160">
        <v>4369763.4000000004</v>
      </c>
      <c r="E46" s="161">
        <v>2085544</v>
      </c>
      <c r="F46" s="162">
        <v>0.89293936842067501</v>
      </c>
      <c r="G46" s="162">
        <v>1.176804345375523</v>
      </c>
      <c r="H46" s="162">
        <v>5.2382494334138338E-3</v>
      </c>
      <c r="I46" s="105"/>
    </row>
    <row r="47" spans="1:9" x14ac:dyDescent="0.55000000000000004">
      <c r="A47" s="159" t="s">
        <v>49</v>
      </c>
      <c r="B47" s="160">
        <v>3046332.38</v>
      </c>
      <c r="C47" s="161">
        <v>1291712</v>
      </c>
      <c r="D47" s="160">
        <v>1972630.9</v>
      </c>
      <c r="E47" s="161">
        <v>991562</v>
      </c>
      <c r="F47" s="162">
        <v>-0.35245710121756307</v>
      </c>
      <c r="G47" s="162">
        <v>-0.23236603825001231</v>
      </c>
      <c r="H47" s="162">
        <v>2.4905008404016828E-3</v>
      </c>
      <c r="I47" s="105"/>
    </row>
    <row r="48" spans="1:9" x14ac:dyDescent="0.55000000000000004">
      <c r="A48" s="159" t="s">
        <v>92</v>
      </c>
      <c r="B48" s="160">
        <v>0</v>
      </c>
      <c r="C48" s="161">
        <v>0</v>
      </c>
      <c r="D48" s="160">
        <v>2760931.87</v>
      </c>
      <c r="E48" s="161">
        <v>970636</v>
      </c>
      <c r="F48" s="162"/>
      <c r="G48" s="162"/>
      <c r="H48" s="162">
        <v>2.437941120902302E-3</v>
      </c>
      <c r="I48" s="105"/>
    </row>
    <row r="49" spans="1:12" x14ac:dyDescent="0.55000000000000004">
      <c r="A49" s="159" t="s">
        <v>93</v>
      </c>
      <c r="B49" s="160">
        <v>225329.38</v>
      </c>
      <c r="C49" s="161">
        <v>99990</v>
      </c>
      <c r="D49" s="160">
        <v>765768.6</v>
      </c>
      <c r="E49" s="161">
        <v>368600</v>
      </c>
      <c r="F49" s="162">
        <v>2.3984409844823609</v>
      </c>
      <c r="G49" s="162">
        <v>2.686368636863687</v>
      </c>
      <c r="H49" s="162">
        <v>9.2581059961158304E-4</v>
      </c>
      <c r="I49" s="105"/>
    </row>
    <row r="50" spans="1:12" x14ac:dyDescent="0.55000000000000004">
      <c r="A50" s="159" t="s">
        <v>54</v>
      </c>
      <c r="B50" s="160">
        <v>892395.74</v>
      </c>
      <c r="C50" s="161">
        <v>336433</v>
      </c>
      <c r="D50" s="160">
        <v>688002.03</v>
      </c>
      <c r="E50" s="161">
        <v>298874</v>
      </c>
      <c r="F50" s="162">
        <v>-0.2290393161222396</v>
      </c>
      <c r="G50" s="162">
        <v>-0.1116388701465076</v>
      </c>
      <c r="H50" s="162">
        <v>7.5068018759715752E-4</v>
      </c>
      <c r="I50" s="105"/>
      <c r="J50" s="81"/>
      <c r="K50" s="81"/>
    </row>
    <row r="51" spans="1:12" x14ac:dyDescent="0.55000000000000004">
      <c r="A51" s="159" t="s">
        <v>57</v>
      </c>
      <c r="B51" s="160">
        <v>4993127.8</v>
      </c>
      <c r="C51" s="161">
        <v>2042321</v>
      </c>
      <c r="D51" s="160">
        <v>217354.28</v>
      </c>
      <c r="E51" s="161">
        <v>105820</v>
      </c>
      <c r="F51" s="162">
        <v>-0.95646931368349919</v>
      </c>
      <c r="G51" s="162">
        <v>-0.948186401647929</v>
      </c>
      <c r="H51" s="162">
        <v>2.6578751397422057E-4</v>
      </c>
      <c r="I51" s="105"/>
    </row>
    <row r="52" spans="1:12" x14ac:dyDescent="0.55000000000000004">
      <c r="A52" s="159" t="s">
        <v>80</v>
      </c>
      <c r="B52" s="160">
        <v>0</v>
      </c>
      <c r="C52" s="161">
        <v>0</v>
      </c>
      <c r="D52" s="160">
        <v>200114</v>
      </c>
      <c r="E52" s="161">
        <v>95238</v>
      </c>
      <c r="F52" s="162"/>
      <c r="G52" s="162"/>
      <c r="H52" s="162">
        <v>2.3920876257679851E-4</v>
      </c>
      <c r="I52" s="105"/>
    </row>
    <row r="53" spans="1:12" x14ac:dyDescent="0.55000000000000004">
      <c r="A53" s="159" t="s">
        <v>110</v>
      </c>
      <c r="B53" s="160">
        <v>0</v>
      </c>
      <c r="C53" s="161">
        <v>0</v>
      </c>
      <c r="D53" s="160">
        <v>102296.6</v>
      </c>
      <c r="E53" s="161">
        <v>46286</v>
      </c>
      <c r="F53" s="162"/>
      <c r="G53" s="162"/>
      <c r="H53" s="162">
        <v>1.1625629249490429E-4</v>
      </c>
      <c r="I53" s="105"/>
    </row>
    <row r="54" spans="1:12" customFormat="1" x14ac:dyDescent="0.55000000000000004">
      <c r="A54" s="159" t="s">
        <v>111</v>
      </c>
      <c r="B54" s="160">
        <v>0</v>
      </c>
      <c r="C54" s="161">
        <v>0</v>
      </c>
      <c r="D54" s="160">
        <v>108150</v>
      </c>
      <c r="E54" s="161">
        <v>44974</v>
      </c>
      <c r="F54" s="162"/>
      <c r="G54" s="162"/>
      <c r="H54" s="162">
        <v>1.129609492863031E-4</v>
      </c>
      <c r="I54" s="105"/>
      <c r="J54" s="7"/>
      <c r="K54" s="7"/>
      <c r="L54" s="7"/>
    </row>
    <row r="55" spans="1:12" ht="15.75" thickBot="1" x14ac:dyDescent="0.6">
      <c r="A55" s="159" t="s">
        <v>66</v>
      </c>
      <c r="B55" s="160">
        <v>777030.53</v>
      </c>
      <c r="C55" s="161">
        <v>287230</v>
      </c>
      <c r="D55" s="160">
        <v>0</v>
      </c>
      <c r="E55" s="161">
        <v>0</v>
      </c>
      <c r="F55" s="162">
        <v>-1</v>
      </c>
      <c r="G55" s="162">
        <v>-1</v>
      </c>
      <c r="H55" s="162">
        <v>0</v>
      </c>
      <c r="I55" s="105"/>
    </row>
    <row r="56" spans="1:12" ht="15.75" thickBot="1" x14ac:dyDescent="0.6">
      <c r="A56" s="155" t="s">
        <v>68</v>
      </c>
      <c r="B56" s="156">
        <v>18128700.445</v>
      </c>
      <c r="C56" s="157">
        <v>7184329</v>
      </c>
      <c r="D56" s="156">
        <v>22112841.899999999</v>
      </c>
      <c r="E56" s="157">
        <v>9413661</v>
      </c>
      <c r="F56" s="158">
        <v>0.2197698322109376</v>
      </c>
      <c r="G56" s="158">
        <v>0.31030483152984778</v>
      </c>
      <c r="H56" s="158">
        <v>2.3644240735079151E-2</v>
      </c>
      <c r="I56" s="105"/>
    </row>
    <row r="57" spans="1:12" x14ac:dyDescent="0.55000000000000004">
      <c r="A57" s="159" t="s">
        <v>43</v>
      </c>
      <c r="B57" s="160">
        <v>3138727.57</v>
      </c>
      <c r="C57" s="161">
        <v>1462830</v>
      </c>
      <c r="D57" s="160">
        <v>5877130.9699999997</v>
      </c>
      <c r="E57" s="161">
        <v>2694647</v>
      </c>
      <c r="F57" s="162">
        <v>0.87245654136207818</v>
      </c>
      <c r="G57" s="162">
        <v>0.8420780268383885</v>
      </c>
      <c r="H57" s="162">
        <v>6.7681300998685646E-3</v>
      </c>
      <c r="I57" s="105"/>
    </row>
    <row r="58" spans="1:12" x14ac:dyDescent="0.55000000000000004">
      <c r="A58" s="159" t="s">
        <v>45</v>
      </c>
      <c r="B58" s="160">
        <v>3835678.48</v>
      </c>
      <c r="C58" s="161">
        <v>1458602</v>
      </c>
      <c r="D58" s="160">
        <v>5901514.3300000001</v>
      </c>
      <c r="E58" s="161">
        <v>2384262</v>
      </c>
      <c r="F58" s="162">
        <v>0.53858420635923587</v>
      </c>
      <c r="G58" s="162">
        <v>0.63462137032583255</v>
      </c>
      <c r="H58" s="162">
        <v>5.9885377966660668E-3</v>
      </c>
      <c r="I58" s="105"/>
    </row>
    <row r="59" spans="1:12" x14ac:dyDescent="0.55000000000000004">
      <c r="A59" s="159" t="s">
        <v>85</v>
      </c>
      <c r="B59" s="160">
        <v>4182915.86</v>
      </c>
      <c r="C59" s="161">
        <v>1447559</v>
      </c>
      <c r="D59" s="160">
        <v>3748071.4</v>
      </c>
      <c r="E59" s="161">
        <v>1453426</v>
      </c>
      <c r="F59" s="162">
        <v>-0.1039572572229555</v>
      </c>
      <c r="G59" s="162">
        <v>4.0530299628547262E-3</v>
      </c>
      <c r="H59" s="162">
        <v>3.650562117610051E-3</v>
      </c>
      <c r="I59" s="105"/>
    </row>
    <row r="60" spans="1:12" x14ac:dyDescent="0.55000000000000004">
      <c r="A60" s="159" t="s">
        <v>44</v>
      </c>
      <c r="B60" s="160">
        <v>3028117.73</v>
      </c>
      <c r="C60" s="161">
        <v>1246923</v>
      </c>
      <c r="D60" s="160">
        <v>2415961.7400000002</v>
      </c>
      <c r="E60" s="161">
        <v>1063271</v>
      </c>
      <c r="F60" s="162">
        <v>-0.20215726222771399</v>
      </c>
      <c r="G60" s="162">
        <v>-0.1472841546751483</v>
      </c>
      <c r="H60" s="162">
        <v>2.670611942646792E-3</v>
      </c>
      <c r="I60" s="105"/>
    </row>
    <row r="61" spans="1:12" x14ac:dyDescent="0.55000000000000004">
      <c r="A61" s="159" t="s">
        <v>53</v>
      </c>
      <c r="B61" s="160">
        <v>320508</v>
      </c>
      <c r="C61" s="161">
        <v>136790</v>
      </c>
      <c r="D61" s="160">
        <v>1052190.67</v>
      </c>
      <c r="E61" s="161">
        <v>507963</v>
      </c>
      <c r="F61" s="162">
        <v>2.2828842649793448</v>
      </c>
      <c r="G61" s="162">
        <v>2.7134512756780471</v>
      </c>
      <c r="H61" s="162">
        <v>1.275847882828265E-3</v>
      </c>
      <c r="I61" s="105"/>
    </row>
    <row r="62" spans="1:12" x14ac:dyDescent="0.55000000000000004">
      <c r="A62" s="159" t="s">
        <v>112</v>
      </c>
      <c r="B62" s="160">
        <v>0</v>
      </c>
      <c r="C62" s="161">
        <v>0</v>
      </c>
      <c r="D62" s="160">
        <v>526123.31999999995</v>
      </c>
      <c r="E62" s="161">
        <v>221595</v>
      </c>
      <c r="F62" s="162"/>
      <c r="G62" s="162"/>
      <c r="H62" s="162">
        <v>5.5657894688260646E-4</v>
      </c>
      <c r="I62" s="105"/>
    </row>
    <row r="63" spans="1:12" x14ac:dyDescent="0.55000000000000004">
      <c r="A63" s="159" t="s">
        <v>75</v>
      </c>
      <c r="B63" s="160">
        <v>101386.12</v>
      </c>
      <c r="C63" s="161">
        <v>36420</v>
      </c>
      <c r="D63" s="160">
        <v>498721.37</v>
      </c>
      <c r="E63" s="161">
        <v>215926</v>
      </c>
      <c r="F63" s="162">
        <v>3.9190300407984839</v>
      </c>
      <c r="G63" s="162">
        <v>4.9287753981328937</v>
      </c>
      <c r="H63" s="162">
        <v>5.4234015065580759E-4</v>
      </c>
      <c r="I63" s="105"/>
    </row>
    <row r="64" spans="1:12" x14ac:dyDescent="0.55000000000000004">
      <c r="A64" s="159" t="s">
        <v>86</v>
      </c>
      <c r="B64" s="160">
        <v>730423.03999999992</v>
      </c>
      <c r="C64" s="161">
        <v>263466</v>
      </c>
      <c r="D64" s="160">
        <v>356397.51</v>
      </c>
      <c r="E64" s="161">
        <v>174548</v>
      </c>
      <c r="F64" s="162">
        <v>-0.51206699339604622</v>
      </c>
      <c r="G64" s="162">
        <v>-0.3374932628878109</v>
      </c>
      <c r="H64" s="162">
        <v>4.3841125485893272E-4</v>
      </c>
      <c r="I64" s="105"/>
    </row>
    <row r="65" spans="1:12" x14ac:dyDescent="0.55000000000000004">
      <c r="A65" s="159" t="s">
        <v>72</v>
      </c>
      <c r="B65" s="160">
        <v>113529.60000000001</v>
      </c>
      <c r="C65" s="161">
        <v>51840</v>
      </c>
      <c r="D65" s="160">
        <v>354494.96</v>
      </c>
      <c r="E65" s="161">
        <v>147118</v>
      </c>
      <c r="F65" s="162">
        <v>2.1224892891369289</v>
      </c>
      <c r="G65" s="162">
        <v>1.837924382716049</v>
      </c>
      <c r="H65" s="162">
        <v>3.6951547420959542E-4</v>
      </c>
      <c r="I65" s="105"/>
    </row>
    <row r="66" spans="1:12" x14ac:dyDescent="0.55000000000000004">
      <c r="A66" s="159" t="s">
        <v>42</v>
      </c>
      <c r="B66" s="160">
        <v>706274.78500000003</v>
      </c>
      <c r="C66" s="161">
        <v>273711</v>
      </c>
      <c r="D66" s="160">
        <v>320462.25</v>
      </c>
      <c r="E66" s="161">
        <v>141405</v>
      </c>
      <c r="F66" s="162">
        <v>-0.54626406491348833</v>
      </c>
      <c r="G66" s="162">
        <v>-0.48337845391672241</v>
      </c>
      <c r="H66" s="162">
        <v>3.5516616342397148E-4</v>
      </c>
      <c r="I66" s="105"/>
    </row>
    <row r="67" spans="1:12" x14ac:dyDescent="0.55000000000000004">
      <c r="A67" s="159" t="s">
        <v>63</v>
      </c>
      <c r="B67" s="160">
        <v>474958.5</v>
      </c>
      <c r="C67" s="161">
        <v>169895</v>
      </c>
      <c r="D67" s="160">
        <v>342256.4</v>
      </c>
      <c r="E67" s="161">
        <v>128309</v>
      </c>
      <c r="F67" s="162">
        <v>-0.27939725260206938</v>
      </c>
      <c r="G67" s="162">
        <v>-0.24477471379381391</v>
      </c>
      <c r="H67" s="162">
        <v>3.2227301200640968E-4</v>
      </c>
      <c r="I67" s="105"/>
    </row>
    <row r="68" spans="1:12" x14ac:dyDescent="0.55000000000000004">
      <c r="A68" s="159" t="s">
        <v>61</v>
      </c>
      <c r="B68" s="160">
        <v>235707.38</v>
      </c>
      <c r="C68" s="161">
        <v>93928</v>
      </c>
      <c r="D68" s="160">
        <v>176669.52</v>
      </c>
      <c r="E68" s="161">
        <v>83928</v>
      </c>
      <c r="F68" s="162">
        <v>-0.25047098652575062</v>
      </c>
      <c r="G68" s="162">
        <v>-0.1064645260199302</v>
      </c>
      <c r="H68" s="162">
        <v>2.1080149756972581E-4</v>
      </c>
      <c r="I68" s="105"/>
    </row>
    <row r="69" spans="1:12" x14ac:dyDescent="0.55000000000000004">
      <c r="A69" s="159" t="s">
        <v>67</v>
      </c>
      <c r="B69" s="160">
        <v>323468.40000000002</v>
      </c>
      <c r="C69" s="161">
        <v>144992</v>
      </c>
      <c r="D69" s="160">
        <v>205744.46</v>
      </c>
      <c r="E69" s="161">
        <v>83810</v>
      </c>
      <c r="F69" s="162">
        <v>-0.36394262932638849</v>
      </c>
      <c r="G69" s="162">
        <v>-0.4219681085853012</v>
      </c>
      <c r="H69" s="162">
        <v>2.105051176165132E-4</v>
      </c>
      <c r="I69" s="105"/>
    </row>
    <row r="70" spans="1:12" x14ac:dyDescent="0.55000000000000004">
      <c r="A70" s="159" t="s">
        <v>73</v>
      </c>
      <c r="B70" s="160">
        <v>103341.25</v>
      </c>
      <c r="C70" s="161">
        <v>43975</v>
      </c>
      <c r="D70" s="160">
        <v>119436</v>
      </c>
      <c r="E70" s="161">
        <v>48502</v>
      </c>
      <c r="F70" s="162">
        <v>0.15574371318326419</v>
      </c>
      <c r="G70" s="162">
        <v>0.1029448550312677</v>
      </c>
      <c r="H70" s="162">
        <v>1.218222075484563E-4</v>
      </c>
      <c r="I70" s="105"/>
    </row>
    <row r="71" spans="1:12" x14ac:dyDescent="0.55000000000000004">
      <c r="A71" s="159" t="s">
        <v>76</v>
      </c>
      <c r="B71" s="160">
        <v>0</v>
      </c>
      <c r="C71" s="161">
        <v>0</v>
      </c>
      <c r="D71" s="160">
        <v>143246</v>
      </c>
      <c r="E71" s="161">
        <v>43982</v>
      </c>
      <c r="F71" s="162"/>
      <c r="G71" s="162"/>
      <c r="H71" s="162">
        <v>1.104693483237022E-4</v>
      </c>
      <c r="I71" s="105"/>
    </row>
    <row r="72" spans="1:12" x14ac:dyDescent="0.55000000000000004">
      <c r="A72" s="159" t="s">
        <v>65</v>
      </c>
      <c r="B72" s="160">
        <v>626165.38</v>
      </c>
      <c r="C72" s="161">
        <v>271596</v>
      </c>
      <c r="D72" s="160">
        <v>74421</v>
      </c>
      <c r="E72" s="161">
        <v>20969</v>
      </c>
      <c r="F72" s="162">
        <v>-0.8811480123669565</v>
      </c>
      <c r="G72" s="162">
        <v>-0.92279341374688872</v>
      </c>
      <c r="H72" s="162">
        <v>5.2667722363687688E-5</v>
      </c>
      <c r="I72" s="105"/>
    </row>
    <row r="73" spans="1:12" x14ac:dyDescent="0.55000000000000004">
      <c r="A73" s="159" t="s">
        <v>113</v>
      </c>
      <c r="B73" s="160">
        <v>100650.35</v>
      </c>
      <c r="C73" s="161">
        <v>41482</v>
      </c>
      <c r="D73" s="160">
        <v>0</v>
      </c>
      <c r="E73" s="161">
        <v>0</v>
      </c>
      <c r="F73" s="162">
        <v>-1</v>
      </c>
      <c r="G73" s="162">
        <v>-1</v>
      </c>
      <c r="H73" s="162">
        <v>0</v>
      </c>
      <c r="I73" s="105"/>
    </row>
    <row r="74" spans="1:12" ht="15.75" thickBot="1" x14ac:dyDescent="0.6">
      <c r="A74" s="159" t="s">
        <v>74</v>
      </c>
      <c r="B74" s="160">
        <v>106848</v>
      </c>
      <c r="C74" s="161">
        <v>40320</v>
      </c>
      <c r="D74" s="160">
        <v>0</v>
      </c>
      <c r="E74" s="161">
        <v>0</v>
      </c>
      <c r="F74" s="162">
        <v>-1</v>
      </c>
      <c r="G74" s="162">
        <v>-1</v>
      </c>
      <c r="H74" s="162">
        <v>0</v>
      </c>
      <c r="I74" s="105"/>
    </row>
    <row r="75" spans="1:12" customFormat="1" ht="15.75" thickBot="1" x14ac:dyDescent="0.6">
      <c r="A75" s="155" t="s">
        <v>47</v>
      </c>
      <c r="B75" s="156">
        <v>4049846.37</v>
      </c>
      <c r="C75" s="157">
        <v>1654175</v>
      </c>
      <c r="D75" s="156">
        <v>5392154.9400000004</v>
      </c>
      <c r="E75" s="157">
        <v>2563673</v>
      </c>
      <c r="F75" s="158">
        <v>0.33144678769629482</v>
      </c>
      <c r="G75" s="158">
        <v>0.54981969864131663</v>
      </c>
      <c r="H75" s="158">
        <v>6.4391634219696852E-3</v>
      </c>
      <c r="I75" s="105"/>
      <c r="J75" s="7"/>
      <c r="K75" s="7"/>
      <c r="L75" s="7"/>
    </row>
    <row r="76" spans="1:12" x14ac:dyDescent="0.55000000000000004">
      <c r="A76" s="159" t="s">
        <v>46</v>
      </c>
      <c r="B76" s="160">
        <v>2016669.32</v>
      </c>
      <c r="C76" s="161">
        <v>898540</v>
      </c>
      <c r="D76" s="160">
        <v>2099470.7799999998</v>
      </c>
      <c r="E76" s="161">
        <v>1094417</v>
      </c>
      <c r="F76" s="162">
        <v>4.1058521185813428E-2</v>
      </c>
      <c r="G76" s="162">
        <v>0.21799474703407751</v>
      </c>
      <c r="H76" s="162">
        <v>2.7488411801278069E-3</v>
      </c>
      <c r="I76" s="105"/>
    </row>
    <row r="77" spans="1:12" x14ac:dyDescent="0.55000000000000004">
      <c r="A77" s="159" t="s">
        <v>82</v>
      </c>
      <c r="B77" s="160">
        <v>1564974.4</v>
      </c>
      <c r="C77" s="161">
        <v>584165</v>
      </c>
      <c r="D77" s="160">
        <v>2366427.81</v>
      </c>
      <c r="E77" s="161">
        <v>1060803</v>
      </c>
      <c r="F77" s="162">
        <v>0.51211918226905184</v>
      </c>
      <c r="G77" s="162">
        <v>0.81593043061463799</v>
      </c>
      <c r="H77" s="162">
        <v>2.664413080574515E-3</v>
      </c>
      <c r="I77" s="105"/>
    </row>
    <row r="78" spans="1:12" x14ac:dyDescent="0.55000000000000004">
      <c r="A78" s="159" t="s">
        <v>71</v>
      </c>
      <c r="B78" s="160">
        <v>152700</v>
      </c>
      <c r="C78" s="161">
        <v>52910</v>
      </c>
      <c r="D78" s="160">
        <v>399294</v>
      </c>
      <c r="E78" s="161">
        <v>165480</v>
      </c>
      <c r="F78" s="162">
        <v>1.6148919449901771</v>
      </c>
      <c r="G78" s="162">
        <v>2.127575127575128</v>
      </c>
      <c r="H78" s="162">
        <v>4.1563520896289947E-4</v>
      </c>
      <c r="I78" s="105"/>
    </row>
    <row r="79" spans="1:12" x14ac:dyDescent="0.55000000000000004">
      <c r="A79" s="159" t="s">
        <v>83</v>
      </c>
      <c r="B79" s="160">
        <v>315502.65000000002</v>
      </c>
      <c r="C79" s="161">
        <v>118560</v>
      </c>
      <c r="D79" s="160">
        <v>358397</v>
      </c>
      <c r="E79" s="161">
        <v>159930</v>
      </c>
      <c r="F79" s="162">
        <v>0.1359555933999286</v>
      </c>
      <c r="G79" s="162">
        <v>0.34893724696356282</v>
      </c>
      <c r="H79" s="162">
        <v>4.0169530438383198E-4</v>
      </c>
      <c r="I79" s="105"/>
    </row>
    <row r="80" spans="1:12" x14ac:dyDescent="0.55000000000000004">
      <c r="A80" s="159" t="s">
        <v>100</v>
      </c>
      <c r="B80" s="160">
        <v>0</v>
      </c>
      <c r="C80" s="161">
        <v>0</v>
      </c>
      <c r="D80" s="160">
        <v>95285.86</v>
      </c>
      <c r="E80" s="161">
        <v>46998</v>
      </c>
      <c r="F80" s="162"/>
      <c r="G80" s="162"/>
      <c r="H80" s="162">
        <v>1.1804461899225501E-4</v>
      </c>
      <c r="I80" s="105"/>
    </row>
    <row r="81" spans="1:9" ht="15.75" thickBot="1" x14ac:dyDescent="0.6">
      <c r="A81" s="159" t="s">
        <v>84</v>
      </c>
      <c r="B81" s="160">
        <v>0</v>
      </c>
      <c r="C81" s="161">
        <v>0</v>
      </c>
      <c r="D81" s="160">
        <v>73279.490000000005</v>
      </c>
      <c r="E81" s="161">
        <v>36045</v>
      </c>
      <c r="F81" s="162"/>
      <c r="G81" s="162"/>
      <c r="H81" s="162">
        <v>9.0534028928376321E-5</v>
      </c>
      <c r="I81" s="105"/>
    </row>
    <row r="82" spans="1:9" ht="15.75" thickBot="1" x14ac:dyDescent="0.6">
      <c r="A82" s="155" t="s">
        <v>55</v>
      </c>
      <c r="B82" s="156">
        <v>538378.91999999993</v>
      </c>
      <c r="C82" s="157">
        <v>218013</v>
      </c>
      <c r="D82" s="156">
        <v>520564</v>
      </c>
      <c r="E82" s="157">
        <v>223986</v>
      </c>
      <c r="F82" s="158">
        <v>-3.3089928558123982E-2</v>
      </c>
      <c r="G82" s="158">
        <v>2.7397448775990488E-2</v>
      </c>
      <c r="H82" s="158">
        <v>5.6258440847693986E-4</v>
      </c>
      <c r="I82" s="105"/>
    </row>
    <row r="83" spans="1:9" x14ac:dyDescent="0.55000000000000004">
      <c r="A83" s="159" t="s">
        <v>56</v>
      </c>
      <c r="B83" s="160">
        <v>463986.36</v>
      </c>
      <c r="C83" s="161">
        <v>194584</v>
      </c>
      <c r="D83" s="160">
        <v>520564</v>
      </c>
      <c r="E83" s="161">
        <v>223986</v>
      </c>
      <c r="F83" s="162">
        <v>0.12193815352675449</v>
      </c>
      <c r="G83" s="162">
        <v>0.15110183776672281</v>
      </c>
      <c r="H83" s="162">
        <v>5.6258440847693986E-4</v>
      </c>
      <c r="I83" s="105"/>
    </row>
    <row r="84" spans="1:9" ht="15.75" thickBot="1" x14ac:dyDescent="0.6">
      <c r="A84" s="163" t="s">
        <v>114</v>
      </c>
      <c r="B84" s="164">
        <v>74392.56</v>
      </c>
      <c r="C84" s="165">
        <v>23429</v>
      </c>
      <c r="D84" s="164">
        <v>0</v>
      </c>
      <c r="E84" s="165">
        <v>0</v>
      </c>
      <c r="F84" s="166">
        <v>-1</v>
      </c>
      <c r="G84" s="166">
        <v>-1</v>
      </c>
      <c r="H84" s="166">
        <v>0</v>
      </c>
      <c r="I84" s="105"/>
    </row>
    <row r="85" spans="1:9" ht="15.75" thickBot="1" x14ac:dyDescent="0.6">
      <c r="A85" s="178" t="s">
        <v>50</v>
      </c>
      <c r="B85" s="179">
        <v>1027468088.785</v>
      </c>
      <c r="C85" s="180">
        <v>415250267</v>
      </c>
      <c r="D85" s="179">
        <v>884967925.51999998</v>
      </c>
      <c r="E85" s="180">
        <v>398137589</v>
      </c>
      <c r="F85" s="174">
        <v>-0.13869059761603811</v>
      </c>
      <c r="G85" s="174">
        <v>-4.1210516548566112E-2</v>
      </c>
      <c r="H85" s="174">
        <v>1</v>
      </c>
      <c r="I85" s="105"/>
    </row>
    <row r="86" spans="1:9" x14ac:dyDescent="0.55000000000000004">
      <c r="A86" s="153"/>
      <c r="B86" s="153"/>
      <c r="C86" s="153"/>
      <c r="D86" s="153"/>
      <c r="E86" s="153"/>
      <c r="F86" s="153"/>
      <c r="G86" s="153"/>
      <c r="H86" s="153"/>
      <c r="I86" s="77"/>
    </row>
    <row r="87" spans="1:9" ht="15.75" thickBot="1" x14ac:dyDescent="0.6">
      <c r="A87" s="153"/>
      <c r="B87" s="153"/>
      <c r="C87" s="153"/>
      <c r="D87" s="153"/>
      <c r="E87" s="153"/>
      <c r="F87" s="153"/>
      <c r="G87" s="153"/>
      <c r="H87" s="153"/>
      <c r="I87" s="77"/>
    </row>
    <row r="88" spans="1:9" ht="15.75" thickBot="1" x14ac:dyDescent="0.6">
      <c r="A88" s="210" t="s">
        <v>48</v>
      </c>
      <c r="B88" s="212" t="s">
        <v>115</v>
      </c>
      <c r="C88" s="213"/>
      <c r="D88" s="212" t="s">
        <v>116</v>
      </c>
      <c r="E88" s="213"/>
      <c r="F88" s="214" t="s">
        <v>79</v>
      </c>
      <c r="G88" s="216" t="s">
        <v>105</v>
      </c>
      <c r="H88" s="153"/>
      <c r="I88" s="77"/>
    </row>
    <row r="89" spans="1:9" ht="15.75" thickBot="1" x14ac:dyDescent="0.6">
      <c r="A89" s="227"/>
      <c r="B89" s="88" t="s">
        <v>4</v>
      </c>
      <c r="C89" s="64" t="s">
        <v>0</v>
      </c>
      <c r="D89" s="89" t="s">
        <v>4</v>
      </c>
      <c r="E89" s="64" t="s">
        <v>0</v>
      </c>
      <c r="F89" s="215"/>
      <c r="G89" s="217"/>
      <c r="H89" s="153"/>
      <c r="I89" s="77"/>
    </row>
    <row r="90" spans="1:9" x14ac:dyDescent="0.55000000000000004">
      <c r="A90" s="171" t="s">
        <v>41</v>
      </c>
      <c r="B90" s="172">
        <v>622479832.09000003</v>
      </c>
      <c r="C90" s="173">
        <v>261077720</v>
      </c>
      <c r="D90" s="172">
        <v>436724035.67000002</v>
      </c>
      <c r="E90" s="173">
        <v>214902027</v>
      </c>
      <c r="F90" s="175">
        <f>+C90/$C$85</f>
        <v>0.62872378598615086</v>
      </c>
      <c r="G90" s="175">
        <f>+E90/$E$85</f>
        <v>0.53976824328435868</v>
      </c>
      <c r="H90" s="218">
        <f>SUM(G90:G99)</f>
        <v>0.90774013553389954</v>
      </c>
      <c r="I90" s="77"/>
    </row>
    <row r="91" spans="1:9" x14ac:dyDescent="0.55000000000000004">
      <c r="A91" s="159" t="s">
        <v>94</v>
      </c>
      <c r="B91" s="160">
        <v>193759644.81999999</v>
      </c>
      <c r="C91" s="161">
        <v>68538337</v>
      </c>
      <c r="D91" s="160">
        <v>217524483.57600001</v>
      </c>
      <c r="E91" s="161">
        <v>80102562</v>
      </c>
      <c r="F91" s="176">
        <f t="shared" ref="F91:F154" si="0">+C91/$C$85</f>
        <v>0.16505308351794509</v>
      </c>
      <c r="G91" s="176">
        <f t="shared" ref="G91:G154" si="1">+E91/$E$85</f>
        <v>0.20119316591330441</v>
      </c>
      <c r="H91" s="219"/>
      <c r="I91" s="77"/>
    </row>
    <row r="92" spans="1:9" x14ac:dyDescent="0.55000000000000004">
      <c r="A92" s="159" t="s">
        <v>40</v>
      </c>
      <c r="B92" s="160">
        <v>41941459.090000004</v>
      </c>
      <c r="C92" s="161">
        <v>18104804</v>
      </c>
      <c r="D92" s="160">
        <v>37644634.630000003</v>
      </c>
      <c r="E92" s="161">
        <v>18022581</v>
      </c>
      <c r="F92" s="176">
        <f t="shared" si="0"/>
        <v>4.3599740779937897E-2</v>
      </c>
      <c r="G92" s="176">
        <f t="shared" si="1"/>
        <v>4.5267217911444176E-2</v>
      </c>
      <c r="H92" s="219"/>
      <c r="I92" s="77"/>
    </row>
    <row r="93" spans="1:9" x14ac:dyDescent="0.55000000000000004">
      <c r="A93" s="159" t="s">
        <v>39</v>
      </c>
      <c r="B93" s="160">
        <v>32338440.579999998</v>
      </c>
      <c r="C93" s="161">
        <v>13480192</v>
      </c>
      <c r="D93" s="160">
        <v>30649566.554000001</v>
      </c>
      <c r="E93" s="161">
        <v>14137139</v>
      </c>
      <c r="F93" s="176">
        <f t="shared" si="0"/>
        <v>3.2462813563946487E-2</v>
      </c>
      <c r="G93" s="176">
        <f t="shared" si="1"/>
        <v>3.550817453711963E-2</v>
      </c>
      <c r="H93" s="219"/>
      <c r="I93" s="77"/>
    </row>
    <row r="94" spans="1:9" x14ac:dyDescent="0.55000000000000004">
      <c r="A94" s="159" t="s">
        <v>37</v>
      </c>
      <c r="B94" s="160">
        <v>13917705.93</v>
      </c>
      <c r="C94" s="161">
        <v>6149272</v>
      </c>
      <c r="D94" s="160">
        <v>18223931.440000001</v>
      </c>
      <c r="E94" s="161">
        <v>8920295</v>
      </c>
      <c r="F94" s="176">
        <f t="shared" si="0"/>
        <v>1.4808592525239726E-2</v>
      </c>
      <c r="G94" s="176">
        <f t="shared" si="1"/>
        <v>2.240505605714109E-2</v>
      </c>
      <c r="H94" s="219"/>
      <c r="I94" s="77"/>
    </row>
    <row r="95" spans="1:9" x14ac:dyDescent="0.55000000000000004">
      <c r="A95" s="159" t="s">
        <v>38</v>
      </c>
      <c r="B95" s="160">
        <v>26446259.489999998</v>
      </c>
      <c r="C95" s="161">
        <v>10450094</v>
      </c>
      <c r="D95" s="160">
        <v>18542787.190000001</v>
      </c>
      <c r="E95" s="161">
        <v>8021993</v>
      </c>
      <c r="F95" s="176">
        <f t="shared" si="0"/>
        <v>2.5165773102320484E-2</v>
      </c>
      <c r="G95" s="176">
        <f t="shared" si="1"/>
        <v>2.0148795847558118E-2</v>
      </c>
      <c r="H95" s="219"/>
      <c r="I95" s="77"/>
    </row>
    <row r="96" spans="1:9" x14ac:dyDescent="0.55000000000000004">
      <c r="A96" s="159" t="s">
        <v>96</v>
      </c>
      <c r="B96" s="160">
        <v>11306423.279999999</v>
      </c>
      <c r="C96" s="161">
        <v>3790403</v>
      </c>
      <c r="D96" s="160">
        <v>13883352.300000001</v>
      </c>
      <c r="E96" s="161">
        <v>6082554</v>
      </c>
      <c r="F96" s="176">
        <f t="shared" si="0"/>
        <v>9.1279965390124607E-3</v>
      </c>
      <c r="G96" s="176">
        <f t="shared" si="1"/>
        <v>1.5277517541806384E-2</v>
      </c>
      <c r="H96" s="219"/>
      <c r="I96" s="77"/>
    </row>
    <row r="97" spans="1:9" x14ac:dyDescent="0.55000000000000004">
      <c r="A97" s="159" t="s">
        <v>34</v>
      </c>
      <c r="B97" s="160">
        <v>7042976.2000000002</v>
      </c>
      <c r="C97" s="161">
        <v>2991338</v>
      </c>
      <c r="D97" s="160">
        <v>8390389.5299999993</v>
      </c>
      <c r="E97" s="161">
        <v>3856366</v>
      </c>
      <c r="F97" s="176">
        <f t="shared" si="0"/>
        <v>7.2036991610170357E-3</v>
      </c>
      <c r="G97" s="176">
        <f t="shared" si="1"/>
        <v>9.6860133444973458E-3</v>
      </c>
      <c r="H97" s="219"/>
      <c r="I97" s="77"/>
    </row>
    <row r="98" spans="1:9" x14ac:dyDescent="0.55000000000000004">
      <c r="A98" s="159" t="s">
        <v>90</v>
      </c>
      <c r="B98" s="160">
        <v>547335.30000000005</v>
      </c>
      <c r="C98" s="161">
        <v>227078</v>
      </c>
      <c r="D98" s="160">
        <v>9474306.6799999997</v>
      </c>
      <c r="E98" s="161">
        <v>3842718</v>
      </c>
      <c r="F98" s="176">
        <f t="shared" si="0"/>
        <v>5.4684612641079896E-4</v>
      </c>
      <c r="G98" s="176">
        <f t="shared" si="1"/>
        <v>9.6517337377054341E-3</v>
      </c>
      <c r="H98" s="219"/>
      <c r="I98" s="77"/>
    </row>
    <row r="99" spans="1:9" ht="15.75" thickBot="1" x14ac:dyDescent="0.6">
      <c r="A99" s="163" t="s">
        <v>87</v>
      </c>
      <c r="B99" s="164">
        <v>5201406.55</v>
      </c>
      <c r="C99" s="165">
        <v>1568622</v>
      </c>
      <c r="D99" s="164">
        <v>9189585.8100000005</v>
      </c>
      <c r="E99" s="165">
        <v>3517234</v>
      </c>
      <c r="F99" s="177">
        <f t="shared" si="0"/>
        <v>3.7775339949390088E-3</v>
      </c>
      <c r="G99" s="177">
        <f t="shared" si="1"/>
        <v>8.834217358964315E-3</v>
      </c>
      <c r="H99" s="220"/>
      <c r="I99" s="77"/>
    </row>
    <row r="100" spans="1:9" x14ac:dyDescent="0.55000000000000004">
      <c r="A100" s="159" t="s">
        <v>88</v>
      </c>
      <c r="B100" s="160">
        <v>9280980.9700000007</v>
      </c>
      <c r="C100" s="161">
        <v>3979291</v>
      </c>
      <c r="D100" s="160">
        <v>7641633.2699999996</v>
      </c>
      <c r="E100" s="161">
        <v>3436794</v>
      </c>
      <c r="F100" s="176">
        <f t="shared" si="0"/>
        <v>9.5828740309997201E-3</v>
      </c>
      <c r="G100" s="176">
        <f t="shared" si="1"/>
        <v>8.6321766518759925E-3</v>
      </c>
      <c r="H100" s="153"/>
      <c r="I100" s="77"/>
    </row>
    <row r="101" spans="1:9" x14ac:dyDescent="0.55000000000000004">
      <c r="A101" s="159" t="s">
        <v>97</v>
      </c>
      <c r="B101" s="160">
        <v>6904974.5700000003</v>
      </c>
      <c r="C101" s="161">
        <v>2278958</v>
      </c>
      <c r="D101" s="160">
        <v>8847284.4900000002</v>
      </c>
      <c r="E101" s="161">
        <v>3362717</v>
      </c>
      <c r="F101" s="176">
        <f t="shared" si="0"/>
        <v>5.488155411589416E-3</v>
      </c>
      <c r="G101" s="176">
        <f t="shared" si="1"/>
        <v>8.4461178570104812E-3</v>
      </c>
      <c r="H101" s="153"/>
      <c r="I101" s="77"/>
    </row>
    <row r="102" spans="1:9" x14ac:dyDescent="0.55000000000000004">
      <c r="A102" s="159" t="s">
        <v>64</v>
      </c>
      <c r="B102" s="160">
        <v>1722602.14</v>
      </c>
      <c r="C102" s="161">
        <v>775052</v>
      </c>
      <c r="D102" s="160">
        <v>6211174.0199999996</v>
      </c>
      <c r="E102" s="161">
        <v>2872277</v>
      </c>
      <c r="F102" s="176">
        <f t="shared" si="0"/>
        <v>1.8664696006083484E-3</v>
      </c>
      <c r="G102" s="176">
        <f t="shared" si="1"/>
        <v>7.2142823972342887E-3</v>
      </c>
      <c r="H102" s="153"/>
      <c r="I102" s="77"/>
    </row>
    <row r="103" spans="1:9" x14ac:dyDescent="0.55000000000000004">
      <c r="A103" s="159" t="s">
        <v>43</v>
      </c>
      <c r="B103" s="160">
        <v>3138727.57</v>
      </c>
      <c r="C103" s="161">
        <v>1462830</v>
      </c>
      <c r="D103" s="160">
        <v>5877130.9699999997</v>
      </c>
      <c r="E103" s="161">
        <v>2694647</v>
      </c>
      <c r="F103" s="176">
        <f t="shared" si="0"/>
        <v>3.5227671509239513E-3</v>
      </c>
      <c r="G103" s="176">
        <f t="shared" si="1"/>
        <v>6.7681300998685655E-3</v>
      </c>
      <c r="H103" s="153"/>
      <c r="I103" s="77"/>
    </row>
    <row r="104" spans="1:9" x14ac:dyDescent="0.55000000000000004">
      <c r="A104" s="159" t="s">
        <v>35</v>
      </c>
      <c r="B104" s="160">
        <v>2740761.49</v>
      </c>
      <c r="C104" s="161">
        <v>1229696</v>
      </c>
      <c r="D104" s="160">
        <v>5109377.2699999996</v>
      </c>
      <c r="E104" s="161">
        <v>2514338</v>
      </c>
      <c r="F104" s="176">
        <f t="shared" si="0"/>
        <v>2.9613370483395742E-3</v>
      </c>
      <c r="G104" s="176">
        <f t="shared" si="1"/>
        <v>6.3152489728871093E-3</v>
      </c>
      <c r="H104" s="153"/>
      <c r="I104" s="77"/>
    </row>
    <row r="105" spans="1:9" x14ac:dyDescent="0.55000000000000004">
      <c r="A105" s="159" t="s">
        <v>45</v>
      </c>
      <c r="B105" s="160">
        <v>3835678.48</v>
      </c>
      <c r="C105" s="161">
        <v>1458602</v>
      </c>
      <c r="D105" s="160">
        <v>5901514.3300000001</v>
      </c>
      <c r="E105" s="161">
        <v>2384262</v>
      </c>
      <c r="F105" s="176">
        <f t="shared" si="0"/>
        <v>3.5125853392888968E-3</v>
      </c>
      <c r="G105" s="176">
        <f t="shared" si="1"/>
        <v>5.9885377966660668E-3</v>
      </c>
      <c r="H105" s="153"/>
      <c r="I105" s="77"/>
    </row>
    <row r="106" spans="1:9" x14ac:dyDescent="0.55000000000000004">
      <c r="A106" s="159" t="s">
        <v>89</v>
      </c>
      <c r="B106" s="160">
        <v>4836718.47</v>
      </c>
      <c r="C106" s="161">
        <v>2219217</v>
      </c>
      <c r="D106" s="160">
        <v>4943353.05</v>
      </c>
      <c r="E106" s="161">
        <v>2258179</v>
      </c>
      <c r="F106" s="176">
        <f t="shared" si="0"/>
        <v>5.3442879544253249E-3</v>
      </c>
      <c r="G106" s="176">
        <f t="shared" si="1"/>
        <v>5.6718558166583962E-3</v>
      </c>
      <c r="H106" s="153"/>
      <c r="I106" s="77"/>
    </row>
    <row r="107" spans="1:9" x14ac:dyDescent="0.55000000000000004">
      <c r="A107" s="159" t="s">
        <v>91</v>
      </c>
      <c r="B107" s="160">
        <v>2308453.9700000002</v>
      </c>
      <c r="C107" s="161">
        <v>958076</v>
      </c>
      <c r="D107" s="160">
        <v>4369763.4000000004</v>
      </c>
      <c r="E107" s="161">
        <v>2085544</v>
      </c>
      <c r="F107" s="176">
        <f t="shared" si="0"/>
        <v>2.3072254881897525E-3</v>
      </c>
      <c r="G107" s="176">
        <f t="shared" si="1"/>
        <v>5.2382494334138338E-3</v>
      </c>
      <c r="H107" s="153"/>
      <c r="I107" s="77"/>
    </row>
    <row r="108" spans="1:9" x14ac:dyDescent="0.55000000000000004">
      <c r="A108" s="159" t="s">
        <v>95</v>
      </c>
      <c r="B108" s="160">
        <v>6072713.0800000001</v>
      </c>
      <c r="C108" s="161">
        <v>1984832</v>
      </c>
      <c r="D108" s="160">
        <v>4824934.07</v>
      </c>
      <c r="E108" s="161">
        <v>1714290</v>
      </c>
      <c r="F108" s="176">
        <f t="shared" si="0"/>
        <v>4.7798452107918809E-3</v>
      </c>
      <c r="G108" s="176">
        <f t="shared" si="1"/>
        <v>4.3057727965494863E-3</v>
      </c>
      <c r="H108" s="153"/>
      <c r="I108" s="77"/>
    </row>
    <row r="109" spans="1:9" x14ac:dyDescent="0.55000000000000004">
      <c r="A109" s="159" t="s">
        <v>85</v>
      </c>
      <c r="B109" s="160">
        <v>4182915.86</v>
      </c>
      <c r="C109" s="161">
        <v>1447559</v>
      </c>
      <c r="D109" s="160">
        <v>3748071.4</v>
      </c>
      <c r="E109" s="161">
        <v>1453426</v>
      </c>
      <c r="F109" s="176">
        <f t="shared" si="0"/>
        <v>3.4859917380859868E-3</v>
      </c>
      <c r="G109" s="176">
        <f t="shared" si="1"/>
        <v>3.6505621176100506E-3</v>
      </c>
      <c r="H109" s="153"/>
      <c r="I109" s="77"/>
    </row>
    <row r="110" spans="1:9" x14ac:dyDescent="0.55000000000000004">
      <c r="A110" s="159" t="s">
        <v>46</v>
      </c>
      <c r="B110" s="160">
        <v>2016669.32</v>
      </c>
      <c r="C110" s="161">
        <v>898540</v>
      </c>
      <c r="D110" s="160">
        <v>2099470.7799999998</v>
      </c>
      <c r="E110" s="161">
        <v>1094417</v>
      </c>
      <c r="F110" s="176">
        <f t="shared" si="0"/>
        <v>2.1638517092151563E-3</v>
      </c>
      <c r="G110" s="176">
        <f t="shared" si="1"/>
        <v>2.7488411801278073E-3</v>
      </c>
      <c r="H110" s="153"/>
      <c r="I110" s="77"/>
    </row>
    <row r="111" spans="1:9" x14ac:dyDescent="0.55000000000000004">
      <c r="A111" s="159" t="s">
        <v>44</v>
      </c>
      <c r="B111" s="160">
        <v>3028117.73</v>
      </c>
      <c r="C111" s="161">
        <v>1246923</v>
      </c>
      <c r="D111" s="160">
        <v>2415961.7400000002</v>
      </c>
      <c r="E111" s="161">
        <v>1063271</v>
      </c>
      <c r="F111" s="176">
        <f t="shared" si="0"/>
        <v>3.0028228735612108E-3</v>
      </c>
      <c r="G111" s="176">
        <f t="shared" si="1"/>
        <v>2.670611942646792E-3</v>
      </c>
      <c r="H111" s="153"/>
      <c r="I111" s="77"/>
    </row>
    <row r="112" spans="1:9" x14ac:dyDescent="0.55000000000000004">
      <c r="A112" s="159" t="s">
        <v>82</v>
      </c>
      <c r="B112" s="160">
        <v>1564974.4</v>
      </c>
      <c r="C112" s="161">
        <v>584165</v>
      </c>
      <c r="D112" s="160">
        <v>2366427.81</v>
      </c>
      <c r="E112" s="161">
        <v>1060803</v>
      </c>
      <c r="F112" s="176">
        <f t="shared" si="0"/>
        <v>1.4067781442269368E-3</v>
      </c>
      <c r="G112" s="176">
        <f t="shared" si="1"/>
        <v>2.6644130805745145E-3</v>
      </c>
      <c r="H112" s="153"/>
      <c r="I112" s="77"/>
    </row>
    <row r="113" spans="1:9" x14ac:dyDescent="0.55000000000000004">
      <c r="A113" s="159" t="s">
        <v>49</v>
      </c>
      <c r="B113" s="160">
        <v>3046332.38</v>
      </c>
      <c r="C113" s="161">
        <v>1291712</v>
      </c>
      <c r="D113" s="160">
        <v>1972630.9</v>
      </c>
      <c r="E113" s="161">
        <v>991562</v>
      </c>
      <c r="F113" s="176">
        <f t="shared" si="0"/>
        <v>3.110683129313918E-3</v>
      </c>
      <c r="G113" s="176">
        <f t="shared" si="1"/>
        <v>2.4905008404016832E-3</v>
      </c>
      <c r="H113" s="153"/>
      <c r="I113" s="77"/>
    </row>
    <row r="114" spans="1:9" x14ac:dyDescent="0.55000000000000004">
      <c r="A114" s="159" t="s">
        <v>92</v>
      </c>
      <c r="B114" s="160">
        <v>0</v>
      </c>
      <c r="C114" s="161">
        <v>0</v>
      </c>
      <c r="D114" s="160">
        <v>2760931.87</v>
      </c>
      <c r="E114" s="161">
        <v>970636</v>
      </c>
      <c r="F114" s="176">
        <f t="shared" si="0"/>
        <v>0</v>
      </c>
      <c r="G114" s="176">
        <f t="shared" si="1"/>
        <v>2.437941120902302E-3</v>
      </c>
      <c r="H114" s="153"/>
      <c r="I114" s="77"/>
    </row>
    <row r="115" spans="1:9" x14ac:dyDescent="0.55000000000000004">
      <c r="A115" s="159" t="s">
        <v>98</v>
      </c>
      <c r="B115" s="160">
        <v>881925.32000000007</v>
      </c>
      <c r="C115" s="161">
        <v>371077</v>
      </c>
      <c r="D115" s="160">
        <v>1653230.9</v>
      </c>
      <c r="E115" s="161">
        <v>799522</v>
      </c>
      <c r="F115" s="176">
        <f t="shared" si="0"/>
        <v>8.9362254401632933E-4</v>
      </c>
      <c r="G115" s="176">
        <f t="shared" si="1"/>
        <v>2.00815502502076E-3</v>
      </c>
      <c r="H115" s="153"/>
      <c r="I115" s="77"/>
    </row>
    <row r="116" spans="1:9" x14ac:dyDescent="0.55000000000000004">
      <c r="A116" s="159" t="s">
        <v>53</v>
      </c>
      <c r="B116" s="160">
        <v>320508</v>
      </c>
      <c r="C116" s="161">
        <v>136790</v>
      </c>
      <c r="D116" s="160">
        <v>1052190.67</v>
      </c>
      <c r="E116" s="161">
        <v>507963</v>
      </c>
      <c r="F116" s="176">
        <f t="shared" si="0"/>
        <v>3.294158026393274E-4</v>
      </c>
      <c r="G116" s="176">
        <f t="shared" si="1"/>
        <v>1.2758478828282652E-3</v>
      </c>
      <c r="H116" s="153"/>
      <c r="I116" s="77"/>
    </row>
    <row r="117" spans="1:9" x14ac:dyDescent="0.55000000000000004">
      <c r="A117" s="159" t="s">
        <v>33</v>
      </c>
      <c r="B117" s="160">
        <v>2113701.13</v>
      </c>
      <c r="C117" s="161">
        <v>1034108</v>
      </c>
      <c r="D117" s="160">
        <v>859914.32</v>
      </c>
      <c r="E117" s="161">
        <v>495093</v>
      </c>
      <c r="F117" s="176">
        <f t="shared" si="0"/>
        <v>2.4903247082078334E-3</v>
      </c>
      <c r="G117" s="176">
        <f t="shared" si="1"/>
        <v>1.2435223743719412E-3</v>
      </c>
      <c r="H117" s="153"/>
      <c r="I117" s="77"/>
    </row>
    <row r="118" spans="1:9" x14ac:dyDescent="0.55000000000000004">
      <c r="A118" s="159" t="s">
        <v>36</v>
      </c>
      <c r="B118" s="160">
        <v>1194714.2</v>
      </c>
      <c r="C118" s="161">
        <v>304037</v>
      </c>
      <c r="D118" s="160">
        <v>1537444.18</v>
      </c>
      <c r="E118" s="161">
        <v>428525</v>
      </c>
      <c r="F118" s="176">
        <f t="shared" si="0"/>
        <v>7.3217773511991501E-4</v>
      </c>
      <c r="G118" s="176">
        <f t="shared" si="1"/>
        <v>1.0763238936477308E-3</v>
      </c>
      <c r="H118" s="153"/>
      <c r="I118" s="77"/>
    </row>
    <row r="119" spans="1:9" x14ac:dyDescent="0.55000000000000004">
      <c r="A119" s="159" t="s">
        <v>60</v>
      </c>
      <c r="B119" s="160">
        <v>915930.2</v>
      </c>
      <c r="C119" s="161">
        <v>319189</v>
      </c>
      <c r="D119" s="160">
        <v>1040966.82</v>
      </c>
      <c r="E119" s="161">
        <v>416563</v>
      </c>
      <c r="F119" s="176">
        <f t="shared" si="0"/>
        <v>7.6866657378934328E-4</v>
      </c>
      <c r="G119" s="176">
        <f t="shared" si="1"/>
        <v>1.0462790038144325E-3</v>
      </c>
      <c r="H119" s="153"/>
      <c r="I119" s="77"/>
    </row>
    <row r="120" spans="1:9" x14ac:dyDescent="0.55000000000000004">
      <c r="A120" s="159" t="s">
        <v>93</v>
      </c>
      <c r="B120" s="160">
        <v>225329.38</v>
      </c>
      <c r="C120" s="161">
        <v>99990</v>
      </c>
      <c r="D120" s="160">
        <v>765768.6</v>
      </c>
      <c r="E120" s="161">
        <v>368600</v>
      </c>
      <c r="F120" s="176">
        <f t="shared" si="0"/>
        <v>2.4079454715919543E-4</v>
      </c>
      <c r="G120" s="176">
        <f t="shared" si="1"/>
        <v>9.2581059961158304E-4</v>
      </c>
      <c r="H120" s="153"/>
      <c r="I120" s="77"/>
    </row>
    <row r="121" spans="1:9" x14ac:dyDescent="0.55000000000000004">
      <c r="A121" s="159" t="s">
        <v>99</v>
      </c>
      <c r="B121" s="160">
        <v>0</v>
      </c>
      <c r="C121" s="161">
        <v>0</v>
      </c>
      <c r="D121" s="160">
        <v>714757.2</v>
      </c>
      <c r="E121" s="161">
        <v>342223</v>
      </c>
      <c r="F121" s="176">
        <f t="shared" si="0"/>
        <v>0</v>
      </c>
      <c r="G121" s="176">
        <f t="shared" si="1"/>
        <v>8.5955963329049044E-4</v>
      </c>
      <c r="H121" s="153"/>
      <c r="I121" s="77"/>
    </row>
    <row r="122" spans="1:9" x14ac:dyDescent="0.55000000000000004">
      <c r="A122" s="159" t="s">
        <v>54</v>
      </c>
      <c r="B122" s="160">
        <v>892395.74</v>
      </c>
      <c r="C122" s="161">
        <v>336433</v>
      </c>
      <c r="D122" s="160">
        <v>688002.03</v>
      </c>
      <c r="E122" s="161">
        <v>298874</v>
      </c>
      <c r="F122" s="176">
        <f t="shared" si="0"/>
        <v>8.101933381779138E-4</v>
      </c>
      <c r="G122" s="176">
        <f t="shared" si="1"/>
        <v>7.5068018759715752E-4</v>
      </c>
      <c r="H122" s="153"/>
      <c r="I122" s="77"/>
    </row>
    <row r="123" spans="1:9" x14ac:dyDescent="0.55000000000000004">
      <c r="A123" s="159" t="s">
        <v>69</v>
      </c>
      <c r="B123" s="160">
        <v>205907.32</v>
      </c>
      <c r="C123" s="161">
        <v>84419</v>
      </c>
      <c r="D123" s="160">
        <v>606757.92000000004</v>
      </c>
      <c r="E123" s="161">
        <v>288890</v>
      </c>
      <c r="F123" s="176">
        <f t="shared" si="0"/>
        <v>2.0329667843416461E-4</v>
      </c>
      <c r="G123" s="176">
        <f t="shared" si="1"/>
        <v>7.2560342952194851E-4</v>
      </c>
      <c r="H123" s="153"/>
      <c r="I123" s="77"/>
    </row>
    <row r="124" spans="1:9" x14ac:dyDescent="0.55000000000000004">
      <c r="A124" s="159" t="s">
        <v>56</v>
      </c>
      <c r="B124" s="160">
        <v>463986.36</v>
      </c>
      <c r="C124" s="161">
        <v>194584</v>
      </c>
      <c r="D124" s="160">
        <v>520564</v>
      </c>
      <c r="E124" s="161">
        <v>223986</v>
      </c>
      <c r="F124" s="176">
        <f t="shared" si="0"/>
        <v>4.6859452109635852E-4</v>
      </c>
      <c r="G124" s="176">
        <f t="shared" si="1"/>
        <v>5.6258440847693986E-4</v>
      </c>
      <c r="H124" s="153"/>
      <c r="I124" s="77"/>
    </row>
    <row r="125" spans="1:9" x14ac:dyDescent="0.55000000000000004">
      <c r="A125" s="159" t="s">
        <v>112</v>
      </c>
      <c r="B125" s="160">
        <v>0</v>
      </c>
      <c r="C125" s="161">
        <v>0</v>
      </c>
      <c r="D125" s="160">
        <v>526123.31999999995</v>
      </c>
      <c r="E125" s="161">
        <v>221595</v>
      </c>
      <c r="F125" s="176">
        <f t="shared" si="0"/>
        <v>0</v>
      </c>
      <c r="G125" s="176">
        <f t="shared" si="1"/>
        <v>5.5657894688260646E-4</v>
      </c>
      <c r="H125" s="153"/>
      <c r="I125" s="77"/>
    </row>
    <row r="126" spans="1:9" x14ac:dyDescent="0.55000000000000004">
      <c r="A126" s="159" t="s">
        <v>75</v>
      </c>
      <c r="B126" s="160">
        <v>101386.12</v>
      </c>
      <c r="C126" s="161">
        <v>36420</v>
      </c>
      <c r="D126" s="160">
        <v>498721.37</v>
      </c>
      <c r="E126" s="161">
        <v>215926</v>
      </c>
      <c r="F126" s="176">
        <f t="shared" si="0"/>
        <v>8.770614468984797E-5</v>
      </c>
      <c r="G126" s="176">
        <f t="shared" si="1"/>
        <v>5.4234015065580759E-4</v>
      </c>
      <c r="H126" s="153"/>
      <c r="I126" s="77"/>
    </row>
    <row r="127" spans="1:9" x14ac:dyDescent="0.55000000000000004">
      <c r="A127" s="159" t="s">
        <v>86</v>
      </c>
      <c r="B127" s="160">
        <v>730423.03999999992</v>
      </c>
      <c r="C127" s="161">
        <v>263466</v>
      </c>
      <c r="D127" s="160">
        <v>356397.51</v>
      </c>
      <c r="E127" s="161">
        <v>174548</v>
      </c>
      <c r="F127" s="176">
        <f t="shared" si="0"/>
        <v>6.3447520913935981E-4</v>
      </c>
      <c r="G127" s="176">
        <f t="shared" si="1"/>
        <v>4.3841125485893272E-4</v>
      </c>
      <c r="H127" s="153"/>
      <c r="I127" s="77"/>
    </row>
    <row r="128" spans="1:9" x14ac:dyDescent="0.55000000000000004">
      <c r="A128" s="159" t="s">
        <v>71</v>
      </c>
      <c r="B128" s="160">
        <v>152700</v>
      </c>
      <c r="C128" s="161">
        <v>52910</v>
      </c>
      <c r="D128" s="160">
        <v>399294</v>
      </c>
      <c r="E128" s="161">
        <v>165480</v>
      </c>
      <c r="F128" s="176">
        <f t="shared" si="0"/>
        <v>1.2741713661559186E-4</v>
      </c>
      <c r="G128" s="176">
        <f t="shared" si="1"/>
        <v>4.1563520896289953E-4</v>
      </c>
      <c r="H128" s="153"/>
      <c r="I128" s="77"/>
    </row>
    <row r="129" spans="1:10" x14ac:dyDescent="0.55000000000000004">
      <c r="A129" s="159" t="s">
        <v>70</v>
      </c>
      <c r="B129" s="160">
        <v>113104.33</v>
      </c>
      <c r="C129" s="161">
        <v>48501</v>
      </c>
      <c r="D129" s="160">
        <v>437224.3</v>
      </c>
      <c r="E129" s="161">
        <v>163734</v>
      </c>
      <c r="F129" s="176">
        <f t="shared" si="0"/>
        <v>1.1679944326200759E-4</v>
      </c>
      <c r="G129" s="176">
        <f t="shared" si="1"/>
        <v>4.1124979033316044E-4</v>
      </c>
      <c r="H129" s="153"/>
      <c r="I129" s="77"/>
    </row>
    <row r="130" spans="1:10" x14ac:dyDescent="0.55000000000000004">
      <c r="A130" s="159" t="s">
        <v>83</v>
      </c>
      <c r="B130" s="160">
        <v>315502.65000000002</v>
      </c>
      <c r="C130" s="161">
        <v>118560</v>
      </c>
      <c r="D130" s="160">
        <v>358397</v>
      </c>
      <c r="E130" s="161">
        <v>159930</v>
      </c>
      <c r="F130" s="176">
        <f t="shared" si="0"/>
        <v>2.8551456656859895E-4</v>
      </c>
      <c r="G130" s="176">
        <f t="shared" si="1"/>
        <v>4.0169530438383198E-4</v>
      </c>
      <c r="H130" s="153"/>
      <c r="I130" s="77"/>
    </row>
    <row r="131" spans="1:10" x14ac:dyDescent="0.55000000000000004">
      <c r="A131" s="159" t="s">
        <v>72</v>
      </c>
      <c r="B131" s="160">
        <v>113529.60000000001</v>
      </c>
      <c r="C131" s="161">
        <v>51840</v>
      </c>
      <c r="D131" s="160">
        <v>354494.96</v>
      </c>
      <c r="E131" s="161">
        <v>147118</v>
      </c>
      <c r="F131" s="176">
        <f t="shared" si="0"/>
        <v>1.2484037728505542E-4</v>
      </c>
      <c r="G131" s="176">
        <f t="shared" si="1"/>
        <v>3.6951547420959542E-4</v>
      </c>
      <c r="H131" s="153"/>
      <c r="I131" s="77"/>
    </row>
    <row r="132" spans="1:10" x14ac:dyDescent="0.55000000000000004">
      <c r="A132" s="159" t="s">
        <v>42</v>
      </c>
      <c r="B132" s="160">
        <v>706274.78500000003</v>
      </c>
      <c r="C132" s="161">
        <v>273711</v>
      </c>
      <c r="D132" s="160">
        <v>320462.25</v>
      </c>
      <c r="E132" s="161">
        <v>141405</v>
      </c>
      <c r="F132" s="176">
        <f t="shared" si="0"/>
        <v>6.5914707768267367E-4</v>
      </c>
      <c r="G132" s="176">
        <f t="shared" si="1"/>
        <v>3.5516616342397148E-4</v>
      </c>
      <c r="H132" s="153"/>
      <c r="I132" s="77"/>
    </row>
    <row r="133" spans="1:10" x14ac:dyDescent="0.55000000000000004">
      <c r="A133" s="159" t="s">
        <v>63</v>
      </c>
      <c r="B133" s="160">
        <v>474958.5</v>
      </c>
      <c r="C133" s="161">
        <v>169895</v>
      </c>
      <c r="D133" s="160">
        <v>342256.4</v>
      </c>
      <c r="E133" s="161">
        <v>128309</v>
      </c>
      <c r="F133" s="176">
        <f t="shared" si="0"/>
        <v>4.0913880977709279E-4</v>
      </c>
      <c r="G133" s="176">
        <f t="shared" si="1"/>
        <v>3.2227301200640968E-4</v>
      </c>
      <c r="H133" s="153"/>
      <c r="I133" s="77"/>
    </row>
    <row r="134" spans="1:10" x14ac:dyDescent="0.55000000000000004">
      <c r="A134" s="159" t="s">
        <v>57</v>
      </c>
      <c r="B134" s="160">
        <v>4993127.8</v>
      </c>
      <c r="C134" s="161">
        <v>2042321</v>
      </c>
      <c r="D134" s="160">
        <v>217354.28</v>
      </c>
      <c r="E134" s="161">
        <v>105820</v>
      </c>
      <c r="F134" s="176">
        <f t="shared" si="0"/>
        <v>4.9182894324303946E-3</v>
      </c>
      <c r="G134" s="176">
        <f t="shared" si="1"/>
        <v>2.6578751397422063E-4</v>
      </c>
      <c r="H134" s="153"/>
      <c r="I134" s="77"/>
    </row>
    <row r="135" spans="1:10" x14ac:dyDescent="0.55000000000000004">
      <c r="A135" s="159" t="s">
        <v>80</v>
      </c>
      <c r="B135" s="160">
        <v>0</v>
      </c>
      <c r="C135" s="161">
        <v>0</v>
      </c>
      <c r="D135" s="160">
        <v>200114</v>
      </c>
      <c r="E135" s="161">
        <v>95238</v>
      </c>
      <c r="F135" s="176">
        <f t="shared" si="0"/>
        <v>0</v>
      </c>
      <c r="G135" s="176">
        <f t="shared" si="1"/>
        <v>2.3920876257679853E-4</v>
      </c>
      <c r="H135" s="153"/>
      <c r="I135" s="77"/>
    </row>
    <row r="136" spans="1:10" x14ac:dyDescent="0.55000000000000004">
      <c r="A136" s="159" t="s">
        <v>81</v>
      </c>
      <c r="B136" s="160">
        <v>0</v>
      </c>
      <c r="C136" s="161">
        <v>0</v>
      </c>
      <c r="D136" s="160">
        <v>183835.14</v>
      </c>
      <c r="E136" s="161">
        <v>90420</v>
      </c>
      <c r="F136" s="176">
        <f t="shared" si="0"/>
        <v>0</v>
      </c>
      <c r="G136" s="176">
        <f t="shared" si="1"/>
        <v>2.271074183854567E-4</v>
      </c>
      <c r="H136" s="153"/>
      <c r="I136" s="93"/>
      <c r="J136" s="77"/>
    </row>
    <row r="137" spans="1:10" x14ac:dyDescent="0.55000000000000004">
      <c r="A137" s="159" t="s">
        <v>59</v>
      </c>
      <c r="B137" s="160">
        <v>0</v>
      </c>
      <c r="C137" s="161">
        <v>0</v>
      </c>
      <c r="D137" s="160">
        <v>178928</v>
      </c>
      <c r="E137" s="161">
        <v>85400</v>
      </c>
      <c r="F137" s="176">
        <f t="shared" si="0"/>
        <v>0</v>
      </c>
      <c r="G137" s="176">
        <f t="shared" si="1"/>
        <v>2.1449871190132715E-4</v>
      </c>
      <c r="H137" s="153"/>
      <c r="I137" s="93"/>
      <c r="J137" s="77"/>
    </row>
    <row r="138" spans="1:10" x14ac:dyDescent="0.55000000000000004">
      <c r="A138" s="159" t="s">
        <v>61</v>
      </c>
      <c r="B138" s="160">
        <v>235707.38</v>
      </c>
      <c r="C138" s="161">
        <v>93928</v>
      </c>
      <c r="D138" s="160">
        <v>176669.52</v>
      </c>
      <c r="E138" s="161">
        <v>83928</v>
      </c>
      <c r="F138" s="176">
        <f t="shared" si="0"/>
        <v>2.2619612186787589E-4</v>
      </c>
      <c r="G138" s="176">
        <f t="shared" si="1"/>
        <v>2.1080149756972584E-4</v>
      </c>
      <c r="H138" s="153"/>
      <c r="I138" s="93"/>
      <c r="J138" s="77"/>
    </row>
    <row r="139" spans="1:10" x14ac:dyDescent="0.55000000000000004">
      <c r="A139" s="159" t="s">
        <v>67</v>
      </c>
      <c r="B139" s="160">
        <v>323468.40000000002</v>
      </c>
      <c r="C139" s="161">
        <v>144992</v>
      </c>
      <c r="D139" s="160">
        <v>205744.46</v>
      </c>
      <c r="E139" s="161">
        <v>83810</v>
      </c>
      <c r="F139" s="176">
        <f t="shared" si="0"/>
        <v>3.4916774659171982E-4</v>
      </c>
      <c r="G139" s="176">
        <f t="shared" si="1"/>
        <v>2.1050511761651323E-4</v>
      </c>
      <c r="H139" s="153"/>
      <c r="I139" s="93"/>
      <c r="J139" s="77"/>
    </row>
    <row r="140" spans="1:10" x14ac:dyDescent="0.55000000000000004">
      <c r="A140" s="159" t="s">
        <v>58</v>
      </c>
      <c r="B140" s="160">
        <v>344502.3</v>
      </c>
      <c r="C140" s="161">
        <v>142774</v>
      </c>
      <c r="D140" s="160">
        <v>232331.11</v>
      </c>
      <c r="E140" s="161">
        <v>82032</v>
      </c>
      <c r="F140" s="176">
        <f t="shared" si="0"/>
        <v>3.4382638940000973E-4</v>
      </c>
      <c r="G140" s="176">
        <f t="shared" si="1"/>
        <v>2.0603932476217411E-4</v>
      </c>
      <c r="H140" s="153"/>
      <c r="I140" s="93"/>
      <c r="J140" s="77"/>
    </row>
    <row r="141" spans="1:10" x14ac:dyDescent="0.55000000000000004">
      <c r="A141" s="159" t="s">
        <v>108</v>
      </c>
      <c r="B141" s="160">
        <v>0</v>
      </c>
      <c r="C141" s="161">
        <v>0</v>
      </c>
      <c r="D141" s="160">
        <v>106579.2</v>
      </c>
      <c r="E141" s="161">
        <v>51240</v>
      </c>
      <c r="F141" s="176">
        <f t="shared" si="0"/>
        <v>0</v>
      </c>
      <c r="G141" s="176">
        <f t="shared" si="1"/>
        <v>1.2869922714079629E-4</v>
      </c>
      <c r="H141" s="153"/>
      <c r="I141" s="93"/>
      <c r="J141" s="77"/>
    </row>
    <row r="142" spans="1:10" x14ac:dyDescent="0.55000000000000004">
      <c r="A142" s="159" t="s">
        <v>109</v>
      </c>
      <c r="B142" s="160">
        <v>0</v>
      </c>
      <c r="C142" s="161">
        <v>0</v>
      </c>
      <c r="D142" s="160">
        <v>103294.57</v>
      </c>
      <c r="E142" s="161">
        <v>50265</v>
      </c>
      <c r="F142" s="176">
        <f t="shared" si="0"/>
        <v>0</v>
      </c>
      <c r="G142" s="176">
        <f t="shared" si="1"/>
        <v>1.2625032498501417E-4</v>
      </c>
      <c r="H142" s="153"/>
      <c r="I142" s="93"/>
      <c r="J142" s="77"/>
    </row>
    <row r="143" spans="1:10" x14ac:dyDescent="0.55000000000000004">
      <c r="A143" s="159" t="s">
        <v>73</v>
      </c>
      <c r="B143" s="160">
        <v>103341.25</v>
      </c>
      <c r="C143" s="161">
        <v>43975</v>
      </c>
      <c r="D143" s="160">
        <v>119436</v>
      </c>
      <c r="E143" s="161">
        <v>48502</v>
      </c>
      <c r="F143" s="176">
        <f t="shared" si="0"/>
        <v>1.0589999211246744E-4</v>
      </c>
      <c r="G143" s="176">
        <f t="shared" si="1"/>
        <v>1.2182220754845633E-4</v>
      </c>
      <c r="H143" s="153"/>
      <c r="I143" s="93"/>
      <c r="J143" s="77"/>
    </row>
    <row r="144" spans="1:10" x14ac:dyDescent="0.55000000000000004">
      <c r="A144" s="159" t="s">
        <v>100</v>
      </c>
      <c r="B144" s="160">
        <v>0</v>
      </c>
      <c r="C144" s="161">
        <v>0</v>
      </c>
      <c r="D144" s="160">
        <v>95285.86</v>
      </c>
      <c r="E144" s="161">
        <v>46998</v>
      </c>
      <c r="F144" s="176">
        <f t="shared" si="0"/>
        <v>0</v>
      </c>
      <c r="G144" s="176">
        <f t="shared" si="1"/>
        <v>1.1804461899225496E-4</v>
      </c>
      <c r="H144" s="153"/>
      <c r="I144" s="93"/>
      <c r="J144" s="77"/>
    </row>
    <row r="145" spans="1:10" x14ac:dyDescent="0.55000000000000004">
      <c r="A145" s="159" t="s">
        <v>110</v>
      </c>
      <c r="B145" s="160">
        <v>0</v>
      </c>
      <c r="C145" s="161">
        <v>0</v>
      </c>
      <c r="D145" s="160">
        <v>102296.6</v>
      </c>
      <c r="E145" s="161">
        <v>46286</v>
      </c>
      <c r="F145" s="176">
        <f t="shared" si="0"/>
        <v>0</v>
      </c>
      <c r="G145" s="176">
        <f t="shared" si="1"/>
        <v>1.1625629249490432E-4</v>
      </c>
      <c r="H145" s="153"/>
      <c r="I145" s="93"/>
      <c r="J145" s="77"/>
    </row>
    <row r="146" spans="1:10" x14ac:dyDescent="0.55000000000000004">
      <c r="A146" s="159" t="s">
        <v>111</v>
      </c>
      <c r="B146" s="160">
        <v>0</v>
      </c>
      <c r="C146" s="161">
        <v>0</v>
      </c>
      <c r="D146" s="160">
        <v>108150</v>
      </c>
      <c r="E146" s="161">
        <v>44974</v>
      </c>
      <c r="F146" s="176">
        <f t="shared" si="0"/>
        <v>0</v>
      </c>
      <c r="G146" s="176">
        <f t="shared" si="1"/>
        <v>1.1296094928630313E-4</v>
      </c>
      <c r="H146" s="153"/>
      <c r="I146" s="93"/>
      <c r="J146" s="77"/>
    </row>
    <row r="147" spans="1:10" x14ac:dyDescent="0.55000000000000004">
      <c r="A147" s="159" t="s">
        <v>76</v>
      </c>
      <c r="B147" s="160">
        <v>0</v>
      </c>
      <c r="C147" s="161">
        <v>0</v>
      </c>
      <c r="D147" s="160">
        <v>143246</v>
      </c>
      <c r="E147" s="161">
        <v>43982</v>
      </c>
      <c r="F147" s="176">
        <f t="shared" si="0"/>
        <v>0</v>
      </c>
      <c r="G147" s="176">
        <f t="shared" si="1"/>
        <v>1.1046934832370224E-4</v>
      </c>
      <c r="H147" s="153"/>
      <c r="I147" s="93"/>
      <c r="J147" s="77"/>
    </row>
    <row r="148" spans="1:10" x14ac:dyDescent="0.55000000000000004">
      <c r="A148" s="159" t="s">
        <v>101</v>
      </c>
      <c r="B148" s="160">
        <v>0</v>
      </c>
      <c r="C148" s="161">
        <v>0</v>
      </c>
      <c r="D148" s="160">
        <v>87193.7</v>
      </c>
      <c r="E148" s="161">
        <v>41866</v>
      </c>
      <c r="F148" s="176">
        <f t="shared" si="0"/>
        <v>0</v>
      </c>
      <c r="G148" s="176">
        <f t="shared" si="1"/>
        <v>1.0515460272202533E-4</v>
      </c>
      <c r="H148" s="153"/>
      <c r="I148" s="93"/>
      <c r="J148" s="77"/>
    </row>
    <row r="149" spans="1:10" x14ac:dyDescent="0.55000000000000004">
      <c r="A149" s="159" t="s">
        <v>84</v>
      </c>
      <c r="B149" s="160">
        <v>0</v>
      </c>
      <c r="C149" s="161">
        <v>0</v>
      </c>
      <c r="D149" s="160">
        <v>73279.490000000005</v>
      </c>
      <c r="E149" s="161">
        <v>36045</v>
      </c>
      <c r="F149" s="176">
        <f t="shared" si="0"/>
        <v>0</v>
      </c>
      <c r="G149" s="176">
        <f t="shared" si="1"/>
        <v>9.0534028928376321E-5</v>
      </c>
      <c r="H149" s="153"/>
      <c r="I149" s="93"/>
      <c r="J149" s="77"/>
    </row>
    <row r="150" spans="1:10" x14ac:dyDescent="0.55000000000000004">
      <c r="A150" s="159" t="s">
        <v>77</v>
      </c>
      <c r="B150" s="160">
        <v>198474.4</v>
      </c>
      <c r="C150" s="161">
        <v>28977</v>
      </c>
      <c r="D150" s="160">
        <v>190066.09</v>
      </c>
      <c r="E150" s="161">
        <v>28898</v>
      </c>
      <c r="F150" s="176">
        <f t="shared" si="0"/>
        <v>6.9782014131733236E-5</v>
      </c>
      <c r="G150" s="176">
        <f t="shared" si="1"/>
        <v>7.2582948202863602E-5</v>
      </c>
      <c r="H150" s="153"/>
      <c r="I150" s="93"/>
      <c r="J150" s="77"/>
    </row>
    <row r="151" spans="1:10" x14ac:dyDescent="0.55000000000000004">
      <c r="A151" s="159" t="s">
        <v>65</v>
      </c>
      <c r="B151" s="160">
        <v>626165.38</v>
      </c>
      <c r="C151" s="161">
        <v>271596</v>
      </c>
      <c r="D151" s="160">
        <v>74421</v>
      </c>
      <c r="E151" s="161">
        <v>20969</v>
      </c>
      <c r="F151" s="176">
        <f t="shared" si="0"/>
        <v>6.540537636788563E-4</v>
      </c>
      <c r="G151" s="176">
        <f t="shared" si="1"/>
        <v>5.2667722363687695E-5</v>
      </c>
      <c r="H151" s="153"/>
      <c r="I151" s="93"/>
      <c r="J151" s="77"/>
    </row>
    <row r="152" spans="1:10" x14ac:dyDescent="0.55000000000000004">
      <c r="A152" s="159" t="s">
        <v>66</v>
      </c>
      <c r="B152" s="160">
        <v>777030.53</v>
      </c>
      <c r="C152" s="161">
        <v>287230</v>
      </c>
      <c r="D152" s="160">
        <v>0</v>
      </c>
      <c r="E152" s="161">
        <v>0</v>
      </c>
      <c r="F152" s="176">
        <f t="shared" si="0"/>
        <v>6.917033481401711E-4</v>
      </c>
      <c r="G152" s="176">
        <f t="shared" si="1"/>
        <v>0</v>
      </c>
      <c r="H152" s="153"/>
      <c r="I152" s="93"/>
      <c r="J152" s="77"/>
    </row>
    <row r="153" spans="1:10" x14ac:dyDescent="0.55000000000000004">
      <c r="A153" s="159" t="s">
        <v>113</v>
      </c>
      <c r="B153" s="160">
        <v>100650.35</v>
      </c>
      <c r="C153" s="161">
        <v>41482</v>
      </c>
      <c r="D153" s="160">
        <v>0</v>
      </c>
      <c r="E153" s="161">
        <v>0</v>
      </c>
      <c r="F153" s="176">
        <f t="shared" si="0"/>
        <v>9.9896383690946549E-5</v>
      </c>
      <c r="G153" s="176">
        <f t="shared" si="1"/>
        <v>0</v>
      </c>
      <c r="H153" s="153"/>
      <c r="I153" s="93"/>
      <c r="J153" s="77"/>
    </row>
    <row r="154" spans="1:10" x14ac:dyDescent="0.55000000000000004">
      <c r="A154" s="159" t="s">
        <v>74</v>
      </c>
      <c r="B154" s="160">
        <v>106848</v>
      </c>
      <c r="C154" s="161">
        <v>40320</v>
      </c>
      <c r="D154" s="160">
        <v>0</v>
      </c>
      <c r="E154" s="161">
        <v>0</v>
      </c>
      <c r="F154" s="176">
        <f t="shared" si="0"/>
        <v>9.7098071221709775E-5</v>
      </c>
      <c r="G154" s="176">
        <f t="shared" si="1"/>
        <v>0</v>
      </c>
      <c r="H154" s="153"/>
      <c r="I154" s="93"/>
      <c r="J154" s="77"/>
    </row>
    <row r="155" spans="1:10" ht="15.75" thickBot="1" x14ac:dyDescent="0.6">
      <c r="A155" s="163" t="s">
        <v>114</v>
      </c>
      <c r="B155" s="164">
        <v>74392.56</v>
      </c>
      <c r="C155" s="165">
        <v>23429</v>
      </c>
      <c r="D155" s="164">
        <v>0</v>
      </c>
      <c r="E155" s="165">
        <v>0</v>
      </c>
      <c r="F155" s="177">
        <f t="shared" ref="F155" si="2">+C155/$C$85</f>
        <v>5.6421396593587256E-5</v>
      </c>
      <c r="G155" s="177">
        <f t="shared" ref="G155" si="3">+E155/$E$85</f>
        <v>0</v>
      </c>
      <c r="H155" s="153"/>
      <c r="I155" s="93"/>
      <c r="J155" s="77"/>
    </row>
    <row r="156" spans="1:10" x14ac:dyDescent="0.55000000000000004">
      <c r="A156" s="153"/>
      <c r="B156" s="153"/>
      <c r="C156" s="153"/>
      <c r="D156" s="153"/>
      <c r="E156" s="153"/>
      <c r="F156" s="153"/>
      <c r="G156" s="153"/>
      <c r="H156" s="153"/>
      <c r="I156" s="93"/>
      <c r="J156" s="77"/>
    </row>
    <row r="157" spans="1:10" x14ac:dyDescent="0.55000000000000004">
      <c r="A157" s="153"/>
      <c r="B157" s="153"/>
      <c r="C157" s="153"/>
      <c r="D157" s="153"/>
      <c r="E157" s="153"/>
      <c r="F157" s="153"/>
      <c r="G157" s="153"/>
      <c r="H157" s="153"/>
      <c r="I157" s="93"/>
      <c r="J157" s="77"/>
    </row>
    <row r="158" spans="1:10" x14ac:dyDescent="0.55000000000000004">
      <c r="A158" s="153"/>
      <c r="B158" s="153"/>
      <c r="C158" s="153"/>
      <c r="D158" s="153"/>
      <c r="E158" s="153"/>
      <c r="F158" s="153"/>
      <c r="G158" s="153"/>
      <c r="H158" s="153"/>
      <c r="I158" s="93"/>
      <c r="J158" s="77"/>
    </row>
    <row r="159" spans="1:10" x14ac:dyDescent="0.55000000000000004">
      <c r="A159" s="153"/>
      <c r="B159" s="153"/>
      <c r="C159" s="153"/>
      <c r="D159" s="153"/>
      <c r="E159" s="153"/>
      <c r="F159" s="153"/>
      <c r="G159" s="153"/>
      <c r="H159" s="153"/>
      <c r="I159" s="93"/>
      <c r="J159" s="77"/>
    </row>
    <row r="160" spans="1:10" x14ac:dyDescent="0.55000000000000004">
      <c r="A160" s="153"/>
      <c r="B160" s="153"/>
      <c r="C160" s="153"/>
      <c r="D160" s="153"/>
      <c r="E160" s="153"/>
      <c r="F160" s="153"/>
      <c r="G160" s="153"/>
      <c r="H160" s="153"/>
      <c r="I160" s="93"/>
      <c r="J160" s="77"/>
    </row>
    <row r="161" spans="1:10" x14ac:dyDescent="0.55000000000000004">
      <c r="A161" s="153"/>
      <c r="B161" s="153"/>
      <c r="C161" s="153"/>
      <c r="D161" s="153"/>
      <c r="E161" s="153"/>
      <c r="F161" s="153"/>
      <c r="G161" s="153"/>
      <c r="H161" s="153"/>
      <c r="I161" s="93"/>
      <c r="J161" s="77"/>
    </row>
    <row r="162" spans="1:10" x14ac:dyDescent="0.55000000000000004">
      <c r="A162" s="153"/>
      <c r="B162" s="153"/>
      <c r="C162" s="153"/>
      <c r="D162" s="153"/>
      <c r="E162" s="153"/>
      <c r="F162" s="153"/>
      <c r="G162" s="153"/>
      <c r="H162" s="153"/>
      <c r="I162" s="93"/>
      <c r="J162" s="77"/>
    </row>
    <row r="163" spans="1:10" x14ac:dyDescent="0.55000000000000004">
      <c r="A163" s="153"/>
      <c r="B163" s="153"/>
      <c r="C163" s="153"/>
      <c r="D163" s="153"/>
      <c r="E163" s="153"/>
      <c r="F163" s="153"/>
      <c r="G163" s="153"/>
      <c r="H163" s="153"/>
      <c r="I163" s="93"/>
      <c r="J163" s="77"/>
    </row>
    <row r="164" spans="1:10" x14ac:dyDescent="0.55000000000000004">
      <c r="A164" s="154"/>
      <c r="B164" s="154"/>
      <c r="C164" s="154"/>
      <c r="D164" s="154"/>
      <c r="E164" s="154"/>
      <c r="F164" s="154"/>
      <c r="G164" s="154"/>
      <c r="H164" s="154"/>
      <c r="I164" s="93"/>
      <c r="J164" s="77"/>
    </row>
    <row r="165" spans="1:10" x14ac:dyDescent="0.55000000000000004">
      <c r="A165" s="154"/>
      <c r="B165" s="154"/>
      <c r="C165" s="154"/>
      <c r="D165" s="154"/>
      <c r="E165" s="154"/>
      <c r="F165" s="154"/>
      <c r="G165" s="154"/>
      <c r="H165" s="154"/>
      <c r="I165" s="93"/>
      <c r="J165" s="77"/>
    </row>
    <row r="166" spans="1:10" x14ac:dyDescent="0.55000000000000004">
      <c r="A166" s="154"/>
      <c r="B166" s="154"/>
      <c r="C166" s="154"/>
      <c r="D166" s="154"/>
      <c r="E166" s="154"/>
      <c r="F166" s="154"/>
      <c r="G166" s="154"/>
      <c r="H166" s="154"/>
      <c r="I166" s="93"/>
      <c r="J166" s="77"/>
    </row>
    <row r="167" spans="1:10" x14ac:dyDescent="0.55000000000000004">
      <c r="A167" s="154"/>
      <c r="B167" s="154"/>
      <c r="C167" s="154"/>
      <c r="D167" s="154"/>
      <c r="E167" s="154"/>
      <c r="F167" s="154"/>
      <c r="G167" s="154"/>
      <c r="H167" s="154"/>
      <c r="I167" s="93"/>
      <c r="J167" s="77"/>
    </row>
    <row r="168" spans="1:10" x14ac:dyDescent="0.55000000000000004">
      <c r="A168" s="154"/>
      <c r="B168" s="154"/>
      <c r="C168" s="154"/>
      <c r="D168" s="154"/>
      <c r="E168" s="154"/>
      <c r="F168" s="154"/>
      <c r="G168" s="154"/>
      <c r="H168" s="154"/>
      <c r="I168" s="93"/>
      <c r="J168" s="77"/>
    </row>
    <row r="169" spans="1:10" x14ac:dyDescent="0.55000000000000004">
      <c r="A169" s="154"/>
      <c r="B169" s="154"/>
      <c r="C169" s="154"/>
      <c r="D169" s="154"/>
      <c r="E169" s="154"/>
      <c r="F169" s="154"/>
      <c r="G169" s="154"/>
      <c r="H169" s="154"/>
      <c r="I169" s="93"/>
      <c r="J169" s="77"/>
    </row>
    <row r="170" spans="1:10" x14ac:dyDescent="0.55000000000000004">
      <c r="A170" s="154"/>
      <c r="B170" s="154"/>
      <c r="C170" s="154"/>
      <c r="D170" s="154"/>
      <c r="E170" s="154"/>
      <c r="F170" s="154"/>
      <c r="G170" s="154"/>
      <c r="H170" s="154"/>
      <c r="I170" s="93"/>
      <c r="J170" s="77"/>
    </row>
    <row r="171" spans="1:10" x14ac:dyDescent="0.55000000000000004">
      <c r="A171" s="154"/>
      <c r="B171" s="154"/>
      <c r="C171" s="154"/>
      <c r="D171" s="154"/>
      <c r="E171" s="154"/>
      <c r="F171" s="154"/>
      <c r="G171" s="154"/>
      <c r="H171" s="154"/>
      <c r="I171" s="93"/>
      <c r="J171" s="77"/>
    </row>
    <row r="172" spans="1:10" x14ac:dyDescent="0.55000000000000004">
      <c r="A172" s="154"/>
      <c r="B172" s="154"/>
      <c r="C172" s="154"/>
      <c r="D172" s="154"/>
      <c r="E172" s="154"/>
      <c r="F172" s="154"/>
      <c r="G172" s="154"/>
      <c r="H172" s="154"/>
      <c r="I172" s="93"/>
      <c r="J172" s="77"/>
    </row>
    <row r="173" spans="1:10" x14ac:dyDescent="0.55000000000000004">
      <c r="A173" s="154"/>
      <c r="B173" s="154"/>
      <c r="C173" s="154"/>
      <c r="D173" s="154"/>
      <c r="E173" s="154"/>
      <c r="F173" s="154"/>
      <c r="G173" s="154"/>
      <c r="H173" s="154"/>
      <c r="I173" s="93"/>
      <c r="J173" s="77"/>
    </row>
    <row r="174" spans="1:10" x14ac:dyDescent="0.55000000000000004">
      <c r="A174" s="154"/>
      <c r="B174" s="154"/>
      <c r="C174" s="154"/>
      <c r="D174" s="154"/>
      <c r="E174" s="154"/>
      <c r="F174" s="154"/>
      <c r="G174" s="154"/>
      <c r="H174" s="154"/>
      <c r="I174" s="93"/>
      <c r="J174" s="77"/>
    </row>
    <row r="175" spans="1:10" x14ac:dyDescent="0.55000000000000004">
      <c r="A175" s="154"/>
      <c r="B175" s="154"/>
      <c r="C175" s="154"/>
      <c r="D175" s="154"/>
      <c r="E175" s="154"/>
      <c r="F175" s="154"/>
      <c r="G175" s="154"/>
      <c r="H175" s="154"/>
      <c r="I175" s="93"/>
      <c r="J175" s="77"/>
    </row>
    <row r="176" spans="1:10" x14ac:dyDescent="0.55000000000000004">
      <c r="A176" s="154"/>
      <c r="B176" s="154"/>
      <c r="C176" s="154"/>
      <c r="D176" s="154"/>
      <c r="E176" s="154"/>
      <c r="F176" s="154"/>
      <c r="G176" s="154"/>
      <c r="H176" s="154"/>
      <c r="I176" s="93"/>
      <c r="J176" s="77"/>
    </row>
    <row r="177" spans="1:10" x14ac:dyDescent="0.55000000000000004">
      <c r="A177" s="154"/>
      <c r="B177" s="154"/>
      <c r="C177" s="154"/>
      <c r="D177" s="154"/>
      <c r="E177" s="154"/>
      <c r="F177" s="154"/>
      <c r="G177" s="154"/>
      <c r="H177" s="154"/>
      <c r="I177" s="93"/>
      <c r="J177" s="77"/>
    </row>
    <row r="178" spans="1:10" x14ac:dyDescent="0.55000000000000004">
      <c r="A178" s="154"/>
      <c r="B178" s="154"/>
      <c r="C178" s="154"/>
      <c r="D178" s="154"/>
      <c r="E178" s="154"/>
      <c r="F178" s="154"/>
      <c r="G178" s="154"/>
      <c r="H178" s="154"/>
      <c r="I178" s="93"/>
      <c r="J178" s="77"/>
    </row>
    <row r="179" spans="1:10" x14ac:dyDescent="0.55000000000000004">
      <c r="A179" s="154"/>
      <c r="B179" s="154"/>
      <c r="C179" s="154"/>
      <c r="D179" s="154"/>
      <c r="E179" s="154"/>
      <c r="F179" s="154"/>
      <c r="G179" s="154"/>
      <c r="H179" s="154"/>
    </row>
    <row r="180" spans="1:10" x14ac:dyDescent="0.55000000000000004">
      <c r="A180" s="154"/>
      <c r="B180" s="154"/>
      <c r="C180" s="154"/>
      <c r="D180" s="154"/>
      <c r="E180" s="154"/>
      <c r="F180" s="154"/>
      <c r="G180" s="154"/>
      <c r="H180" s="154"/>
    </row>
  </sheetData>
  <mergeCells count="11">
    <mergeCell ref="K10:L11"/>
    <mergeCell ref="H90:H99"/>
    <mergeCell ref="A1:A3"/>
    <mergeCell ref="A10:A11"/>
    <mergeCell ref="B10:C10"/>
    <mergeCell ref="D10:E10"/>
    <mergeCell ref="A88:A89"/>
    <mergeCell ref="B88:C88"/>
    <mergeCell ref="D88:E88"/>
    <mergeCell ref="F88:F89"/>
    <mergeCell ref="G88:G89"/>
  </mergeCells>
  <conditionalFormatting sqref="A12">
    <cfRule type="cellIs" dxfId="3" priority="6" operator="lessThan">
      <formula>0</formula>
    </cfRule>
  </conditionalFormatting>
  <conditionalFormatting sqref="A12:H85 A90:E155">
    <cfRule type="cellIs" dxfId="2" priority="7" operator="lessThan">
      <formula>0</formula>
    </cfRule>
  </conditionalFormatting>
  <conditionalFormatting sqref="F88:G88">
    <cfRule type="cellIs" dxfId="1" priority="4" stopIfTrue="1" operator="lessThan">
      <formula>0</formula>
    </cfRule>
  </conditionalFormatting>
  <conditionalFormatting sqref="F1:H9 G10:H10 F181:G65277 H181:H65282">
    <cfRule type="cellIs" dxfId="0" priority="8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Xavier Alvarado</cp:lastModifiedBy>
  <cp:lastPrinted>2023-09-21T19:55:30Z</cp:lastPrinted>
  <dcterms:created xsi:type="dcterms:W3CDTF">2015-08-14T17:11:53Z</dcterms:created>
  <dcterms:modified xsi:type="dcterms:W3CDTF">2024-03-22T21:58:53Z</dcterms:modified>
</cp:coreProperties>
</file>