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F05662F3-4136-41A3-B838-A8FE28567A3E}" xr6:coauthVersionLast="47" xr6:coauthVersionMax="47" xr10:uidLastSave="{00000000-0000-0000-0000-000000000000}"/>
  <bookViews>
    <workbookView xWindow="6510" yWindow="-16320" windowWidth="29040" windowHeight="15720" tabRatio="923" xr2:uid="{00000000-000D-0000-FFFF-FFFF00000000}"/>
  </bookViews>
  <sheets>
    <sheet name="RESUMEN" sheetId="7" r:id="rId1"/>
    <sheet name="MERCADO PAÍS" sheetId="50" r:id="rId2"/>
    <sheet name="MERCADO PAÍS ACUM" sheetId="59" r:id="rId3"/>
    <sheet name="PRECIO PROM LIB" sheetId="8" r:id="rId4"/>
  </sheets>
  <definedNames>
    <definedName name="_xlnm._FilterDatabase" localSheetId="1" hidden="1">'MERCADO PAÍS'!$A$83:$G$144</definedName>
    <definedName name="_xlnm._FilterDatabase" localSheetId="2" hidden="1">'MERCADO PAÍS ACUM'!$A$91:$G$160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5" i="7" l="1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G95" i="59"/>
  <c r="G94" i="59"/>
  <c r="G93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K18" i="59"/>
  <c r="L17" i="59"/>
  <c r="L19" i="59"/>
  <c r="K19" i="59"/>
  <c r="K17" i="59"/>
  <c r="K15" i="59"/>
  <c r="K14" i="59"/>
  <c r="K13" i="59"/>
  <c r="H84" i="50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F144" i="50"/>
  <c r="F143" i="50"/>
  <c r="F142" i="50"/>
  <c r="F141" i="50"/>
  <c r="F140" i="50"/>
  <c r="F139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L19" i="50"/>
  <c r="K19" i="50"/>
  <c r="K18" i="50"/>
  <c r="K17" i="50"/>
  <c r="K16" i="50"/>
  <c r="K15" i="50"/>
  <c r="K14" i="50"/>
  <c r="K13" i="50"/>
  <c r="AD114" i="7"/>
  <c r="AD113" i="7"/>
  <c r="AD112" i="7"/>
  <c r="AD111" i="7"/>
  <c r="AD110" i="7"/>
  <c r="AC114" i="7"/>
  <c r="AC113" i="7"/>
  <c r="AC112" i="7"/>
  <c r="AC111" i="7"/>
  <c r="AC110" i="7"/>
  <c r="AE96" i="7"/>
  <c r="L18" i="59"/>
  <c r="L16" i="59"/>
  <c r="L15" i="59"/>
  <c r="L14" i="59"/>
  <c r="L13" i="59"/>
  <c r="K16" i="59"/>
  <c r="G92" i="59"/>
  <c r="F92" i="59"/>
  <c r="L18" i="50"/>
  <c r="L17" i="50"/>
  <c r="L16" i="50"/>
  <c r="L15" i="50"/>
  <c r="L14" i="50"/>
  <c r="L13" i="50"/>
  <c r="H92" i="59" l="1"/>
  <c r="AU74" i="7"/>
  <c r="AU40" i="7"/>
  <c r="AF112" i="7" l="1"/>
  <c r="AF114" i="7"/>
  <c r="AE112" i="7"/>
  <c r="AE95" i="7"/>
  <c r="AF113" i="7" l="1"/>
  <c r="AE113" i="7"/>
  <c r="AE114" i="7"/>
  <c r="AF111" i="7"/>
  <c r="AE111" i="7"/>
  <c r="AE102" i="7" l="1"/>
  <c r="AE94" i="7"/>
  <c r="AF105" i="7"/>
  <c r="AE104" i="7"/>
  <c r="AU72" i="7" l="1"/>
  <c r="AE93" i="7" l="1"/>
  <c r="AF102" i="7"/>
  <c r="AF103" i="7"/>
  <c r="AF104" i="7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3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Y15" i="8" s="1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<sst xmlns="http://schemas.openxmlformats.org/spreadsheetml/2006/main" count="417" uniqueCount="143">
  <si>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</si>
  <si>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</si>
  <si>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</si>
  <si>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</si>
  <si>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</si>
  <si>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</si>
  <si>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</si>
  <si>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</si>
  <si>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</si>
  <si>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</si>
  <si>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</si>
  <si>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</si>
  <si>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</si>
  <si>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</si>
  <si>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</si>
  <si>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</si>
  <si>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</si>
  <si>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</si>
  <si>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</si>
  <si>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</si>
  <si>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</si>
  <si>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</si>
  <si>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</si>
  <si>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</si>
  <si>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</si>
  <si>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</si>
  <si>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</si>
  <si>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</si>
  <si>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</si>
  <si>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</si>
  <si>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</si>
  <si>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>Evolución Precio Promedio/Libra Mensual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</si>
  <si>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</si>
  <si>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</si>
  <si>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</si>
  <si>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</si>
  <si>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</si>
  <si>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</si>
  <si>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</si>
  <si>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</si>
  <si>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</si>
  <si>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</si>
  <si>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</si>
  <si>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</si>
  <si>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</si>
  <si>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</si>
  <si>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</si>
  <si>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</si>
  <si>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</si>
  <si>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</si>
  <si>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</si>
  <si>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</si>
  <si>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</si>
  <si>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</si>
  <si>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</si>
  <si>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</si>
  <si>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</si>
  <si>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</si>
  <si>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</si>
  <si>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</si>
  <si>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</si>
  <si>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</si>
  <si>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</si>
  <si>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</si>
  <si>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</si>
  <si>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</si>
  <si>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</si>
  <si>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</si>
  <si>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</si>
  <si>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</si>
  <si>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</si>
  <si>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</si>
  <si>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</si>
  <si>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</si>
  <si>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</si>
  <si>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</si>
  <si>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</si>
  <si>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</si>
  <si>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</si>
  <si>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</si>
  <si>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</si>
  <si>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</si>
  <si>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PRECIO PROMEDIO / LIBRA MENSUAL (1994 - 2023)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</si>
  <si>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</si>
  <si>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</si>
  <si>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</si>
  <si>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</si>
  <si>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</si>
  <si>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</si>
  <si>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</si>
  <si>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</si>
  <si>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</si>
  <si>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</si>
  <si>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</si>
  <si>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</si>
  <si>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</si>
  <si>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</si>
  <si>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</si>
  <si>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</si>
  <si>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</si>
  <si>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</si>
  <si>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</si>
  <si>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</si>
  <si>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</si>
  <si>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</si>
  <si>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</si>
  <si>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</si>
  <si>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</si>
  <si>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</si>
  <si>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</si>
  <si>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</si>
  <si>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</si>
  <si>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</si>
  <si>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</si>
  <si>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</si>
  <si>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</si>
  <si>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</si>
  <si>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</si>
  <si>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</si>
  <si>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</si>
  <si>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</si>
  <si>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</si>
  <si>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</si>
  <si>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</si>
  <si>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</si>
  <si>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</si>
  <si>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</si>
  <si>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</si>
  <si>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</si>
  <si>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Comparativo Marzo 2024 - CAMARÓN</t>
  </si>
  <si>
    <t>UCRANIA</t>
  </si>
  <si>
    <t>CATAR</t>
  </si>
  <si>
    <t>BRUNEI</t>
  </si>
  <si>
    <t>PANAMÁ</t>
  </si>
  <si>
    <t>COSTA DE MARFIL</t>
  </si>
  <si>
    <t>ene - mar 23</t>
  </si>
  <si>
    <t>ene  - mar 24</t>
  </si>
  <si>
    <t>ene-mar 2020</t>
  </si>
  <si>
    <t>ene-mar 2021</t>
  </si>
  <si>
    <t>ene-mar 2022</t>
  </si>
  <si>
    <t>ene-mar 2023</t>
  </si>
  <si>
    <t>ene-mar 2024</t>
  </si>
  <si>
    <t>Análisis de las Exportaciones de CAMARÓN Marzo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</si>
</sst>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7" formatCode="&quot;$&quot;\ #,##0.00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</numFmts>
  <fonts count="21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sz val="10"/>
      <color theme="3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4">
    <xf numFmtId="0" fontId="0" fillId="0" borderId="0"/>
    <xf numFmtId="169" fontId="6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ill="0" applyBorder="0" applyProtection="0">
      <alignment vertical="center"/>
    </xf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</cellStyleXfs>
  <cellXfs count="266">
    <xf numFmtId="0" fontId="0" fillId="0" borderId="0" xfId="0"/>
    <xf numFmtId="0" fontId="4" fillId="0" borderId="0" xfId="20" applyFont="1"/>
    <xf numFmtId="0" fontId="4" fillId="0" borderId="0" xfId="20" applyFont="1" applyAlignment="1">
      <alignment vertical="center"/>
    </xf>
    <xf numFmtId="4" fontId="4" fillId="0" borderId="0" xfId="20" applyNumberFormat="1" applyFont="1" applyAlignment="1">
      <alignment vertical="center"/>
    </xf>
    <xf numFmtId="0" fontId="4" fillId="0" borderId="0" xfId="17" applyFont="1"/>
    <xf numFmtId="0" fontId="5" fillId="0" borderId="0" xfId="20" applyFont="1" applyAlignment="1">
      <alignment horizontal="right" vertical="center"/>
    </xf>
    <xf numFmtId="0" fontId="14" fillId="0" borderId="0" xfId="20" applyFont="1"/>
    <xf numFmtId="0" fontId="7" fillId="0" borderId="0" xfId="16" applyFont="1"/>
    <xf numFmtId="0" fontId="15" fillId="0" borderId="0" xfId="16" applyFont="1"/>
    <xf numFmtId="0" fontId="16" fillId="0" borderId="0" xfId="16" applyFont="1" applyAlignment="1">
      <alignment vertical="center"/>
    </xf>
    <xf numFmtId="0" fontId="7" fillId="0" borderId="0" xfId="0" applyFont="1"/>
    <xf numFmtId="9" fontId="7" fillId="0" borderId="0" xfId="29" applyFont="1"/>
    <xf numFmtId="0" fontId="8" fillId="0" borderId="0" xfId="16" applyFont="1" applyAlignment="1">
      <alignment horizontal="right" vertical="center"/>
    </xf>
    <xf numFmtId="0" fontId="18" fillId="0" borderId="0" xfId="16" applyFont="1"/>
    <xf numFmtId="3" fontId="4" fillId="0" borderId="0" xfId="20" applyNumberFormat="1" applyFont="1"/>
    <xf numFmtId="0" fontId="5" fillId="0" borderId="0" xfId="20" applyFont="1" applyAlignment="1">
      <alignment horizontal="left" vertical="center"/>
    </xf>
    <xf numFmtId="4" fontId="5" fillId="0" borderId="0" xfId="20" applyNumberFormat="1" applyFont="1" applyAlignment="1">
      <alignment vertical="center"/>
    </xf>
    <xf numFmtId="0" fontId="5" fillId="0" borderId="0" xfId="20" applyFont="1" applyAlignment="1">
      <alignment horizontal="center" vertical="center"/>
    </xf>
    <xf numFmtId="0" fontId="5" fillId="0" borderId="0" xfId="20" applyFont="1" applyAlignment="1">
      <alignment vertical="center"/>
    </xf>
    <xf numFmtId="3" fontId="4" fillId="0" borderId="0" xfId="20" applyNumberFormat="1" applyFont="1" applyAlignment="1">
      <alignment horizontal="left" vertical="center"/>
    </xf>
    <xf numFmtId="3" fontId="5" fillId="0" borderId="0" xfId="20" applyNumberFormat="1" applyFont="1" applyAlignment="1">
      <alignment horizontal="right" vertical="center"/>
    </xf>
    <xf numFmtId="3" fontId="5" fillId="0" borderId="0" xfId="17" applyNumberFormat="1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4" fillId="0" borderId="0" xfId="20" applyFont="1" applyAlignment="1">
      <alignment wrapText="1"/>
    </xf>
    <xf numFmtId="0" fontId="19" fillId="0" borderId="0" xfId="17" applyFont="1" applyAlignment="1">
      <alignment horizontal="center" vertical="center" readingOrder="1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16" fillId="0" borderId="0" xfId="16" applyFont="1"/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3" xfId="20" applyFont="1" applyFill="1" applyBorder="1" applyAlignment="1">
      <alignment horizontal="center"/>
    </xf>
    <xf numFmtId="170" fontId="7" fillId="0" borderId="6" xfId="14" applyNumberFormat="1" applyFont="1" applyBorder="1" applyAlignment="1">
      <alignment horizontal="center"/>
    </xf>
    <xf numFmtId="170" fontId="7" fillId="0" borderId="7" xfId="14" applyNumberFormat="1" applyFont="1" applyBorder="1" applyAlignment="1">
      <alignment horizontal="center"/>
    </xf>
    <xf numFmtId="0" fontId="16" fillId="2" borderId="8" xfId="16" applyFont="1" applyFill="1" applyBorder="1" applyAlignment="1">
      <alignment horizontal="center"/>
    </xf>
    <xf numFmtId="0" fontId="16" fillId="2" borderId="9" xfId="16" applyFont="1" applyFill="1" applyBorder="1" applyAlignment="1">
      <alignment horizontal="center"/>
    </xf>
    <xf numFmtId="0" fontId="16" fillId="2" borderId="10" xfId="16" applyFont="1" applyFill="1" applyBorder="1" applyAlignment="1">
      <alignment horizontal="center"/>
    </xf>
    <xf numFmtId="168" fontId="7" fillId="0" borderId="0" xfId="17" applyNumberFormat="1" applyFont="1"/>
    <xf numFmtId="0" fontId="17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5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5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5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167" fontId="7" fillId="0" borderId="0" xfId="20" applyNumberFormat="1" applyFont="1"/>
    <xf numFmtId="3" fontId="7" fillId="0" borderId="0" xfId="16" applyNumberFormat="1" applyFont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167" fontId="7" fillId="0" borderId="16" xfId="16" applyNumberFormat="1" applyFont="1" applyBorder="1" applyAlignment="1">
      <alignment horizontal="center"/>
    </xf>
    <xf numFmtId="167" fontId="7" fillId="0" borderId="6" xfId="16" applyNumberFormat="1" applyFont="1" applyBorder="1" applyAlignment="1">
      <alignment horizontal="center"/>
    </xf>
    <xf numFmtId="167" fontId="7" fillId="0" borderId="18" xfId="16" applyNumberFormat="1" applyFont="1" applyBorder="1" applyAlignment="1">
      <alignment horizontal="center"/>
    </xf>
    <xf numFmtId="167" fontId="7" fillId="0" borderId="7" xfId="16" applyNumberFormat="1" applyFont="1" applyBorder="1" applyAlignment="1">
      <alignment horizontal="center"/>
    </xf>
    <xf numFmtId="170" fontId="7" fillId="0" borderId="6" xfId="16" applyNumberFormat="1" applyFont="1" applyBorder="1" applyAlignment="1">
      <alignment horizontal="center"/>
    </xf>
    <xf numFmtId="170" fontId="7" fillId="0" borderId="6" xfId="17" applyNumberFormat="1" applyFont="1" applyBorder="1" applyAlignment="1">
      <alignment horizontal="center" vertical="center"/>
    </xf>
    <xf numFmtId="170" fontId="7" fillId="0" borderId="7" xfId="17" applyNumberFormat="1" applyFont="1" applyBorder="1" applyAlignment="1">
      <alignment horizontal="center" vertical="center"/>
    </xf>
    <xf numFmtId="3" fontId="16" fillId="3" borderId="3" xfId="16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16" fillId="3" borderId="21" xfId="16" applyNumberFormat="1" applyFont="1" applyFill="1" applyBorder="1"/>
    <xf numFmtId="10" fontId="16" fillId="3" borderId="4" xfId="16" applyNumberFormat="1" applyFont="1" applyFill="1" applyBorder="1"/>
    <xf numFmtId="0" fontId="16" fillId="3" borderId="4" xfId="16" applyFont="1" applyFill="1" applyBorder="1"/>
    <xf numFmtId="1" fontId="16" fillId="3" borderId="1" xfId="16" applyNumberFormat="1" applyFont="1" applyFill="1" applyBorder="1" applyAlignment="1">
      <alignment horizontal="center"/>
    </xf>
    <xf numFmtId="171" fontId="16" fillId="3" borderId="1" xfId="14" applyNumberFormat="1" applyFont="1" applyFill="1" applyBorder="1" applyAlignment="1">
      <alignment horizontal="center" vertical="center"/>
    </xf>
    <xf numFmtId="170" fontId="7" fillId="0" borderId="17" xfId="16" applyNumberFormat="1" applyFont="1" applyBorder="1" applyAlignment="1">
      <alignment horizontal="center"/>
    </xf>
    <xf numFmtId="167" fontId="7" fillId="0" borderId="23" xfId="16" applyNumberFormat="1" applyFont="1" applyBorder="1" applyAlignment="1">
      <alignment horizontal="center"/>
    </xf>
    <xf numFmtId="167" fontId="7" fillId="0" borderId="24" xfId="16" applyNumberFormat="1" applyFont="1" applyBorder="1" applyAlignment="1">
      <alignment horizontal="center"/>
    </xf>
    <xf numFmtId="170" fontId="7" fillId="0" borderId="24" xfId="14" applyNumberFormat="1" applyFont="1" applyBorder="1" applyAlignment="1">
      <alignment horizontal="center"/>
    </xf>
    <xf numFmtId="170" fontId="7" fillId="0" borderId="24" xfId="16" applyNumberFormat="1" applyFont="1" applyBorder="1" applyAlignment="1">
      <alignment horizontal="center"/>
    </xf>
    <xf numFmtId="170" fontId="7" fillId="0" borderId="25" xfId="16" applyNumberFormat="1" applyFont="1" applyBorder="1" applyAlignment="1">
      <alignment horizontal="center"/>
    </xf>
    <xf numFmtId="0" fontId="16" fillId="2" borderId="26" xfId="16" applyFont="1" applyFill="1" applyBorder="1" applyAlignment="1">
      <alignment horizontal="center"/>
    </xf>
    <xf numFmtId="0" fontId="16" fillId="2" borderId="27" xfId="16" applyFont="1" applyFill="1" applyBorder="1" applyAlignment="1">
      <alignment horizontal="center"/>
    </xf>
    <xf numFmtId="0" fontId="16" fillId="2" borderId="28" xfId="16" applyFont="1" applyFill="1" applyBorder="1" applyAlignment="1">
      <alignment horizont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6" fillId="2" borderId="20" xfId="20" applyFont="1" applyFill="1" applyBorder="1" applyAlignment="1">
      <alignment horizontal="center" vertical="center"/>
    </xf>
    <xf numFmtId="0" fontId="9" fillId="0" borderId="0" xfId="16" applyFont="1"/>
    <xf numFmtId="0" fontId="16" fillId="2" borderId="21" xfId="20" applyFont="1" applyFill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9" fillId="0" borderId="2" xfId="30" applyNumberFormat="1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0" fontId="7" fillId="0" borderId="22" xfId="16" applyFont="1" applyBorder="1"/>
    <xf numFmtId="0" fontId="7" fillId="0" borderId="15" xfId="16" applyFont="1" applyBorder="1"/>
    <xf numFmtId="170" fontId="7" fillId="0" borderId="19" xfId="16" applyNumberFormat="1" applyFont="1" applyBorder="1" applyAlignment="1">
      <alignment horizontal="center"/>
    </xf>
    <xf numFmtId="9" fontId="16" fillId="0" borderId="0" xfId="29" applyFont="1"/>
    <xf numFmtId="9" fontId="15" fillId="0" borderId="0" xfId="29" applyFont="1"/>
    <xf numFmtId="9" fontId="16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2" fontId="4" fillId="0" borderId="0" xfId="29" applyNumberFormat="1" applyFont="1"/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/>
    </xf>
    <xf numFmtId="17" fontId="7" fillId="0" borderId="4" xfId="20" applyNumberFormat="1" applyFont="1" applyBorder="1" applyAlignment="1">
      <alignment horizontal="center"/>
    </xf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70" fontId="7" fillId="0" borderId="4" xfId="17" applyNumberFormat="1" applyFont="1" applyBorder="1" applyAlignment="1">
      <alignment horizontal="center"/>
    </xf>
    <xf numFmtId="10" fontId="8" fillId="0" borderId="0" xfId="29" applyNumberFormat="1" applyFont="1"/>
    <xf numFmtId="10" fontId="8" fillId="0" borderId="21" xfId="29" applyNumberFormat="1" applyFont="1" applyFill="1" applyBorder="1" applyAlignment="1">
      <alignment horizontal="center"/>
    </xf>
    <xf numFmtId="10" fontId="8" fillId="0" borderId="20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6" fillId="2" borderId="20" xfId="20" applyFont="1" applyFill="1" applyBorder="1" applyAlignment="1">
      <alignment horizontal="center"/>
    </xf>
    <xf numFmtId="9" fontId="16" fillId="3" borderId="1" xfId="29" applyFont="1" applyFill="1" applyBorder="1" applyAlignment="1">
      <alignment horizontal="center" vertical="center"/>
    </xf>
    <xf numFmtId="9" fontId="20" fillId="0" borderId="1" xfId="30" applyNumberFormat="1" applyFont="1" applyFill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9" fontId="7" fillId="0" borderId="4" xfId="17" applyNumberFormat="1" applyFont="1" applyBorder="1" applyAlignment="1">
      <alignment horizontal="center" vertical="center"/>
    </xf>
    <xf numFmtId="0" fontId="16" fillId="2" borderId="21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0" fontId="7" fillId="0" borderId="4" xfId="20" applyFont="1" applyBorder="1"/>
    <xf numFmtId="0" fontId="7" fillId="0" borderId="4" xfId="17" applyFont="1" applyBorder="1"/>
    <xf numFmtId="168" fontId="9" fillId="0" borderId="22" xfId="20" applyNumberFormat="1" applyFont="1" applyBorder="1" applyAlignment="1">
      <alignment horizontal="center"/>
    </xf>
    <xf numFmtId="168" fontId="9" fillId="0" borderId="15" xfId="20" applyNumberFormat="1" applyFont="1" applyBorder="1" applyAlignment="1">
      <alignment horizontal="center"/>
    </xf>
    <xf numFmtId="168" fontId="7" fillId="0" borderId="15" xfId="20" applyNumberFormat="1" applyFont="1" applyBorder="1" applyAlignment="1">
      <alignment horizontal="center"/>
    </xf>
    <xf numFmtId="168" fontId="7" fillId="0" borderId="15" xfId="20" applyNumberFormat="1" applyFont="1" applyBorder="1" applyAlignment="1">
      <alignment horizontal="center" vertical="center"/>
    </xf>
    <xf numFmtId="168" fontId="7" fillId="0" borderId="15" xfId="17" applyNumberFormat="1" applyFont="1" applyBorder="1" applyAlignment="1">
      <alignment horizontal="center"/>
    </xf>
    <xf numFmtId="0" fontId="7" fillId="0" borderId="14" xfId="17" applyFont="1" applyBorder="1"/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4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22" xfId="20" applyNumberFormat="1" applyFont="1" applyBorder="1" applyAlignment="1">
      <alignment horizontal="center"/>
    </xf>
    <xf numFmtId="3" fontId="9" fillId="0" borderId="15" xfId="20" applyNumberFormat="1" applyFont="1" applyBorder="1" applyAlignment="1">
      <alignment horizontal="center"/>
    </xf>
    <xf numFmtId="3" fontId="7" fillId="0" borderId="15" xfId="20" applyNumberFormat="1" applyFont="1" applyBorder="1" applyAlignment="1">
      <alignment horizontal="center"/>
    </xf>
    <xf numFmtId="3" fontId="7" fillId="0" borderId="14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170" fontId="7" fillId="0" borderId="4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20" fillId="0" borderId="2" xfId="20" applyNumberFormat="1" applyFont="1" applyBorder="1" applyAlignment="1">
      <alignment horizontal="center"/>
    </xf>
    <xf numFmtId="9" fontId="7" fillId="0" borderId="4" xfId="20" applyNumberFormat="1" applyFont="1" applyBorder="1" applyAlignment="1">
      <alignment horizontal="center"/>
    </xf>
    <xf numFmtId="1" fontId="9" fillId="0" borderId="0" xfId="0" applyNumberFormat="1" applyFont="1"/>
    <xf numFmtId="1" fontId="10" fillId="0" borderId="0" xfId="0" applyNumberFormat="1" applyFont="1"/>
    <xf numFmtId="10" fontId="9" fillId="0" borderId="1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37" fontId="7" fillId="0" borderId="1" xfId="4" applyNumberFormat="1" applyFont="1" applyFill="1" applyBorder="1" applyAlignment="1">
      <alignment horizontal="center"/>
    </xf>
    <xf numFmtId="9" fontId="9" fillId="0" borderId="1" xfId="30" applyNumberFormat="1" applyFont="1" applyBorder="1" applyAlignment="1">
      <alignment horizontal="center" vertical="center"/>
    </xf>
    <xf numFmtId="37" fontId="7" fillId="0" borderId="2" xfId="4" applyNumberFormat="1" applyFont="1" applyFill="1" applyBorder="1" applyAlignment="1">
      <alignment horizontal="center"/>
    </xf>
    <xf numFmtId="9" fontId="9" fillId="0" borderId="2" xfId="30" applyNumberFormat="1" applyFont="1" applyBorder="1" applyAlignment="1">
      <alignment horizontal="center" vertical="center"/>
    </xf>
    <xf numFmtId="1" fontId="7" fillId="0" borderId="4" xfId="20" applyNumberFormat="1" applyFont="1" applyBorder="1" applyAlignment="1">
      <alignment horizontal="center" vertical="center"/>
    </xf>
    <xf numFmtId="37" fontId="7" fillId="0" borderId="4" xfId="4" applyNumberFormat="1" applyFont="1" applyFill="1" applyBorder="1" applyAlignment="1">
      <alignment horizontal="center"/>
    </xf>
    <xf numFmtId="9" fontId="9" fillId="0" borderId="4" xfId="30" applyNumberFormat="1" applyFont="1" applyBorder="1" applyAlignment="1">
      <alignment horizontal="center" vertical="center"/>
    </xf>
    <xf numFmtId="9" fontId="9" fillId="0" borderId="5" xfId="30" applyNumberFormat="1" applyFont="1" applyFill="1" applyBorder="1" applyAlignment="1">
      <alignment horizontal="center" vertical="center"/>
    </xf>
    <xf numFmtId="17" fontId="16" fillId="3" borderId="30" xfId="16" applyNumberFormat="1" applyFont="1" applyFill="1" applyBorder="1" applyAlignment="1">
      <alignment horizontal="center" vertical="center"/>
    </xf>
    <xf numFmtId="173" fontId="9" fillId="0" borderId="1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9" fontId="16" fillId="3" borderId="30" xfId="29" applyFont="1" applyFill="1" applyBorder="1" applyAlignment="1">
      <alignment vertical="center"/>
    </xf>
    <xf numFmtId="9" fontId="16" fillId="3" borderId="20" xfId="29" applyFont="1" applyFill="1" applyBorder="1" applyAlignment="1">
      <alignment vertical="center"/>
    </xf>
    <xf numFmtId="3" fontId="7" fillId="0" borderId="31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9" fontId="7" fillId="0" borderId="2" xfId="29" applyFont="1" applyFill="1" applyBorder="1" applyAlignment="1">
      <alignment horizontal="center" vertical="center"/>
    </xf>
    <xf numFmtId="9" fontId="7" fillId="0" borderId="1" xfId="29" applyFont="1" applyFill="1" applyBorder="1" applyAlignment="1">
      <alignment horizontal="center" vertical="center"/>
    </xf>
    <xf numFmtId="9" fontId="7" fillId="0" borderId="4" xfId="29" applyFont="1" applyFill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73" fontId="10" fillId="0" borderId="21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/>
    </xf>
    <xf numFmtId="10" fontId="7" fillId="0" borderId="2" xfId="29" applyNumberFormat="1" applyFont="1" applyFill="1" applyBorder="1" applyAlignment="1">
      <alignment horizontal="center" vertical="center"/>
    </xf>
    <xf numFmtId="10" fontId="7" fillId="0" borderId="4" xfId="29" applyNumberFormat="1" applyFont="1" applyFill="1" applyBorder="1" applyAlignment="1">
      <alignment horizontal="center" vertical="center"/>
    </xf>
    <xf numFmtId="171" fontId="7" fillId="0" borderId="4" xfId="20" applyNumberFormat="1" applyFont="1" applyBorder="1" applyAlignment="1">
      <alignment horizontal="center" vertical="center"/>
    </xf>
    <xf numFmtId="9" fontId="4" fillId="0" borderId="0" xfId="20" applyNumberFormat="1" applyFont="1"/>
    <xf numFmtId="1" fontId="10" fillId="0" borderId="1" xfId="0" applyNumberFormat="1" applyFont="1" applyBorder="1" applyAlignment="1">
      <alignment horizontal="center" vertical="center"/>
    </xf>
    <xf numFmtId="17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7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0" fontId="16" fillId="2" borderId="29" xfId="20" applyFont="1" applyFill="1" applyBorder="1" applyAlignment="1">
      <alignment horizontal="center" vertical="center"/>
    </xf>
    <xf numFmtId="0" fontId="16" fillId="2" borderId="30" xfId="20" applyFont="1" applyFill="1" applyBorder="1" applyAlignment="1">
      <alignment horizontal="center" vertical="center"/>
    </xf>
    <xf numFmtId="0" fontId="16" fillId="2" borderId="20" xfId="20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3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16" fillId="2" borderId="22" xfId="20" applyFont="1" applyFill="1" applyBorder="1" applyAlignment="1">
      <alignment horizontal="center" vertical="center"/>
    </xf>
    <xf numFmtId="0" fontId="16" fillId="2" borderId="3" xfId="20" applyFont="1" applyFill="1" applyBorder="1" applyAlignment="1">
      <alignment horizontal="center" vertical="center"/>
    </xf>
    <xf numFmtId="0" fontId="4" fillId="0" borderId="0" xfId="20" applyFont="1" applyAlignment="1">
      <alignment horizontal="center"/>
    </xf>
    <xf numFmtId="0" fontId="16" fillId="2" borderId="29" xfId="20" applyFont="1" applyFill="1" applyBorder="1" applyAlignment="1">
      <alignment horizontal="center"/>
    </xf>
    <xf numFmtId="0" fontId="16" fillId="2" borderId="30" xfId="20" applyFont="1" applyFill="1" applyBorder="1" applyAlignment="1">
      <alignment horizontal="center"/>
    </xf>
    <xf numFmtId="0" fontId="16" fillId="2" borderId="20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 vertical="center"/>
    </xf>
    <xf numFmtId="0" fontId="16" fillId="3" borderId="1" xfId="16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0" fontId="7" fillId="0" borderId="0" xfId="16" applyFont="1" applyAlignment="1">
      <alignment horizontal="center"/>
    </xf>
    <xf numFmtId="17" fontId="16" fillId="3" borderId="29" xfId="16" applyNumberFormat="1" applyFont="1" applyFill="1" applyBorder="1" applyAlignment="1">
      <alignment horizontal="center" vertical="center"/>
    </xf>
    <xf numFmtId="17" fontId="16" fillId="3" borderId="20" xfId="16" applyNumberFormat="1" applyFont="1" applyFill="1" applyBorder="1" applyAlignment="1">
      <alignment horizontal="center" vertical="center"/>
    </xf>
    <xf numFmtId="9" fontId="8" fillId="0" borderId="1" xfId="29" applyFont="1" applyFill="1" applyBorder="1" applyAlignment="1">
      <alignment horizontal="center" vertical="center"/>
    </xf>
    <xf numFmtId="9" fontId="8" fillId="0" borderId="2" xfId="29" applyFont="1" applyFill="1" applyBorder="1" applyAlignment="1">
      <alignment horizontal="center" vertical="center"/>
    </xf>
    <xf numFmtId="9" fontId="8" fillId="0" borderId="4" xfId="29" applyFont="1" applyFill="1" applyBorder="1" applyAlignment="1">
      <alignment horizontal="center" vertical="center"/>
    </xf>
    <xf numFmtId="17" fontId="16" fillId="3" borderId="30" xfId="16" applyNumberFormat="1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4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4" xfId="31" applyFont="1" applyFill="1" applyBorder="1" applyAlignment="1">
      <alignment horizontal="center" vertical="center"/>
    </xf>
    <xf numFmtId="10" fontId="16" fillId="3" borderId="22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14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0" fontId="16" fillId="3" borderId="2" xfId="16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</cellXfs>
  <cellStyles count="34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9"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marzo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RESUMEN!$AB$10:$AB$96</c:f>
              <c:numCache>
                <c:formatCode>mmm\-yy</c:formatCode>
                <c:ptCount val="8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</c:numCache>
            </c:numRef>
          </c:cat>
          <c:val>
            <c:numRef>
              <c:f>RESUMEN!$AC$10:$AC$96</c:f>
              <c:numCache>
                <c:formatCode>#,##0</c:formatCode>
                <c:ptCount val="87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RESUMEN!$AB$10:$AB$96</c:f>
              <c:numCache>
                <c:formatCode>mmm\-yy</c:formatCode>
                <c:ptCount val="8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</c:numCache>
            </c:numRef>
          </c:cat>
          <c:val>
            <c:numRef>
              <c:f>RESUMEN!$AD$10:$AD$96</c:f>
              <c:numCache>
                <c:formatCode>"$"\ #,##0</c:formatCode>
                <c:ptCount val="87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(marzo 2022 - marzo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RESUMEN!$AB$72:$AB$96</c:f>
              <c:numCache>
                <c:formatCode>mmm\-yy</c:formatCode>
                <c:ptCount val="2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</c:numCache>
            </c:numRef>
          </c:cat>
          <c:val>
            <c:numRef>
              <c:f>RESUMEN!$AE$72:$AE$96</c:f>
              <c:numCache>
                <c:formatCode>"$"#,##0.00</c:formatCode>
                <c:ptCount val="25"/>
                <c:pt idx="0">
                  <c:v>2.9493162849983823</c:v>
                </c:pt>
                <c:pt idx="1">
                  <c:v>2.9507518695316892</c:v>
                </c:pt>
                <c:pt idx="2">
                  <c:v>2.9235303710390022</c:v>
                </c:pt>
                <c:pt idx="3">
                  <c:v>2.85977219773544</c:v>
                </c:pt>
                <c:pt idx="4">
                  <c:v>2.8715414845422131</c:v>
                </c:pt>
                <c:pt idx="5">
                  <c:v>2.9074776495161929</c:v>
                </c:pt>
                <c:pt idx="6">
                  <c:v>2.8897488637929851</c:v>
                </c:pt>
                <c:pt idx="7">
                  <c:v>2.8242558233058821</c:v>
                </c:pt>
                <c:pt idx="8">
                  <c:v>2.628846492232582</c:v>
                </c:pt>
                <c:pt idx="9">
                  <c:v>2.4847820443148239</c:v>
                </c:pt>
                <c:pt idx="10">
                  <c:v>2.4769933776395185</c:v>
                </c:pt>
                <c:pt idx="11">
                  <c:v>2.4716354147402142</c:v>
                </c:pt>
                <c:pt idx="12">
                  <c:v>2.4972204388431445</c:v>
                </c:pt>
                <c:pt idx="13">
                  <c:v>2.4966387406567292</c:v>
                </c:pt>
                <c:pt idx="14">
                  <c:v>2.4223990460948857</c:v>
                </c:pt>
                <c:pt idx="15">
                  <c:v>2.3684298278905973</c:v>
                </c:pt>
                <c:pt idx="16">
                  <c:v>2.2817636145628857</c:v>
                </c:pt>
                <c:pt idx="17">
                  <c:v>2.2510516748605238</c:v>
                </c:pt>
                <c:pt idx="18">
                  <c:v>2.314769384999118</c:v>
                </c:pt>
                <c:pt idx="19">
                  <c:v>2.2889822610226367</c:v>
                </c:pt>
                <c:pt idx="20">
                  <c:v>2.1833848051510976</c:v>
                </c:pt>
                <c:pt idx="21">
                  <c:v>2.1545078091456054</c:v>
                </c:pt>
                <c:pt idx="22">
                  <c:v>2.1946288604883342</c:v>
                </c:pt>
                <c:pt idx="23">
                  <c:v>2.250240940710674</c:v>
                </c:pt>
                <c:pt idx="24">
                  <c:v>2.2725509513908566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Marzo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0.66429257713071477</c:v>
                </c:pt>
                <c:pt idx="1">
                  <c:v>0.13941109938962637</c:v>
                </c:pt>
                <c:pt idx="2">
                  <c:v>0.12813448308121109</c:v>
                </c:pt>
                <c:pt idx="3">
                  <c:v>4.1849556494363553E-2</c:v>
                </c:pt>
                <c:pt idx="4">
                  <c:v>2.3187177319318988E-2</c:v>
                </c:pt>
                <c:pt idx="5">
                  <c:v>2.5745800030104681E-3</c:v>
                </c:pt>
                <c:pt idx="6">
                  <c:v>5.5052658175474016E-4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27,79%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0,79%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0.45062214253206001</c:v>
                </c:pt>
                <c:pt idx="1">
                  <c:v>0.27785672660891197</c:v>
                </c:pt>
                <c:pt idx="2">
                  <c:v>0.19846402804703159</c:v>
                </c:pt>
                <c:pt idx="3">
                  <c:v>3.9427462399434857E-2</c:v>
                </c:pt>
                <c:pt idx="4">
                  <c:v>2.4805241417648592E-2</c:v>
                </c:pt>
                <c:pt idx="5">
                  <c:v>7.8817724890865911E-3</c:v>
                </c:pt>
                <c:pt idx="6">
                  <c:v>9.426265058264208E-4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marzo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0.45062214253206001</c:v>
                </c:pt>
                <c:pt idx="1">
                  <c:v>0.27785672660891197</c:v>
                </c:pt>
                <c:pt idx="2">
                  <c:v>0.19846402804703159</c:v>
                </c:pt>
                <c:pt idx="3">
                  <c:v>3.9427462399434857E-2</c:v>
                </c:pt>
                <c:pt idx="4">
                  <c:v>2.4805241417648592E-2</c:v>
                </c:pt>
                <c:pt idx="5">
                  <c:v>7.8817724890865911E-3</c:v>
                </c:pt>
                <c:pt idx="6">
                  <c:v>9.426265058264208E-4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400" b="1">
                <a:latin typeface="Segoe UI" panose="020B0502040204020203" pitchFamily="34" charset="0"/>
                <a:cs typeface="Segoe UI" panose="020B0502040204020203" pitchFamily="34" charset="0"/>
              </a:rPr>
              <a:t>Evolución Precio Promedio/Libra Mensual
</a:t>
            </a:r>
            <a:r>
              <a:rPr lang="es-EC" sz="1200" b="1">
                <a:latin typeface="Segoe UI" panose="020B0502040204020203" pitchFamily="34" charset="0"/>
                <a:cs typeface="Segoe UI" panose="020B0502040204020203" pitchFamily="34" charset="0"/>
              </a:rPr>
              <a:t>( 2020 - 2024)</a:t>
            </a:r>
            <a:endParaRPr lang="es-EC" sz="1400" b="1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PROM LIB'!$AB$10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'PRECIO PROM LIB'!$A$11:$A$22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'PRECIO PROM LIB'!$AB$11:$AB$22</c:f>
              <c:numCache>
                <c:formatCode>"$"#,##0.00</c:formatCode>
                <c:ptCount val="12"/>
                <c:pt idx="0">
                  <c:v>2.5799799361536446</c:v>
                </c:pt>
                <c:pt idx="1">
                  <c:v>2.5319315852709847</c:v>
                </c:pt>
                <c:pt idx="2">
                  <c:v>2.5073763703295358</c:v>
                </c:pt>
                <c:pt idx="3">
                  <c:v>2.4847471338504925</c:v>
                </c:pt>
                <c:pt idx="4">
                  <c:v>2.4639330035967579</c:v>
                </c:pt>
                <c:pt idx="5">
                  <c:v>2.3813714757122502</c:v>
                </c:pt>
                <c:pt idx="6">
                  <c:v>2.3731175663384114</c:v>
                </c:pt>
                <c:pt idx="7">
                  <c:v>2.3264274037159391</c:v>
                </c:pt>
                <c:pt idx="8">
                  <c:v>2.3195272061335879</c:v>
                </c:pt>
                <c:pt idx="9">
                  <c:v>2.3805345124575985</c:v>
                </c:pt>
                <c:pt idx="10">
                  <c:v>2.3825158146011498</c:v>
                </c:pt>
                <c:pt idx="11">
                  <c:v>2.3059592782405374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B-4DE6-8743-188F44672580}"/>
            </c:ext>
          </c:extLst>
        </c:ser>
        <c:ser>
          <c:idx val="1"/>
          <c:order val="1"/>
          <c:tx>
            <c:strRef>
              <c:f>'PRECIO PROM LIB'!$AC$10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'PRECIO PROM LIB'!$A$11:$A$22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'PRECIO PROM LIB'!$AC$11:$AC$22</c:f>
              <c:numCache>
                <c:formatCode>"$"#,##0.00</c:formatCode>
                <c:ptCount val="12"/>
                <c:pt idx="0">
                  <c:v>2.3522089995629956</c:v>
                </c:pt>
                <c:pt idx="1">
                  <c:v>2.2765579992760552</c:v>
                </c:pt>
                <c:pt idx="2">
                  <c:v>2.3726054725851342</c:v>
                </c:pt>
                <c:pt idx="3">
                  <c:v>2.4181470436182071</c:v>
                </c:pt>
                <c:pt idx="4">
                  <c:v>2.5206782260968978</c:v>
                </c:pt>
                <c:pt idx="5">
                  <c:v>2.705657398752455</c:v>
                </c:pt>
                <c:pt idx="6">
                  <c:v>2.8224668104000643</c:v>
                </c:pt>
                <c:pt idx="7">
                  <c:v>2.8974991504602756</c:v>
                </c:pt>
                <c:pt idx="8">
                  <c:v>3.0015334863578498</c:v>
                </c:pt>
                <c:pt idx="9">
                  <c:v>3.1265555716345714</c:v>
                </c:pt>
                <c:pt idx="10">
                  <c:v>3.0938240705552107</c:v>
                </c:pt>
                <c:pt idx="11">
                  <c:v>2.9037649751425723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B-4DE6-8743-188F44672580}"/>
            </c:ext>
          </c:extLst>
        </c:ser>
        <c:ser>
          <c:idx val="2"/>
          <c:order val="2"/>
          <c:tx>
            <c:strRef>
              <c:f>'PRECIO PROM LIB'!$AD$10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'PRECIO PROM LIB'!$A$11:$A$22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'PRECIO PROM LIB'!$AD$11:$AD$22</c:f>
              <c:numCache>
                <c:formatCode>"$"#,##0.00</c:formatCode>
                <c:ptCount val="12"/>
                <c:pt idx="0">
                  <c:v>2.9175843320424688</c:v>
                </c:pt>
                <c:pt idx="1">
                  <c:v>2.9506227347494161</c:v>
                </c:pt>
                <c:pt idx="2">
                  <c:v>2.9493162849983823</c:v>
                </c:pt>
                <c:pt idx="3">
                  <c:v>2.9507518695316892</c:v>
                </c:pt>
                <c:pt idx="4">
                  <c:v>2.9235303710390022</c:v>
                </c:pt>
                <c:pt idx="5">
                  <c:v>2.85977219773544</c:v>
                </c:pt>
                <c:pt idx="6">
                  <c:v>2.8715414845422131</c:v>
                </c:pt>
                <c:pt idx="7">
                  <c:v>2.9074776495161929</c:v>
                </c:pt>
                <c:pt idx="8">
                  <c:v>2.8897488637929851</c:v>
                </c:pt>
                <c:pt idx="9">
                  <c:v>2.8242558233058821</c:v>
                </c:pt>
                <c:pt idx="10">
                  <c:v>2.63</c:v>
                </c:pt>
                <c:pt idx="11">
                  <c:v>2.4847820443148199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B-4DE6-8743-188F44672580}"/>
            </c:ext>
          </c:extLst>
        </c:ser>
        <c:ser>
          <c:idx val="3"/>
          <c:order val="3"/>
          <c:tx>
            <c:strRef>
              <c:f>'PRECIO PROM LIB'!$AE$10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'PRECIO PROM LIB'!$A$11:$A$22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'PRECIO PROM LIB'!$AE$11:$AE$22</c:f>
              <c:numCache>
                <c:formatCode>"$"#,##0.00</c:formatCode>
                <c:ptCount val="12"/>
                <c:pt idx="0">
                  <c:v>2.4769933776395185</c:v>
                </c:pt>
                <c:pt idx="1">
                  <c:v>2.4716354147402142</c:v>
                </c:pt>
                <c:pt idx="2">
                  <c:v>2.4972204388431445</c:v>
                </c:pt>
                <c:pt idx="3">
                  <c:v>2.4972204388431445</c:v>
                </c:pt>
                <c:pt idx="4">
                  <c:v>2.4223990460948857</c:v>
                </c:pt>
                <c:pt idx="5">
                  <c:v>2.3684298278905973</c:v>
                </c:pt>
                <c:pt idx="6">
                  <c:v>2.2817636145628857</c:v>
                </c:pt>
                <c:pt idx="7">
                  <c:v>2.2510516748605238</c:v>
                </c:pt>
                <c:pt idx="8">
                  <c:v>2.314769384999118</c:v>
                </c:pt>
                <c:pt idx="9">
                  <c:v>2.2889822610226367</c:v>
                </c:pt>
                <c:pt idx="10">
                  <c:v>2.1833848051510976</c:v>
                </c:pt>
                <c:pt idx="11">
                  <c:v>2.1545078091456054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CB-4DE6-8743-188F44672580}"/>
            </c:ext>
          </c:extLst>
        </c:ser>
        <c:ser>
          <c:idx val="4"/>
          <c:order val="4"/>
          <c:tx>
            <c:strRef>
              <c:f>'PRECIO PROM LIB'!$AF$10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'PRECIO PROM LIB'!$A$11:$A$22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'PRECIO PROM LIB'!$AF$11:$AF$22</c:f>
              <c:numCache>
                <c:formatCode>"$"#,##0.00</c:formatCode>
                <c:ptCount val="12"/>
                <c:pt idx="0">
                  <c:v>2.1946288604883342</c:v>
                </c:pt>
                <c:pt idx="1">
                  <c:v>2.250240940710674</c:v>
                </c:pt>
                <c:pt idx="2">
                  <c:v>2.2725509513908566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CB-4DE6-8743-188F4467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440159"/>
        <c:axId val="296763519"/>
      </c:lineChart>
      <c:catAx>
        <c:axId val="30044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96763519"/>
        <c:crosses val="autoZero"/>
        <c:auto val="1"/>
        <c:lblAlgn val="ctr"/>
        <c:lblOffset val="100"/>
        <c:noMultiLvlLbl val="0"/>
      </c:catAx>
      <c:valAx>
        <c:axId val="296763519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0044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99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99</xdr:row>
      <xdr:rowOff>141229</xdr:rowOff>
    </xdr:from>
    <xdr:to>
      <xdr:col>18</xdr:col>
      <xdr:colOff>302379</xdr:colOff>
      <xdr:row>112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133</xdr:row>
      <xdr:rowOff>165608</xdr:rowOff>
    </xdr:from>
    <xdr:to>
      <xdr:col>15</xdr:col>
      <xdr:colOff>598714</xdr:colOff>
      <xdr:row>151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112</xdr:row>
      <xdr:rowOff>172359</xdr:rowOff>
    </xdr:from>
    <xdr:to>
      <xdr:col>15</xdr:col>
      <xdr:colOff>592667</xdr:colOff>
      <xdr:row>133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0.23265</cdr:x>
      <cdr:y>0.18936</cdr:y>
    </cdr:from>
    <cdr:to>
      <cdr:x>0.26407</cdr:x>
      <cdr:y>0.26454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2984617" y="959389"/>
          <a:ext cx="403088" cy="380899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305752</xdr:colOff>
      <xdr:row>3</xdr:row>
      <xdr:rowOff>30480</xdr:rowOff>
    </xdr:to>
    <xdr:pic>
      <xdr:nvPicPr>
        <xdr:cNvPr id="22198757" name="1 Imagen">
          <a:extLst>
            <a:ext uri="{FF2B5EF4-FFF2-40B4-BE49-F238E27FC236}">
              <a16:creationId xmlns:a16="http://schemas.microsoft.com/office/drawing/2014/main" id="{2ABEA02C-C6AD-C4AD-90A6-39B28C59E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133943</xdr:colOff>
      <xdr:row>24</xdr:row>
      <xdr:rowOff>95249</xdr:rowOff>
    </xdr:from>
    <xdr:to>
      <xdr:col>22</xdr:col>
      <xdr:colOff>273844</xdr:colOff>
      <xdr:row>48</xdr:row>
      <xdr:rowOff>103583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3032D01-1ED3-CC5C-0896-2A0DA784D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3"/>
  <sheetViews>
    <sheetView showGridLines="0" tabSelected="1" zoomScaleNormal="100" zoomScaleSheetLayoutView="50" workbookViewId="0">
      <selection activeCell="AH100" sqref="AH100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43" customWidth="1"/>
    <col min="29" max="29" width="17.7109375" style="43" bestFit="1" customWidth="1"/>
    <col min="30" max="30" width="17" style="43" bestFit="1" customWidth="1"/>
    <col min="31" max="31" width="16.28515625" style="43" customWidth="1"/>
    <col min="32" max="32" width="13.42578125" style="29" customWidth="1"/>
    <col min="33" max="33" width="17.140625" style="29" customWidth="1"/>
    <col min="34" max="34" width="14.7109375" style="29" bestFit="1" customWidth="1"/>
    <col min="35" max="35" width="17.85546875" style="29" bestFit="1" customWidth="1"/>
    <col min="36" max="36" width="17.42578125" style="29" bestFit="1" customWidth="1"/>
    <col min="37" max="39" width="17" style="29" bestFit="1" customWidth="1"/>
    <col min="40" max="40" width="17.28515625" style="29" bestFit="1" customWidth="1"/>
    <col min="41" max="41" width="17" style="29" bestFit="1" customWidth="1"/>
    <col min="42" max="43" width="16.42578125" style="29" bestFit="1" customWidth="1"/>
    <col min="44" max="46" width="16.85546875" style="29" bestFit="1" customWidth="1"/>
    <col min="47" max="47" width="18.7109375" style="29" bestFit="1" customWidth="1"/>
    <col min="48" max="48" width="20.5703125" style="29" bestFit="1" customWidth="1"/>
    <col min="49" max="49" width="23.5703125" style="29" bestFit="1" customWidth="1"/>
    <col min="50" max="50" width="13.42578125" style="29" bestFit="1" customWidth="1"/>
    <col min="51" max="51" width="9.140625" style="29"/>
    <col min="52" max="16384" width="9.140625" style="4"/>
  </cols>
  <sheetData>
    <row r="1" spans="1:51" x14ac:dyDescent="0.6">
      <c r="A1" s="237"/>
      <c r="B1" s="237"/>
      <c r="C1" s="237"/>
      <c r="D1" s="237"/>
      <c r="E1" s="237"/>
      <c r="F1" s="2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5"/>
      <c r="AC1" s="45"/>
      <c r="AD1" s="45"/>
      <c r="AE1" s="4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spans="1:51" x14ac:dyDescent="0.6">
      <c r="A2" s="237"/>
      <c r="B2" s="237"/>
      <c r="C2" s="237"/>
      <c r="D2" s="237"/>
      <c r="E2" s="237"/>
      <c r="F2" s="23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5"/>
      <c r="AC2" s="45"/>
      <c r="AD2" s="45"/>
      <c r="AE2" s="4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pans="1:51" x14ac:dyDescent="0.6">
      <c r="A3" s="237"/>
      <c r="B3" s="237"/>
      <c r="C3" s="237"/>
      <c r="D3" s="237"/>
      <c r="E3" s="237"/>
      <c r="F3" s="237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5"/>
      <c r="AC3" s="45"/>
      <c r="AD3" s="45"/>
      <c r="AE3" s="4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51" x14ac:dyDescent="0.6">
      <c r="A4" s="9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5"/>
      <c r="AC4" s="45"/>
      <c r="AD4" s="45"/>
      <c r="AE4" s="4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51" x14ac:dyDescent="0.6">
      <c r="A5" s="9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5"/>
      <c r="AC5" s="45"/>
      <c r="AD5" s="45"/>
      <c r="AE5" s="4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51" x14ac:dyDescent="0.6">
      <c r="A6" s="9" t="s">
        <v>142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5"/>
      <c r="AC6" s="45"/>
      <c r="AD6" s="45"/>
      <c r="AE6" s="4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51" ht="16.899999999999999" thickBot="1" x14ac:dyDescent="0.65">
      <c r="A7" s="9" t="s">
        <v>92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5"/>
      <c r="AC7" s="45"/>
      <c r="AD7" s="45"/>
      <c r="AE7" s="4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51" ht="16.899999999999999" thickBot="1" x14ac:dyDescent="0.65">
      <c r="A8" s="9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38" t="s">
        <v>118</v>
      </c>
      <c r="AC8" s="239"/>
      <c r="AD8" s="239"/>
      <c r="AE8" s="240"/>
      <c r="AF8" s="25"/>
      <c r="AG8" s="25"/>
      <c r="AH8" s="238" t="s">
        <v>64</v>
      </c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40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6" t="s">
        <v>8</v>
      </c>
      <c r="AC9" s="47" t="s">
        <v>9</v>
      </c>
      <c r="AD9" s="47" t="s">
        <v>4</v>
      </c>
      <c r="AE9" s="47" t="s">
        <v>45</v>
      </c>
      <c r="AF9" s="25"/>
      <c r="AG9" s="25"/>
      <c r="AH9" s="141" t="s">
        <v>10</v>
      </c>
      <c r="AI9" s="136" t="s">
        <v>11</v>
      </c>
      <c r="AJ9" s="136" t="s">
        <v>12</v>
      </c>
      <c r="AK9" s="136" t="s">
        <v>13</v>
      </c>
      <c r="AL9" s="136" t="s">
        <v>14</v>
      </c>
      <c r="AM9" s="136" t="s">
        <v>15</v>
      </c>
      <c r="AN9" s="136" t="s">
        <v>16</v>
      </c>
      <c r="AO9" s="136" t="s">
        <v>17</v>
      </c>
      <c r="AP9" s="136" t="s">
        <v>18</v>
      </c>
      <c r="AQ9" s="136" t="s">
        <v>19</v>
      </c>
      <c r="AR9" s="136" t="s">
        <v>20</v>
      </c>
      <c r="AS9" s="136" t="s">
        <v>21</v>
      </c>
      <c r="AT9" s="136" t="s">
        <v>22</v>
      </c>
      <c r="AU9" s="136" t="s">
        <v>3</v>
      </c>
      <c r="AV9" s="102" t="s">
        <v>23</v>
      </c>
      <c r="AW9" s="102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14"/>
      <c r="S10" s="1"/>
      <c r="T10" s="3"/>
      <c r="U10" s="3"/>
      <c r="V10" s="3"/>
      <c r="W10" s="3"/>
      <c r="X10" s="3"/>
      <c r="Y10" s="1"/>
      <c r="Z10" s="1"/>
      <c r="AA10" s="1"/>
      <c r="AB10" s="121">
        <v>42736</v>
      </c>
      <c r="AC10" s="125">
        <v>64303584</v>
      </c>
      <c r="AD10" s="117">
        <v>199045945.5</v>
      </c>
      <c r="AE10" s="127">
        <f>+AD10/AC10</f>
        <v>3.095409821947094</v>
      </c>
      <c r="AF10" s="25"/>
      <c r="AG10" s="26"/>
      <c r="AH10" s="142">
        <v>1994</v>
      </c>
      <c r="AI10" s="162">
        <v>11620473</v>
      </c>
      <c r="AJ10" s="162">
        <v>11996071</v>
      </c>
      <c r="AK10" s="162">
        <v>15510568</v>
      </c>
      <c r="AL10" s="162">
        <v>12310509</v>
      </c>
      <c r="AM10" s="162">
        <v>15596030</v>
      </c>
      <c r="AN10" s="162">
        <v>15280896</v>
      </c>
      <c r="AO10" s="162">
        <v>15727753</v>
      </c>
      <c r="AP10" s="162">
        <v>11699342</v>
      </c>
      <c r="AQ10" s="166">
        <v>9368795</v>
      </c>
      <c r="AR10" s="162">
        <v>12156766</v>
      </c>
      <c r="AS10" s="162">
        <v>13016736</v>
      </c>
      <c r="AT10" s="162">
        <v>11916898</v>
      </c>
      <c r="AU10" s="170">
        <f t="shared" ref="AU10:AU31" si="0">SUM(AI10:AT10)</f>
        <v>156200837</v>
      </c>
      <c r="AV10" s="174">
        <f t="shared" ref="AV10:AV39" si="1">+AU44/AU10</f>
        <v>3.292558252296689</v>
      </c>
      <c r="AW10" s="176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14"/>
      <c r="S11" s="1"/>
      <c r="T11" s="3"/>
      <c r="U11" s="3"/>
      <c r="V11" s="3"/>
      <c r="W11" s="3"/>
      <c r="X11" s="3"/>
      <c r="Y11" s="1"/>
      <c r="Z11" s="1"/>
      <c r="AA11" s="1"/>
      <c r="AB11" s="122">
        <v>42767</v>
      </c>
      <c r="AC11" s="59">
        <v>66620606</v>
      </c>
      <c r="AD11" s="66">
        <v>206099394.28</v>
      </c>
      <c r="AE11" s="128">
        <f>+AD11/AC11</f>
        <v>3.0936283329515195</v>
      </c>
      <c r="AF11" s="25"/>
      <c r="AG11" s="26"/>
      <c r="AH11" s="143">
        <v>1995</v>
      </c>
      <c r="AI11" s="163">
        <v>10807484</v>
      </c>
      <c r="AJ11" s="163">
        <v>13603755</v>
      </c>
      <c r="AK11" s="163">
        <v>15998832</v>
      </c>
      <c r="AL11" s="163">
        <v>15826653</v>
      </c>
      <c r="AM11" s="163">
        <v>16147447</v>
      </c>
      <c r="AN11" s="163">
        <v>16269336</v>
      </c>
      <c r="AO11" s="163">
        <v>17012050</v>
      </c>
      <c r="AP11" s="163">
        <v>16598239</v>
      </c>
      <c r="AQ11" s="167">
        <v>18688420</v>
      </c>
      <c r="AR11" s="163">
        <v>18536022</v>
      </c>
      <c r="AS11" s="163">
        <v>19105834</v>
      </c>
      <c r="AT11" s="163">
        <v>12268692</v>
      </c>
      <c r="AU11" s="171">
        <f t="shared" si="0"/>
        <v>190862764</v>
      </c>
      <c r="AV11" s="70">
        <f t="shared" si="1"/>
        <v>3.485092198182774</v>
      </c>
      <c r="AW11" s="177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14"/>
      <c r="S12" s="1"/>
      <c r="T12" s="3"/>
      <c r="U12" s="3"/>
      <c r="V12" s="3"/>
      <c r="W12" s="3"/>
      <c r="X12" s="3"/>
      <c r="Y12" s="1"/>
      <c r="Z12" s="1"/>
      <c r="AA12" s="1"/>
      <c r="AB12" s="122">
        <v>42795</v>
      </c>
      <c r="AC12" s="59">
        <v>71869640</v>
      </c>
      <c r="AD12" s="66">
        <v>222036343.91</v>
      </c>
      <c r="AE12" s="128">
        <f>+AD12/AC12</f>
        <v>3.0894316975846823</v>
      </c>
      <c r="AF12" s="25"/>
      <c r="AG12" s="26"/>
      <c r="AH12" s="143">
        <v>1996</v>
      </c>
      <c r="AI12" s="163">
        <v>15025684</v>
      </c>
      <c r="AJ12" s="163">
        <v>13903316</v>
      </c>
      <c r="AK12" s="163">
        <v>17889704</v>
      </c>
      <c r="AL12" s="163">
        <v>16057509</v>
      </c>
      <c r="AM12" s="163">
        <v>16235812</v>
      </c>
      <c r="AN12" s="163">
        <v>14565961</v>
      </c>
      <c r="AO12" s="163">
        <v>14555295</v>
      </c>
      <c r="AP12" s="163">
        <v>16439059</v>
      </c>
      <c r="AQ12" s="167">
        <v>14696498</v>
      </c>
      <c r="AR12" s="163">
        <v>16201026</v>
      </c>
      <c r="AS12" s="163">
        <v>18853806</v>
      </c>
      <c r="AT12" s="163">
        <v>14117863</v>
      </c>
      <c r="AU12" s="171">
        <f t="shared" si="0"/>
        <v>188541533</v>
      </c>
      <c r="AV12" s="70">
        <f t="shared" si="1"/>
        <v>3.2635135198036176</v>
      </c>
      <c r="AW12" s="178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14"/>
      <c r="S13" s="1"/>
      <c r="T13" s="3"/>
      <c r="U13" s="3"/>
      <c r="V13" s="3"/>
      <c r="W13" s="3"/>
      <c r="X13" s="3"/>
      <c r="Y13" s="1"/>
      <c r="Z13" s="1"/>
      <c r="AA13" s="1"/>
      <c r="AB13" s="122">
        <v>42826</v>
      </c>
      <c r="AC13" s="59">
        <v>79851780</v>
      </c>
      <c r="AD13" s="66">
        <v>245601181.59</v>
      </c>
      <c r="AE13" s="128">
        <f>+AD13/AC13</f>
        <v>3.0757132976872903</v>
      </c>
      <c r="AF13" s="25"/>
      <c r="AG13" s="27"/>
      <c r="AH13" s="143">
        <v>1997</v>
      </c>
      <c r="AI13" s="163">
        <v>12706617</v>
      </c>
      <c r="AJ13" s="163">
        <v>15440786</v>
      </c>
      <c r="AK13" s="163">
        <v>18366058</v>
      </c>
      <c r="AL13" s="163">
        <v>20857175</v>
      </c>
      <c r="AM13" s="163">
        <v>17922264</v>
      </c>
      <c r="AN13" s="163">
        <v>21002001</v>
      </c>
      <c r="AO13" s="163">
        <v>21138800</v>
      </c>
      <c r="AP13" s="163">
        <v>23917855</v>
      </c>
      <c r="AQ13" s="167">
        <v>21940317</v>
      </c>
      <c r="AR13" s="163">
        <v>23289769</v>
      </c>
      <c r="AS13" s="163">
        <v>21562153</v>
      </c>
      <c r="AT13" s="163">
        <v>21860475</v>
      </c>
      <c r="AU13" s="171">
        <f t="shared" si="0"/>
        <v>240004270</v>
      </c>
      <c r="AV13" s="70">
        <f t="shared" si="1"/>
        <v>3.6318722325231958</v>
      </c>
      <c r="AW13" s="177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14"/>
      <c r="S14" s="1"/>
      <c r="T14" s="3"/>
      <c r="U14" s="3"/>
      <c r="V14" s="3"/>
      <c r="W14" s="3"/>
      <c r="X14" s="3"/>
      <c r="Y14" s="1"/>
      <c r="Z14" s="1"/>
      <c r="AA14" s="1"/>
      <c r="AB14" s="122">
        <v>42856</v>
      </c>
      <c r="AC14" s="59">
        <v>85869921</v>
      </c>
      <c r="AD14" s="66">
        <v>262213940.41999999</v>
      </c>
      <c r="AE14" s="128">
        <f t="shared" ref="AE14:AE23" si="3">(AD14/AC14)</f>
        <v>3.0536180465334302</v>
      </c>
      <c r="AF14" s="25"/>
      <c r="AG14" s="27"/>
      <c r="AH14" s="143">
        <v>1998</v>
      </c>
      <c r="AI14" s="163">
        <v>17723109</v>
      </c>
      <c r="AJ14" s="163">
        <v>20247374</v>
      </c>
      <c r="AK14" s="163">
        <v>24592375</v>
      </c>
      <c r="AL14" s="163">
        <v>24887280</v>
      </c>
      <c r="AM14" s="163">
        <v>24377459</v>
      </c>
      <c r="AN14" s="163">
        <v>21375617</v>
      </c>
      <c r="AO14" s="163">
        <v>19485606</v>
      </c>
      <c r="AP14" s="163">
        <v>20239149</v>
      </c>
      <c r="AQ14" s="167">
        <v>18335194</v>
      </c>
      <c r="AR14" s="163">
        <v>20086224</v>
      </c>
      <c r="AS14" s="163">
        <v>20876802</v>
      </c>
      <c r="AT14" s="163">
        <v>20759718</v>
      </c>
      <c r="AU14" s="171">
        <f t="shared" si="0"/>
        <v>252985907</v>
      </c>
      <c r="AV14" s="70">
        <f t="shared" si="1"/>
        <v>3.4588918583911474</v>
      </c>
      <c r="AW14" s="177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14"/>
      <c r="S15" s="1"/>
      <c r="T15" s="3"/>
      <c r="U15" s="3"/>
      <c r="V15" s="3"/>
      <c r="W15" s="3"/>
      <c r="X15" s="3"/>
      <c r="Y15" s="1"/>
      <c r="Z15" s="1"/>
      <c r="AA15" s="1"/>
      <c r="AB15" s="123">
        <v>42887</v>
      </c>
      <c r="AC15" s="59">
        <v>86082995</v>
      </c>
      <c r="AD15" s="66">
        <v>259491252.75999996</v>
      </c>
      <c r="AE15" s="70">
        <f t="shared" si="3"/>
        <v>3.0144310471539701</v>
      </c>
      <c r="AF15" s="28"/>
      <c r="AG15" s="27"/>
      <c r="AH15" s="143">
        <v>1999</v>
      </c>
      <c r="AI15" s="163">
        <v>18227663</v>
      </c>
      <c r="AJ15" s="163">
        <v>20209769</v>
      </c>
      <c r="AK15" s="163">
        <v>24148524</v>
      </c>
      <c r="AL15" s="163">
        <v>23091401</v>
      </c>
      <c r="AM15" s="163">
        <v>21562492</v>
      </c>
      <c r="AN15" s="163">
        <v>26277727</v>
      </c>
      <c r="AO15" s="163">
        <v>20535227</v>
      </c>
      <c r="AP15" s="163">
        <v>14521537</v>
      </c>
      <c r="AQ15" s="167">
        <v>13445247</v>
      </c>
      <c r="AR15" s="55">
        <v>11524244</v>
      </c>
      <c r="AS15" s="55">
        <v>7899297</v>
      </c>
      <c r="AT15" s="55">
        <v>7597372</v>
      </c>
      <c r="AU15" s="171">
        <f t="shared" si="0"/>
        <v>209040500</v>
      </c>
      <c r="AV15" s="70">
        <f t="shared" si="1"/>
        <v>2.9513042445841831</v>
      </c>
      <c r="AW15" s="178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14"/>
      <c r="S16" s="1"/>
      <c r="T16" s="3"/>
      <c r="U16" s="3"/>
      <c r="V16" s="3"/>
      <c r="W16" s="3"/>
      <c r="X16" s="3"/>
      <c r="Y16" s="1"/>
      <c r="Z16" s="1"/>
      <c r="AA16" s="1"/>
      <c r="AB16" s="123">
        <v>42917</v>
      </c>
      <c r="AC16" s="59">
        <v>91361157</v>
      </c>
      <c r="AD16" s="66">
        <v>274293480.52999997</v>
      </c>
      <c r="AE16" s="70">
        <f t="shared" si="3"/>
        <v>3.0022986741509849</v>
      </c>
      <c r="AF16" s="28"/>
      <c r="AG16" s="26"/>
      <c r="AH16" s="143">
        <v>2000</v>
      </c>
      <c r="AI16" s="55">
        <v>5763732</v>
      </c>
      <c r="AJ16" s="55">
        <v>6276308</v>
      </c>
      <c r="AK16" s="55">
        <v>6932639</v>
      </c>
      <c r="AL16" s="55">
        <v>9323859</v>
      </c>
      <c r="AM16" s="55">
        <v>9353806</v>
      </c>
      <c r="AN16" s="55">
        <v>9232003</v>
      </c>
      <c r="AO16" s="55">
        <v>5507472</v>
      </c>
      <c r="AP16" s="55">
        <v>3866093</v>
      </c>
      <c r="AQ16" s="168">
        <v>6338871</v>
      </c>
      <c r="AR16" s="55">
        <v>6309936</v>
      </c>
      <c r="AS16" s="55">
        <v>7649763</v>
      </c>
      <c r="AT16" s="55">
        <v>6401311</v>
      </c>
      <c r="AU16" s="172">
        <f t="shared" si="0"/>
        <v>82955793</v>
      </c>
      <c r="AV16" s="70">
        <f t="shared" si="1"/>
        <v>3.5851432750453007</v>
      </c>
      <c r="AW16" s="178">
        <f>+(AU16-AU15)/AU15</f>
        <v>-0.60315922990999349</v>
      </c>
      <c r="AY16" s="32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14"/>
      <c r="S17" s="1"/>
      <c r="T17" s="3"/>
      <c r="U17" s="3"/>
      <c r="V17" s="3"/>
      <c r="W17" s="3"/>
      <c r="X17" s="3"/>
      <c r="Y17" s="1"/>
      <c r="Z17" s="1"/>
      <c r="AA17" s="1"/>
      <c r="AB17" s="123">
        <v>42948</v>
      </c>
      <c r="AC17" s="60">
        <v>73629117</v>
      </c>
      <c r="AD17" s="65">
        <v>221409741.70000002</v>
      </c>
      <c r="AE17" s="129">
        <f t="shared" si="3"/>
        <v>3.0070948929076526</v>
      </c>
      <c r="AF17" s="28"/>
      <c r="AG17" s="26"/>
      <c r="AH17" s="143">
        <v>2001</v>
      </c>
      <c r="AI17" s="55">
        <v>6682296</v>
      </c>
      <c r="AJ17" s="55">
        <v>6956042</v>
      </c>
      <c r="AK17" s="55">
        <v>9995621</v>
      </c>
      <c r="AL17" s="55">
        <v>10909429</v>
      </c>
      <c r="AM17" s="55">
        <v>14196399</v>
      </c>
      <c r="AN17" s="55">
        <v>9972128</v>
      </c>
      <c r="AO17" s="55">
        <v>6652930</v>
      </c>
      <c r="AP17" s="55">
        <v>7557791</v>
      </c>
      <c r="AQ17" s="168">
        <v>6805783</v>
      </c>
      <c r="AR17" s="55">
        <v>6600866</v>
      </c>
      <c r="AS17" s="55">
        <v>7527611</v>
      </c>
      <c r="AT17" s="55">
        <v>5944400</v>
      </c>
      <c r="AU17" s="172">
        <f t="shared" si="0"/>
        <v>99801296</v>
      </c>
      <c r="AV17" s="70">
        <f t="shared" si="1"/>
        <v>2.8125293390979609</v>
      </c>
      <c r="AW17" s="177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14"/>
      <c r="S18" s="1"/>
      <c r="T18" s="3"/>
      <c r="U18" s="3"/>
      <c r="V18" s="3"/>
      <c r="W18" s="3"/>
      <c r="X18" s="3"/>
      <c r="Y18" s="1"/>
      <c r="Z18" s="1"/>
      <c r="AA18" s="1"/>
      <c r="AB18" s="123">
        <v>42979</v>
      </c>
      <c r="AC18" s="60">
        <v>67692637</v>
      </c>
      <c r="AD18" s="65">
        <v>207106338.45000005</v>
      </c>
      <c r="AE18" s="129">
        <f t="shared" si="3"/>
        <v>3.0595105705514181</v>
      </c>
      <c r="AF18" s="28"/>
      <c r="AG18" s="26"/>
      <c r="AH18" s="143">
        <v>2002</v>
      </c>
      <c r="AI18" s="55">
        <v>5948260</v>
      </c>
      <c r="AJ18" s="55">
        <v>7019636</v>
      </c>
      <c r="AK18" s="55">
        <v>9726519</v>
      </c>
      <c r="AL18" s="55">
        <v>9351959</v>
      </c>
      <c r="AM18" s="55">
        <v>11750022</v>
      </c>
      <c r="AN18" s="55">
        <v>12669057</v>
      </c>
      <c r="AO18" s="55">
        <v>8780632</v>
      </c>
      <c r="AP18" s="165">
        <v>7819202</v>
      </c>
      <c r="AQ18" s="168">
        <v>6117128</v>
      </c>
      <c r="AR18" s="55">
        <v>7699144</v>
      </c>
      <c r="AS18" s="55">
        <v>8374177</v>
      </c>
      <c r="AT18" s="55">
        <v>7778010</v>
      </c>
      <c r="AU18" s="172">
        <f t="shared" si="0"/>
        <v>103033746</v>
      </c>
      <c r="AV18" s="70">
        <f t="shared" si="1"/>
        <v>2.5609005269011575</v>
      </c>
      <c r="AW18" s="177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14"/>
      <c r="S19" s="1"/>
      <c r="T19" s="3"/>
      <c r="U19" s="3"/>
      <c r="V19" s="3"/>
      <c r="W19" s="3"/>
      <c r="X19" s="3"/>
      <c r="Y19" s="1"/>
      <c r="Z19" s="1"/>
      <c r="AA19" s="1"/>
      <c r="AB19" s="123">
        <v>43009</v>
      </c>
      <c r="AC19" s="60">
        <v>88432893</v>
      </c>
      <c r="AD19" s="65">
        <v>268999147.16999996</v>
      </c>
      <c r="AE19" s="129">
        <f t="shared" si="3"/>
        <v>3.0418449294653285</v>
      </c>
      <c r="AF19" s="28"/>
      <c r="AG19" s="26"/>
      <c r="AH19" s="143">
        <v>2003</v>
      </c>
      <c r="AI19" s="55">
        <v>8245528</v>
      </c>
      <c r="AJ19" s="55">
        <v>8798063</v>
      </c>
      <c r="AK19" s="55">
        <v>10737492</v>
      </c>
      <c r="AL19" s="55">
        <v>10758266</v>
      </c>
      <c r="AM19" s="55">
        <v>12575655</v>
      </c>
      <c r="AN19" s="55">
        <v>11356594</v>
      </c>
      <c r="AO19" s="55">
        <v>10250003</v>
      </c>
      <c r="AP19" s="165">
        <v>8891165</v>
      </c>
      <c r="AQ19" s="168">
        <v>10303955</v>
      </c>
      <c r="AR19" s="55">
        <v>11225999</v>
      </c>
      <c r="AS19" s="55">
        <v>11622490</v>
      </c>
      <c r="AT19" s="55">
        <v>11985624</v>
      </c>
      <c r="AU19" s="172">
        <f t="shared" si="0"/>
        <v>126750834</v>
      </c>
      <c r="AV19" s="70">
        <f t="shared" si="1"/>
        <v>2.3969932685413338</v>
      </c>
      <c r="AW19" s="177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14"/>
      <c r="S20" s="1"/>
      <c r="T20" s="3"/>
      <c r="U20" s="3"/>
      <c r="V20" s="3"/>
      <c r="W20" s="3"/>
      <c r="X20" s="3"/>
      <c r="Y20" s="1"/>
      <c r="Z20" s="1"/>
      <c r="AA20" s="1"/>
      <c r="AB20" s="123">
        <v>43040</v>
      </c>
      <c r="AC20" s="60">
        <v>70957849</v>
      </c>
      <c r="AD20" s="65">
        <v>218612937.19999999</v>
      </c>
      <c r="AE20" s="129">
        <f t="shared" si="3"/>
        <v>3.080884500881643</v>
      </c>
      <c r="AF20" s="28"/>
      <c r="AG20" s="26"/>
      <c r="AH20" s="143">
        <v>2004</v>
      </c>
      <c r="AI20" s="55">
        <v>9875688</v>
      </c>
      <c r="AJ20" s="55">
        <v>15214543</v>
      </c>
      <c r="AK20" s="55">
        <v>12710211</v>
      </c>
      <c r="AL20" s="55">
        <v>14703122</v>
      </c>
      <c r="AM20" s="55">
        <v>12563434</v>
      </c>
      <c r="AN20" s="55">
        <v>13981632</v>
      </c>
      <c r="AO20" s="55">
        <v>14169279</v>
      </c>
      <c r="AP20" s="165">
        <v>10885997</v>
      </c>
      <c r="AQ20" s="168">
        <v>11367586</v>
      </c>
      <c r="AR20" s="55">
        <v>13062874</v>
      </c>
      <c r="AS20" s="55">
        <v>15384969</v>
      </c>
      <c r="AT20" s="55">
        <v>14541295</v>
      </c>
      <c r="AU20" s="172">
        <f t="shared" si="0"/>
        <v>158460630</v>
      </c>
      <c r="AV20" s="70">
        <f t="shared" si="1"/>
        <v>2.2096828282204859</v>
      </c>
      <c r="AW20" s="177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123">
        <v>43070</v>
      </c>
      <c r="AC21" s="60">
        <v>91911350</v>
      </c>
      <c r="AD21" s="65">
        <v>275721729.26000005</v>
      </c>
      <c r="AE21" s="129">
        <f t="shared" si="3"/>
        <v>2.9998659497439659</v>
      </c>
      <c r="AF21" s="28"/>
      <c r="AG21" s="26"/>
      <c r="AH21" s="143">
        <v>2005</v>
      </c>
      <c r="AI21" s="55">
        <v>13081089</v>
      </c>
      <c r="AJ21" s="55">
        <v>15737624</v>
      </c>
      <c r="AK21" s="55">
        <v>17110776</v>
      </c>
      <c r="AL21" s="55">
        <v>16935229</v>
      </c>
      <c r="AM21" s="55">
        <v>20317219</v>
      </c>
      <c r="AN21" s="55">
        <v>20727268</v>
      </c>
      <c r="AO21" s="55">
        <v>17688992</v>
      </c>
      <c r="AP21" s="165">
        <v>15360736</v>
      </c>
      <c r="AQ21" s="168">
        <v>17483436</v>
      </c>
      <c r="AR21" s="55">
        <v>18578836</v>
      </c>
      <c r="AS21" s="55">
        <v>21441805</v>
      </c>
      <c r="AT21" s="55">
        <v>18112203</v>
      </c>
      <c r="AU21" s="172">
        <f t="shared" si="0"/>
        <v>212575213</v>
      </c>
      <c r="AV21" s="70">
        <f t="shared" si="1"/>
        <v>2.2592073658183285</v>
      </c>
      <c r="AW21" s="177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123">
        <v>43101</v>
      </c>
      <c r="AC22" s="60">
        <v>76740046</v>
      </c>
      <c r="AD22" s="65">
        <v>228251420.47999999</v>
      </c>
      <c r="AE22" s="129">
        <f t="shared" si="3"/>
        <v>2.9743456301811442</v>
      </c>
      <c r="AF22" s="28"/>
      <c r="AG22" s="26"/>
      <c r="AH22" s="143">
        <v>2006</v>
      </c>
      <c r="AI22" s="55">
        <v>16605947</v>
      </c>
      <c r="AJ22" s="55">
        <v>17374838</v>
      </c>
      <c r="AK22" s="55">
        <v>24610250</v>
      </c>
      <c r="AL22" s="55">
        <v>22929819</v>
      </c>
      <c r="AM22" s="55">
        <v>23309173</v>
      </c>
      <c r="AN22" s="55">
        <v>23133202</v>
      </c>
      <c r="AO22" s="55">
        <v>21205888</v>
      </c>
      <c r="AP22" s="165">
        <v>21852237</v>
      </c>
      <c r="AQ22" s="168">
        <v>22486928</v>
      </c>
      <c r="AR22" s="55">
        <v>23010470</v>
      </c>
      <c r="AS22" s="55">
        <v>24982641</v>
      </c>
      <c r="AT22" s="55">
        <v>22860370</v>
      </c>
      <c r="AU22" s="172">
        <f t="shared" si="0"/>
        <v>264361763</v>
      </c>
      <c r="AV22" s="70">
        <f t="shared" si="1"/>
        <v>2.2608063156243969</v>
      </c>
      <c r="AW22" s="177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123">
        <v>43132</v>
      </c>
      <c r="AC23" s="60">
        <v>76478433</v>
      </c>
      <c r="AD23" s="65">
        <v>225804061.73000008</v>
      </c>
      <c r="AE23" s="129">
        <f t="shared" si="3"/>
        <v>2.952519460355576</v>
      </c>
      <c r="AF23" s="28"/>
      <c r="AG23" s="26"/>
      <c r="AH23" s="143">
        <v>2007</v>
      </c>
      <c r="AI23" s="55">
        <v>18590212</v>
      </c>
      <c r="AJ23" s="55">
        <v>24353757</v>
      </c>
      <c r="AK23" s="55">
        <v>23684790</v>
      </c>
      <c r="AL23" s="55">
        <v>22583902</v>
      </c>
      <c r="AM23" s="55">
        <v>25270355</v>
      </c>
      <c r="AN23" s="55">
        <v>25052122</v>
      </c>
      <c r="AO23" s="55">
        <v>20443964</v>
      </c>
      <c r="AP23" s="165">
        <v>22734772</v>
      </c>
      <c r="AQ23" s="168">
        <v>20371122</v>
      </c>
      <c r="AR23" s="55">
        <v>20371122</v>
      </c>
      <c r="AS23" s="55">
        <v>24457807</v>
      </c>
      <c r="AT23" s="55">
        <v>25223844</v>
      </c>
      <c r="AU23" s="172">
        <f t="shared" si="0"/>
        <v>273137769</v>
      </c>
      <c r="AV23" s="70">
        <f t="shared" si="1"/>
        <v>2.1308972182093204</v>
      </c>
      <c r="AW23" s="177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123">
        <v>43160</v>
      </c>
      <c r="AC24" s="60">
        <v>83568002</v>
      </c>
      <c r="AD24" s="65">
        <v>250423741.74999991</v>
      </c>
      <c r="AE24" s="129">
        <f t="shared" ref="AE24:AE41" si="4">(AD24/AC24)</f>
        <v>2.996646273175227</v>
      </c>
      <c r="AH24" s="143">
        <v>2008</v>
      </c>
      <c r="AI24" s="55">
        <v>18525748</v>
      </c>
      <c r="AJ24" s="55">
        <v>26011617</v>
      </c>
      <c r="AK24" s="55">
        <v>22526127</v>
      </c>
      <c r="AL24" s="55">
        <v>24909348</v>
      </c>
      <c r="AM24" s="55">
        <v>34133365</v>
      </c>
      <c r="AN24" s="55">
        <v>25990061</v>
      </c>
      <c r="AO24" s="55">
        <v>24968523</v>
      </c>
      <c r="AP24" s="165">
        <v>25218189</v>
      </c>
      <c r="AQ24" s="168">
        <v>22921801</v>
      </c>
      <c r="AR24" s="55">
        <v>23790925</v>
      </c>
      <c r="AS24" s="55">
        <v>24763103</v>
      </c>
      <c r="AT24" s="55">
        <v>20974781</v>
      </c>
      <c r="AU24" s="172">
        <f t="shared" si="0"/>
        <v>294733588</v>
      </c>
      <c r="AV24" s="70">
        <f t="shared" si="1"/>
        <v>2.2850098332871385</v>
      </c>
      <c r="AW24" s="177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123">
        <v>43191</v>
      </c>
      <c r="AC25" s="60">
        <v>106117594</v>
      </c>
      <c r="AD25" s="65">
        <v>315475764.77000004</v>
      </c>
      <c r="AE25" s="129">
        <f t="shared" si="4"/>
        <v>2.9728884050085043</v>
      </c>
      <c r="AH25" s="143">
        <v>2009</v>
      </c>
      <c r="AI25" s="55">
        <v>19930960</v>
      </c>
      <c r="AJ25" s="55">
        <v>22359463</v>
      </c>
      <c r="AK25" s="55">
        <v>25446683</v>
      </c>
      <c r="AL25" s="55">
        <v>24825706</v>
      </c>
      <c r="AM25" s="55">
        <v>27753524</v>
      </c>
      <c r="AN25" s="55">
        <v>26176907</v>
      </c>
      <c r="AO25" s="55">
        <v>27007151</v>
      </c>
      <c r="AP25" s="165">
        <v>25871877</v>
      </c>
      <c r="AQ25" s="168">
        <v>21330112</v>
      </c>
      <c r="AR25" s="55">
        <v>27992748</v>
      </c>
      <c r="AS25" s="55">
        <v>25929355</v>
      </c>
      <c r="AT25" s="55">
        <v>24709432</v>
      </c>
      <c r="AU25" s="172">
        <f t="shared" si="0"/>
        <v>299333918</v>
      </c>
      <c r="AV25" s="70">
        <f t="shared" si="1"/>
        <v>2.0286846151861746</v>
      </c>
      <c r="AW25" s="177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123">
        <v>43221</v>
      </c>
      <c r="AC26" s="60">
        <v>107592012</v>
      </c>
      <c r="AD26" s="65">
        <v>312424062.74000001</v>
      </c>
      <c r="AE26" s="129">
        <f t="shared" si="4"/>
        <v>2.9037849272676488</v>
      </c>
      <c r="AH26" s="143">
        <v>2010</v>
      </c>
      <c r="AI26" s="55">
        <v>20662269</v>
      </c>
      <c r="AJ26" s="55">
        <v>22313418</v>
      </c>
      <c r="AK26" s="55">
        <v>25575823</v>
      </c>
      <c r="AL26" s="55">
        <v>25515347</v>
      </c>
      <c r="AM26" s="55">
        <v>33327845</v>
      </c>
      <c r="AN26" s="55">
        <v>29949472</v>
      </c>
      <c r="AO26" s="55">
        <v>27593714</v>
      </c>
      <c r="AP26" s="165">
        <v>23171172</v>
      </c>
      <c r="AQ26" s="168">
        <v>26471294</v>
      </c>
      <c r="AR26" s="55">
        <v>31732436</v>
      </c>
      <c r="AS26" s="55">
        <v>29453037</v>
      </c>
      <c r="AT26" s="55">
        <v>26560853</v>
      </c>
      <c r="AU26" s="172">
        <f t="shared" si="0"/>
        <v>322326680</v>
      </c>
      <c r="AV26" s="70">
        <f t="shared" si="1"/>
        <v>2.2817849689948102</v>
      </c>
      <c r="AW26" s="177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123">
        <v>43252</v>
      </c>
      <c r="AC27" s="60">
        <v>88303488</v>
      </c>
      <c r="AD27" s="65">
        <v>253377264.18000004</v>
      </c>
      <c r="AE27" s="129">
        <f t="shared" si="4"/>
        <v>2.8693913447677177</v>
      </c>
      <c r="AH27" s="143">
        <v>2011</v>
      </c>
      <c r="AI27" s="55">
        <v>25647030</v>
      </c>
      <c r="AJ27" s="55">
        <v>27575709</v>
      </c>
      <c r="AK27" s="55">
        <v>32814884</v>
      </c>
      <c r="AL27" s="55">
        <v>35212468</v>
      </c>
      <c r="AM27" s="55">
        <v>33847090</v>
      </c>
      <c r="AN27" s="55">
        <v>33351442</v>
      </c>
      <c r="AO27" s="55">
        <v>37687054</v>
      </c>
      <c r="AP27" s="165">
        <v>31408881</v>
      </c>
      <c r="AQ27" s="168">
        <v>30677730</v>
      </c>
      <c r="AR27" s="55">
        <v>34459178</v>
      </c>
      <c r="AS27" s="55">
        <v>34247583</v>
      </c>
      <c r="AT27" s="55">
        <v>35535738</v>
      </c>
      <c r="AU27" s="172">
        <f t="shared" si="0"/>
        <v>392464787</v>
      </c>
      <c r="AV27" s="70">
        <f t="shared" si="1"/>
        <v>2.5310943136918929</v>
      </c>
      <c r="AW27" s="177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123">
        <v>43282</v>
      </c>
      <c r="AC28" s="60">
        <v>97947911</v>
      </c>
      <c r="AD28" s="65">
        <v>281940230</v>
      </c>
      <c r="AE28" s="129">
        <f t="shared" si="4"/>
        <v>2.8784710885768661</v>
      </c>
      <c r="AH28" s="143">
        <v>2012</v>
      </c>
      <c r="AI28" s="55">
        <v>30572174</v>
      </c>
      <c r="AJ28" s="55">
        <v>31333924</v>
      </c>
      <c r="AK28" s="55">
        <v>42403418</v>
      </c>
      <c r="AL28" s="55">
        <v>35999237</v>
      </c>
      <c r="AM28" s="55">
        <v>43197736</v>
      </c>
      <c r="AN28" s="55">
        <v>45734556</v>
      </c>
      <c r="AO28" s="55">
        <v>41975078</v>
      </c>
      <c r="AP28" s="165">
        <v>38000937</v>
      </c>
      <c r="AQ28" s="168">
        <v>32908295</v>
      </c>
      <c r="AR28" s="55">
        <v>33536795</v>
      </c>
      <c r="AS28" s="55">
        <v>35786916</v>
      </c>
      <c r="AT28" s="55">
        <v>38347324</v>
      </c>
      <c r="AU28" s="172">
        <f t="shared" si="0"/>
        <v>449796390</v>
      </c>
      <c r="AV28" s="70">
        <f t="shared" si="1"/>
        <v>2.5196371819702681</v>
      </c>
      <c r="AW28" s="177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123">
        <v>43313</v>
      </c>
      <c r="AC29" s="60">
        <v>97434163</v>
      </c>
      <c r="AD29" s="65">
        <v>275218913.16999996</v>
      </c>
      <c r="AE29" s="129">
        <f t="shared" si="4"/>
        <v>2.8246654427564586</v>
      </c>
      <c r="AH29" s="143">
        <v>2013</v>
      </c>
      <c r="AI29" s="55">
        <v>31156882</v>
      </c>
      <c r="AJ29" s="55">
        <v>34173595</v>
      </c>
      <c r="AK29" s="55">
        <v>38353990</v>
      </c>
      <c r="AL29" s="55">
        <v>37577127</v>
      </c>
      <c r="AM29" s="55">
        <v>49696297</v>
      </c>
      <c r="AN29" s="55">
        <v>42195298</v>
      </c>
      <c r="AO29" s="55">
        <v>37150541</v>
      </c>
      <c r="AP29" s="165">
        <v>41026997</v>
      </c>
      <c r="AQ29" s="168">
        <v>34808087</v>
      </c>
      <c r="AR29" s="55">
        <v>41555483</v>
      </c>
      <c r="AS29" s="55">
        <v>43779999</v>
      </c>
      <c r="AT29" s="55">
        <v>42762080</v>
      </c>
      <c r="AU29" s="172">
        <f t="shared" si="0"/>
        <v>474236376</v>
      </c>
      <c r="AV29" s="70">
        <f t="shared" si="1"/>
        <v>3.41730830896869</v>
      </c>
      <c r="AW29" s="177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123">
        <v>43344</v>
      </c>
      <c r="AC30" s="60">
        <v>88599933</v>
      </c>
      <c r="AD30" s="65">
        <v>247966603.73999998</v>
      </c>
      <c r="AE30" s="129">
        <f t="shared" si="4"/>
        <v>2.7987222489208876</v>
      </c>
      <c r="AG30" s="26"/>
      <c r="AH30" s="143">
        <v>2014</v>
      </c>
      <c r="AI30" s="55">
        <v>41408543</v>
      </c>
      <c r="AJ30" s="55">
        <v>45968102</v>
      </c>
      <c r="AK30" s="55">
        <v>52570546</v>
      </c>
      <c r="AL30" s="55">
        <v>51401705</v>
      </c>
      <c r="AM30" s="55">
        <v>54596331</v>
      </c>
      <c r="AN30" s="55">
        <v>55881232</v>
      </c>
      <c r="AO30" s="55">
        <v>51459761</v>
      </c>
      <c r="AP30" s="165">
        <v>51878553</v>
      </c>
      <c r="AQ30" s="168">
        <v>51412328</v>
      </c>
      <c r="AR30" s="55">
        <v>53982154</v>
      </c>
      <c r="AS30" s="55">
        <v>52893515</v>
      </c>
      <c r="AT30" s="55">
        <v>47595251</v>
      </c>
      <c r="AU30" s="172">
        <f t="shared" si="0"/>
        <v>611048021</v>
      </c>
      <c r="AV30" s="70">
        <f t="shared" si="1"/>
        <v>3.7470332760311811</v>
      </c>
      <c r="AW30" s="177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123">
        <v>43374</v>
      </c>
      <c r="AC31" s="60">
        <v>98449999</v>
      </c>
      <c r="AD31" s="65">
        <v>276231792.63999999</v>
      </c>
      <c r="AE31" s="129">
        <f t="shared" si="4"/>
        <v>2.8058079781189229</v>
      </c>
      <c r="AG31" s="26"/>
      <c r="AH31" s="143">
        <v>2015</v>
      </c>
      <c r="AI31" s="59">
        <v>50506401</v>
      </c>
      <c r="AJ31" s="59">
        <v>52139993</v>
      </c>
      <c r="AK31" s="59">
        <v>58673360</v>
      </c>
      <c r="AL31" s="59">
        <v>52130003</v>
      </c>
      <c r="AM31" s="59">
        <v>66160947</v>
      </c>
      <c r="AN31" s="55">
        <v>63425708</v>
      </c>
      <c r="AO31" s="55">
        <v>63440573</v>
      </c>
      <c r="AP31" s="55">
        <v>65351435</v>
      </c>
      <c r="AQ31" s="168">
        <v>59556437</v>
      </c>
      <c r="AR31" s="55">
        <v>63036864</v>
      </c>
      <c r="AS31" s="55">
        <v>60431865</v>
      </c>
      <c r="AT31" s="55">
        <v>65455247</v>
      </c>
      <c r="AU31" s="172">
        <f t="shared" si="0"/>
        <v>720308833</v>
      </c>
      <c r="AV31" s="70">
        <f t="shared" si="1"/>
        <v>3.1998802162266422</v>
      </c>
      <c r="AW31" s="177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5"/>
      <c r="M32" s="1"/>
      <c r="N32" s="1"/>
      <c r="O32" s="16"/>
      <c r="P32" s="16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123">
        <v>43405</v>
      </c>
      <c r="AC32" s="60">
        <v>96842610</v>
      </c>
      <c r="AD32" s="65">
        <v>266763496.36000004</v>
      </c>
      <c r="AE32" s="129">
        <f t="shared" si="4"/>
        <v>2.7546087033383349</v>
      </c>
      <c r="AG32" s="26"/>
      <c r="AH32" s="143">
        <v>2016</v>
      </c>
      <c r="AI32" s="59">
        <v>55632857</v>
      </c>
      <c r="AJ32" s="59">
        <v>57312773</v>
      </c>
      <c r="AK32" s="59">
        <v>64260029</v>
      </c>
      <c r="AL32" s="59">
        <v>68456967</v>
      </c>
      <c r="AM32" s="59">
        <v>76717653</v>
      </c>
      <c r="AN32" s="55">
        <v>71180386</v>
      </c>
      <c r="AO32" s="55">
        <v>72767083</v>
      </c>
      <c r="AP32" s="55">
        <v>64871080</v>
      </c>
      <c r="AQ32" s="168">
        <v>66165736</v>
      </c>
      <c r="AR32" s="55">
        <v>72998159</v>
      </c>
      <c r="AS32" s="55">
        <v>64437647</v>
      </c>
      <c r="AT32" s="55">
        <v>65054371</v>
      </c>
      <c r="AU32" s="172">
        <f t="shared" ref="AU32:AU37" si="6">SUM(AI32:AT32)</f>
        <v>799854741</v>
      </c>
      <c r="AV32" s="70">
        <f t="shared" si="1"/>
        <v>3.0696634509165204</v>
      </c>
      <c r="AW32" s="177">
        <f t="shared" si="5"/>
        <v>0.11043305920420388</v>
      </c>
      <c r="AX32" s="31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4"/>
      <c r="S33" s="1"/>
      <c r="T33" s="3"/>
      <c r="U33" s="3"/>
      <c r="V33" s="3"/>
      <c r="W33" s="3"/>
      <c r="X33" s="3"/>
      <c r="Y33" s="1"/>
      <c r="Z33" s="1"/>
      <c r="AA33" s="1"/>
      <c r="AB33" s="122">
        <v>43435</v>
      </c>
      <c r="AC33" s="126">
        <v>97149564</v>
      </c>
      <c r="AD33" s="118">
        <v>264838171.44000006</v>
      </c>
      <c r="AE33" s="130">
        <f t="shared" si="4"/>
        <v>2.7260870819759937</v>
      </c>
      <c r="AG33" s="26"/>
      <c r="AH33" s="143">
        <v>2017</v>
      </c>
      <c r="AI33" s="59">
        <v>64303584</v>
      </c>
      <c r="AJ33" s="59">
        <v>66620606</v>
      </c>
      <c r="AK33" s="59">
        <v>71869640</v>
      </c>
      <c r="AL33" s="59">
        <v>79851780</v>
      </c>
      <c r="AM33" s="59">
        <v>85869921</v>
      </c>
      <c r="AN33" s="55">
        <v>86082995</v>
      </c>
      <c r="AO33" s="55">
        <v>91361157</v>
      </c>
      <c r="AP33" s="55">
        <v>73629117</v>
      </c>
      <c r="AQ33" s="168">
        <v>67692637</v>
      </c>
      <c r="AR33" s="55">
        <v>88432893</v>
      </c>
      <c r="AS33" s="55">
        <v>70957849</v>
      </c>
      <c r="AT33" s="55">
        <v>91911350</v>
      </c>
      <c r="AU33" s="172">
        <f t="shared" si="6"/>
        <v>938583529</v>
      </c>
      <c r="AV33" s="70">
        <f t="shared" si="1"/>
        <v>3.0478176362393845</v>
      </c>
      <c r="AW33" s="177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23">
        <v>43466</v>
      </c>
      <c r="AC34" s="60">
        <v>89192404</v>
      </c>
      <c r="AD34" s="65">
        <v>237806527.17000008</v>
      </c>
      <c r="AE34" s="130">
        <f t="shared" si="4"/>
        <v>2.6662195041855816</v>
      </c>
      <c r="AG34" s="26"/>
      <c r="AH34" s="143">
        <v>2018</v>
      </c>
      <c r="AI34" s="59">
        <v>76740046</v>
      </c>
      <c r="AJ34" s="59">
        <v>76478433</v>
      </c>
      <c r="AK34" s="60">
        <v>83568002</v>
      </c>
      <c r="AL34" s="59">
        <v>106117594</v>
      </c>
      <c r="AM34" s="59">
        <v>107592012</v>
      </c>
      <c r="AN34" s="55">
        <v>88303488</v>
      </c>
      <c r="AO34" s="55">
        <v>97947911</v>
      </c>
      <c r="AP34" s="55">
        <v>97434163</v>
      </c>
      <c r="AQ34" s="168">
        <v>88599933</v>
      </c>
      <c r="AR34" s="55">
        <v>98449999</v>
      </c>
      <c r="AS34" s="55">
        <v>96842610</v>
      </c>
      <c r="AT34" s="55">
        <v>97149564</v>
      </c>
      <c r="AU34" s="171">
        <f t="shared" si="6"/>
        <v>1115223755</v>
      </c>
      <c r="AV34" s="70">
        <f t="shared" si="1"/>
        <v>2.8682275719637982</v>
      </c>
      <c r="AW34" s="177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22">
        <v>43497</v>
      </c>
      <c r="AC35" s="60">
        <v>99644130</v>
      </c>
      <c r="AD35" s="65">
        <v>267058137.86000001</v>
      </c>
      <c r="AE35" s="129">
        <f t="shared" si="4"/>
        <v>2.6801191185070312</v>
      </c>
      <c r="AG35" s="26"/>
      <c r="AH35" s="143">
        <v>2019</v>
      </c>
      <c r="AI35" s="59">
        <f>+AJ35</f>
        <v>99644130</v>
      </c>
      <c r="AJ35" s="59">
        <v>99644130</v>
      </c>
      <c r="AK35" s="60">
        <v>117737601</v>
      </c>
      <c r="AL35" s="59">
        <v>122841387</v>
      </c>
      <c r="AM35" s="59">
        <v>125293328</v>
      </c>
      <c r="AN35" s="55">
        <v>123967355</v>
      </c>
      <c r="AO35" s="55">
        <v>123831883</v>
      </c>
      <c r="AP35" s="55">
        <v>124943552</v>
      </c>
      <c r="AQ35" s="168">
        <v>112033456</v>
      </c>
      <c r="AR35" s="55">
        <v>116745652</v>
      </c>
      <c r="AS35" s="55">
        <v>135273597</v>
      </c>
      <c r="AT35" s="55">
        <v>105986034</v>
      </c>
      <c r="AU35" s="171">
        <f t="shared" si="6"/>
        <v>1407942105</v>
      </c>
      <c r="AV35" s="70">
        <f t="shared" si="1"/>
        <v>2.5943425284948063</v>
      </c>
      <c r="AW35" s="177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23">
        <v>43525</v>
      </c>
      <c r="AC36" s="60">
        <v>117737601</v>
      </c>
      <c r="AD36" s="65">
        <v>308545725.49000001</v>
      </c>
      <c r="AE36" s="129">
        <f t="shared" si="4"/>
        <v>2.6206218138417818</v>
      </c>
      <c r="AG36" s="25"/>
      <c r="AH36" s="143">
        <v>2020</v>
      </c>
      <c r="AI36" s="55">
        <v>109712762</v>
      </c>
      <c r="AJ36" s="55">
        <v>131998915</v>
      </c>
      <c r="AK36" s="60">
        <v>115811924</v>
      </c>
      <c r="AL36" s="59">
        <v>127751797</v>
      </c>
      <c r="AM36" s="59">
        <v>159145827</v>
      </c>
      <c r="AN36" s="55">
        <v>122263463</v>
      </c>
      <c r="AO36" s="55">
        <v>98311746</v>
      </c>
      <c r="AP36" s="55">
        <v>115666912</v>
      </c>
      <c r="AQ36" s="168">
        <v>118950401</v>
      </c>
      <c r="AR36" s="55">
        <v>141703470</v>
      </c>
      <c r="AS36" s="55">
        <v>154257289</v>
      </c>
      <c r="AT36" s="55">
        <v>95557708</v>
      </c>
      <c r="AU36" s="171">
        <f t="shared" si="6"/>
        <v>1491132214</v>
      </c>
      <c r="AV36" s="70">
        <f t="shared" si="1"/>
        <v>2.4222336531319817</v>
      </c>
      <c r="AW36" s="177">
        <f t="shared" si="5"/>
        <v>5.908631377992634E-2</v>
      </c>
      <c r="AX36" s="32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23">
        <v>43556</v>
      </c>
      <c r="AC37" s="60">
        <v>122841387</v>
      </c>
      <c r="AD37" s="65">
        <v>319096198.44999999</v>
      </c>
      <c r="AE37" s="130">
        <f t="shared" si="4"/>
        <v>2.5976277722263097</v>
      </c>
      <c r="AH37" s="143">
        <v>2021</v>
      </c>
      <c r="AI37" s="55">
        <v>101421858</v>
      </c>
      <c r="AJ37" s="55">
        <v>126636641</v>
      </c>
      <c r="AK37" s="60">
        <v>137398429</v>
      </c>
      <c r="AL37" s="59">
        <v>167273101</v>
      </c>
      <c r="AM37" s="59">
        <v>161190067</v>
      </c>
      <c r="AN37" s="55">
        <v>153299074</v>
      </c>
      <c r="AO37" s="55">
        <v>162826458</v>
      </c>
      <c r="AP37" s="55">
        <v>152297115</v>
      </c>
      <c r="AQ37" s="168">
        <v>164254725</v>
      </c>
      <c r="AR37" s="55">
        <v>155185007</v>
      </c>
      <c r="AS37" s="55">
        <v>188165830</v>
      </c>
      <c r="AT37" s="55">
        <v>185686546</v>
      </c>
      <c r="AU37" s="171">
        <f t="shared" si="6"/>
        <v>1855634851</v>
      </c>
      <c r="AV37" s="70">
        <f t="shared" si="1"/>
        <v>2.7369744897510553</v>
      </c>
      <c r="AW37" s="177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23">
        <v>43586</v>
      </c>
      <c r="AC38" s="60">
        <v>125293328</v>
      </c>
      <c r="AD38" s="65">
        <v>318003984.67999995</v>
      </c>
      <c r="AE38" s="130">
        <f t="shared" si="4"/>
        <v>2.5380759674609323</v>
      </c>
      <c r="AH38" s="143">
        <v>2022</v>
      </c>
      <c r="AI38" s="55">
        <v>161094284</v>
      </c>
      <c r="AJ38" s="55">
        <v>180446924</v>
      </c>
      <c r="AK38" s="60">
        <v>184043936</v>
      </c>
      <c r="AL38" s="59">
        <v>182579815</v>
      </c>
      <c r="AM38" s="59">
        <v>208671837</v>
      </c>
      <c r="AN38" s="55">
        <v>209466750</v>
      </c>
      <c r="AO38" s="55">
        <v>227749024</v>
      </c>
      <c r="AP38" s="55">
        <v>183783270</v>
      </c>
      <c r="AQ38" s="168">
        <v>209270183</v>
      </c>
      <c r="AR38" s="55">
        <v>205648136</v>
      </c>
      <c r="AS38" s="55">
        <v>188596398</v>
      </c>
      <c r="AT38" s="55">
        <v>197378288</v>
      </c>
      <c r="AU38" s="171">
        <f>SUM(AI38:AT38)</f>
        <v>2338728845</v>
      </c>
      <c r="AV38" s="70">
        <f t="shared" si="1"/>
        <v>2.8447867583811326</v>
      </c>
      <c r="AW38" s="177">
        <f>+(AU38-AU37)/AU37</f>
        <v>0.26033893130410923</v>
      </c>
      <c r="AY38" s="41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23">
        <v>43617</v>
      </c>
      <c r="AC39" s="60">
        <v>123967355</v>
      </c>
      <c r="AD39" s="65">
        <v>320166090.88999999</v>
      </c>
      <c r="AE39" s="130">
        <f t="shared" si="4"/>
        <v>2.5826645320455532</v>
      </c>
      <c r="AH39" s="143">
        <v>2023</v>
      </c>
      <c r="AI39" s="55">
        <v>209188250</v>
      </c>
      <c r="AJ39" s="55">
        <v>206062017</v>
      </c>
      <c r="AK39" s="60">
        <v>236255622</v>
      </c>
      <c r="AL39" s="59">
        <v>206800041</v>
      </c>
      <c r="AM39" s="59">
        <v>236817684</v>
      </c>
      <c r="AN39" s="55">
        <v>240986079</v>
      </c>
      <c r="AO39" s="55">
        <v>220840601</v>
      </c>
      <c r="AP39" s="55">
        <v>217441748</v>
      </c>
      <c r="AQ39" s="168">
        <v>236691628</v>
      </c>
      <c r="AR39" s="55">
        <v>216287609</v>
      </c>
      <c r="AS39" s="55">
        <v>216042043</v>
      </c>
      <c r="AT39" s="55">
        <v>233231853</v>
      </c>
      <c r="AU39" s="171">
        <f>SUM(AI39:AT39)</f>
        <v>2676645175</v>
      </c>
      <c r="AV39" s="70">
        <f t="shared" si="1"/>
        <v>2.3494811770260133</v>
      </c>
      <c r="AW39" s="177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7"/>
      <c r="R40" s="1"/>
      <c r="S40" s="1"/>
      <c r="T40" s="1"/>
      <c r="U40" s="1"/>
      <c r="V40" s="1"/>
      <c r="W40" s="1"/>
      <c r="X40" s="1"/>
      <c r="Y40" s="1"/>
      <c r="Z40" s="1"/>
      <c r="AA40" s="1"/>
      <c r="AB40" s="123">
        <v>43647</v>
      </c>
      <c r="AC40" s="60">
        <v>123831883</v>
      </c>
      <c r="AD40" s="65">
        <v>324050947.59999985</v>
      </c>
      <c r="AE40" s="130">
        <f t="shared" si="4"/>
        <v>2.6168619886043389</v>
      </c>
      <c r="AH40" s="144">
        <v>2024</v>
      </c>
      <c r="AI40" s="96">
        <v>196676284</v>
      </c>
      <c r="AJ40" s="96">
        <v>201461305</v>
      </c>
      <c r="AK40" s="164">
        <v>202473619</v>
      </c>
      <c r="AL40" s="95"/>
      <c r="AM40" s="95"/>
      <c r="AN40" s="96"/>
      <c r="AO40" s="96"/>
      <c r="AP40" s="96"/>
      <c r="AQ40" s="169"/>
      <c r="AR40" s="96"/>
      <c r="AS40" s="96"/>
      <c r="AT40" s="96"/>
      <c r="AU40" s="173">
        <f>SUM(AI40:AT40)</f>
        <v>600611208</v>
      </c>
      <c r="AV40" s="175"/>
      <c r="AW40" s="179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  <c r="AB41" s="123">
        <v>43678</v>
      </c>
      <c r="AC41" s="60">
        <v>124943552</v>
      </c>
      <c r="AD41" s="65">
        <v>326912721.97000003</v>
      </c>
      <c r="AE41" s="130">
        <f t="shared" si="4"/>
        <v>2.6164833377716046</v>
      </c>
      <c r="AV41" s="25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8"/>
      <c r="P42" s="1"/>
      <c r="Q42" s="1"/>
      <c r="R42" s="17"/>
      <c r="S42" s="1"/>
      <c r="T42" s="1"/>
      <c r="U42" s="1"/>
      <c r="V42" s="1"/>
      <c r="W42" s="1"/>
      <c r="X42" s="1"/>
      <c r="Y42" s="1"/>
      <c r="Z42" s="1"/>
      <c r="AA42" s="1"/>
      <c r="AB42" s="123">
        <v>43709</v>
      </c>
      <c r="AC42" s="55">
        <v>112033456</v>
      </c>
      <c r="AD42" s="64">
        <v>284125531.82000011</v>
      </c>
      <c r="AE42" s="130">
        <f t="shared" ref="AE42:AE54" si="7">(AD42/AC42)</f>
        <v>2.5360775429439588</v>
      </c>
      <c r="AH42" s="238" t="s">
        <v>65</v>
      </c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40"/>
      <c r="AV42" s="25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9"/>
      <c r="P43" s="15"/>
      <c r="Q43" s="1"/>
      <c r="R43" s="1"/>
      <c r="S43" s="5"/>
      <c r="T43" s="20"/>
      <c r="U43" s="20"/>
      <c r="V43" s="20"/>
      <c r="W43" s="20"/>
      <c r="X43" s="20"/>
      <c r="Y43" s="14"/>
      <c r="Z43" s="14"/>
      <c r="AA43" s="14"/>
      <c r="AB43" s="123">
        <v>43739</v>
      </c>
      <c r="AC43" s="55">
        <v>116745652</v>
      </c>
      <c r="AD43" s="64">
        <v>305288552.73999995</v>
      </c>
      <c r="AE43" s="130">
        <f t="shared" si="7"/>
        <v>2.6149886313539108</v>
      </c>
      <c r="AG43" s="40"/>
      <c r="AH43" s="141" t="s">
        <v>10</v>
      </c>
      <c r="AI43" s="136" t="s">
        <v>11</v>
      </c>
      <c r="AJ43" s="136" t="s">
        <v>12</v>
      </c>
      <c r="AK43" s="136" t="s">
        <v>13</v>
      </c>
      <c r="AL43" s="136" t="s">
        <v>14</v>
      </c>
      <c r="AM43" s="136" t="s">
        <v>15</v>
      </c>
      <c r="AN43" s="136" t="s">
        <v>16</v>
      </c>
      <c r="AO43" s="136" t="s">
        <v>17</v>
      </c>
      <c r="AP43" s="136" t="s">
        <v>18</v>
      </c>
      <c r="AQ43" s="136" t="s">
        <v>19</v>
      </c>
      <c r="AR43" s="136" t="s">
        <v>20</v>
      </c>
      <c r="AS43" s="136" t="s">
        <v>21</v>
      </c>
      <c r="AT43" s="136" t="s">
        <v>22</v>
      </c>
      <c r="AU43" s="141" t="s">
        <v>3</v>
      </c>
      <c r="AV43" s="25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9"/>
      <c r="P44" s="2"/>
      <c r="Q44" s="19"/>
      <c r="R44" s="1"/>
      <c r="S44" s="1"/>
      <c r="T44" s="20"/>
      <c r="U44" s="20"/>
      <c r="V44" s="20"/>
      <c r="W44" s="20"/>
      <c r="X44" s="20"/>
      <c r="Y44" s="14"/>
      <c r="Z44" s="14"/>
      <c r="AA44" s="14"/>
      <c r="AB44" s="123">
        <v>43770</v>
      </c>
      <c r="AC44" s="55">
        <v>135273597</v>
      </c>
      <c r="AD44" s="64">
        <v>364320933.26999992</v>
      </c>
      <c r="AE44" s="130">
        <f t="shared" si="7"/>
        <v>2.6932153897704065</v>
      </c>
      <c r="AG44" s="40"/>
      <c r="AH44" s="142">
        <v>1994</v>
      </c>
      <c r="AI44" s="145">
        <v>33460843.649999999</v>
      </c>
      <c r="AJ44" s="145">
        <v>36882566.390000001</v>
      </c>
      <c r="AK44" s="145">
        <v>48559794.140000001</v>
      </c>
      <c r="AL44" s="149">
        <v>40667475.399999999</v>
      </c>
      <c r="AM44" s="145">
        <v>51188030.130000003</v>
      </c>
      <c r="AN44" s="145">
        <v>51060404.640000001</v>
      </c>
      <c r="AO44" s="145">
        <v>49734966.240000002</v>
      </c>
      <c r="AP44" s="145">
        <v>32205590.600000001</v>
      </c>
      <c r="AQ44" s="145">
        <v>37119416.100000001</v>
      </c>
      <c r="AR44" s="145">
        <v>46688430.549999997</v>
      </c>
      <c r="AS44" s="145">
        <v>42858362.909999996</v>
      </c>
      <c r="AT44" s="145">
        <v>43874474.130000003</v>
      </c>
      <c r="AU44" s="159">
        <f t="shared" ref="AU44:AU74" si="8">SUM(AI44:AT44)</f>
        <v>514300354.88</v>
      </c>
      <c r="AV44" s="25"/>
      <c r="AW44" s="33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9"/>
      <c r="P45" s="2"/>
      <c r="Q45" s="19"/>
      <c r="R45" s="1"/>
      <c r="S45" s="1"/>
      <c r="T45" s="20"/>
      <c r="U45" s="20"/>
      <c r="V45" s="20"/>
      <c r="W45" s="20"/>
      <c r="X45" s="20"/>
      <c r="Y45" s="14"/>
      <c r="Z45" s="14"/>
      <c r="AA45" s="14"/>
      <c r="AB45" s="123">
        <v>43800</v>
      </c>
      <c r="AC45" s="55">
        <v>105986034</v>
      </c>
      <c r="AD45" s="64">
        <v>277308728.72000003</v>
      </c>
      <c r="AE45" s="130">
        <f t="shared" si="7"/>
        <v>2.6164648138451905</v>
      </c>
      <c r="AG45" s="40"/>
      <c r="AH45" s="143">
        <v>1995</v>
      </c>
      <c r="AI45" s="146">
        <v>40254935.740000002</v>
      </c>
      <c r="AJ45" s="146">
        <v>51949088.399999999</v>
      </c>
      <c r="AK45" s="146">
        <v>57640593.75</v>
      </c>
      <c r="AL45" s="150">
        <v>56654123.710000001</v>
      </c>
      <c r="AM45" s="146">
        <v>59262797.789999999</v>
      </c>
      <c r="AN45" s="146">
        <v>60002704.100000001</v>
      </c>
      <c r="AO45" s="146">
        <v>60133659.630000003</v>
      </c>
      <c r="AP45" s="146">
        <v>56859069.520000003</v>
      </c>
      <c r="AQ45" s="146">
        <v>65498668.609999999</v>
      </c>
      <c r="AR45" s="146">
        <v>60426403.859999999</v>
      </c>
      <c r="AS45" s="146">
        <v>58321554.170000002</v>
      </c>
      <c r="AT45" s="146">
        <v>38170730.460000001</v>
      </c>
      <c r="AU45" s="160">
        <f t="shared" si="8"/>
        <v>665174329.74000001</v>
      </c>
      <c r="AV45" s="25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9"/>
      <c r="R46" s="1"/>
      <c r="S46" s="1"/>
      <c r="T46" s="1"/>
      <c r="U46" s="1"/>
      <c r="V46" s="1"/>
      <c r="W46" s="1"/>
      <c r="X46" s="1"/>
      <c r="Y46" s="1"/>
      <c r="Z46" s="1"/>
      <c r="AA46" s="1"/>
      <c r="AB46" s="123">
        <v>43831</v>
      </c>
      <c r="AC46" s="55">
        <v>109712762</v>
      </c>
      <c r="AD46" s="64">
        <v>283056724.69999999</v>
      </c>
      <c r="AE46" s="130">
        <f t="shared" si="7"/>
        <v>2.5799799361536446</v>
      </c>
      <c r="AG46" s="40"/>
      <c r="AH46" s="143">
        <v>1996</v>
      </c>
      <c r="AI46" s="146">
        <v>44852192.450000003</v>
      </c>
      <c r="AJ46" s="146">
        <v>41603572.420000002</v>
      </c>
      <c r="AK46" s="146">
        <v>55531920.780000001</v>
      </c>
      <c r="AL46" s="150">
        <v>50319542.479999997</v>
      </c>
      <c r="AM46" s="146">
        <v>52753057.649999999</v>
      </c>
      <c r="AN46" s="146">
        <v>50425664.299999997</v>
      </c>
      <c r="AO46" s="146">
        <v>52114113</v>
      </c>
      <c r="AP46" s="146">
        <v>52944599.25</v>
      </c>
      <c r="AQ46" s="146">
        <v>48190390.07</v>
      </c>
      <c r="AR46" s="146">
        <v>52741734.140000001</v>
      </c>
      <c r="AS46" s="146">
        <v>63433441.780000001</v>
      </c>
      <c r="AT46" s="146">
        <v>50397613.670000002</v>
      </c>
      <c r="AU46" s="160">
        <f t="shared" si="8"/>
        <v>615307841.98999989</v>
      </c>
      <c r="AV46" s="25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23">
        <v>43862</v>
      </c>
      <c r="AC47" s="55">
        <v>131998915</v>
      </c>
      <c r="AD47" s="64">
        <v>334212222.10999995</v>
      </c>
      <c r="AE47" s="130">
        <f t="shared" si="7"/>
        <v>2.5319315852709847</v>
      </c>
      <c r="AG47" s="26"/>
      <c r="AH47" s="143">
        <v>1997</v>
      </c>
      <c r="AI47" s="146">
        <v>46713635.789999999</v>
      </c>
      <c r="AJ47" s="146">
        <v>56824735.399999999</v>
      </c>
      <c r="AK47" s="146">
        <v>67882081.519999996</v>
      </c>
      <c r="AL47" s="150">
        <v>78186246.010000005</v>
      </c>
      <c r="AM47" s="146">
        <v>66377824.700000003</v>
      </c>
      <c r="AN47" s="146">
        <v>79176159.950000003</v>
      </c>
      <c r="AO47" s="146">
        <v>77741398.090000004</v>
      </c>
      <c r="AP47" s="146">
        <v>83223775.049999997</v>
      </c>
      <c r="AQ47" s="146">
        <v>75156050.959999993</v>
      </c>
      <c r="AR47" s="146">
        <v>85464006.140000001</v>
      </c>
      <c r="AS47" s="146">
        <v>77362810.780000001</v>
      </c>
      <c r="AT47" s="146">
        <v>77556119.510000005</v>
      </c>
      <c r="AU47" s="160">
        <f t="shared" si="8"/>
        <v>871664843.89999986</v>
      </c>
      <c r="AV47" s="25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23">
        <v>43891</v>
      </c>
      <c r="AC48" s="55">
        <v>115811924</v>
      </c>
      <c r="AD48" s="64">
        <v>290384081.64000005</v>
      </c>
      <c r="AE48" s="130">
        <f t="shared" si="7"/>
        <v>2.5073763703295358</v>
      </c>
      <c r="AG48" s="25"/>
      <c r="AH48" s="143">
        <v>1998</v>
      </c>
      <c r="AI48" s="146">
        <v>63530271.32</v>
      </c>
      <c r="AJ48" s="146">
        <v>72691608.349999994</v>
      </c>
      <c r="AK48" s="146">
        <v>89678948.150000006</v>
      </c>
      <c r="AL48" s="150">
        <v>91866268.950000003</v>
      </c>
      <c r="AM48" s="146">
        <v>92987416.890000001</v>
      </c>
      <c r="AN48" s="146">
        <v>77469935.670000002</v>
      </c>
      <c r="AO48" s="146">
        <v>67068006.719999999</v>
      </c>
      <c r="AP48" s="146">
        <v>67881873.730000004</v>
      </c>
      <c r="AQ48" s="146">
        <v>59427820.270000003</v>
      </c>
      <c r="AR48" s="146">
        <v>64035771.829999998</v>
      </c>
      <c r="AS48" s="146">
        <v>63299721.380000003</v>
      </c>
      <c r="AT48" s="146">
        <v>65113250.75</v>
      </c>
      <c r="AU48" s="160">
        <f t="shared" si="8"/>
        <v>875050894.00999999</v>
      </c>
      <c r="AV48" s="25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23">
        <v>43922</v>
      </c>
      <c r="AC49" s="55">
        <v>127751797</v>
      </c>
      <c r="AD49" s="64">
        <v>317430911.43999994</v>
      </c>
      <c r="AE49" s="130">
        <f t="shared" si="7"/>
        <v>2.4847471338504925</v>
      </c>
      <c r="AG49" s="25"/>
      <c r="AH49" s="143">
        <v>1999</v>
      </c>
      <c r="AI49" s="146">
        <v>55593036.780000001</v>
      </c>
      <c r="AJ49" s="146">
        <v>61026742.979999997</v>
      </c>
      <c r="AK49" s="146">
        <v>70886417.25</v>
      </c>
      <c r="AL49" s="150">
        <v>64895519.850000001</v>
      </c>
      <c r="AM49" s="146">
        <v>62595616.630000003</v>
      </c>
      <c r="AN49" s="146">
        <v>76921547.489999995</v>
      </c>
      <c r="AO49" s="146">
        <v>60904291.359999999</v>
      </c>
      <c r="AP49" s="146">
        <v>41918512.270000003</v>
      </c>
      <c r="AQ49" s="146">
        <v>39414762.020000003</v>
      </c>
      <c r="AR49" s="64">
        <v>33379680.309999999</v>
      </c>
      <c r="AS49" s="64">
        <v>25236010</v>
      </c>
      <c r="AT49" s="64">
        <v>24169978</v>
      </c>
      <c r="AU49" s="160">
        <f t="shared" si="8"/>
        <v>616942114.93999994</v>
      </c>
      <c r="AV49" s="25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23">
        <v>43952</v>
      </c>
      <c r="AC50" s="55">
        <v>159145827</v>
      </c>
      <c r="AD50" s="64">
        <v>392124655.53000003</v>
      </c>
      <c r="AE50" s="130">
        <f>(AD50/AC50)</f>
        <v>2.4639330035967579</v>
      </c>
      <c r="AG50" s="25"/>
      <c r="AH50" s="143">
        <v>2000</v>
      </c>
      <c r="AI50" s="64">
        <v>18526777.960000001</v>
      </c>
      <c r="AJ50" s="64">
        <v>20776663.109999999</v>
      </c>
      <c r="AK50" s="64">
        <v>25098273.559999999</v>
      </c>
      <c r="AL50" s="151">
        <v>37056599.310000002</v>
      </c>
      <c r="AM50" s="64">
        <v>35507979.32</v>
      </c>
      <c r="AN50" s="64">
        <v>33753779.869999997</v>
      </c>
      <c r="AO50" s="64">
        <v>20138536.239999998</v>
      </c>
      <c r="AP50" s="64">
        <v>14404428.470000001</v>
      </c>
      <c r="AQ50" s="64">
        <v>22401930.710000001</v>
      </c>
      <c r="AR50" s="64">
        <v>22698926.620000001</v>
      </c>
      <c r="AS50" s="64">
        <v>25693201.809999999</v>
      </c>
      <c r="AT50" s="64">
        <v>21351306.420000002</v>
      </c>
      <c r="AU50" s="161">
        <f t="shared" si="8"/>
        <v>297408403.40000004</v>
      </c>
      <c r="AV50" s="25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23">
        <v>43983</v>
      </c>
      <c r="AC51" s="55">
        <v>122263463</v>
      </c>
      <c r="AD51" s="64">
        <v>291154723.31000012</v>
      </c>
      <c r="AE51" s="130">
        <f t="shared" si="7"/>
        <v>2.3813714757122502</v>
      </c>
      <c r="AF51" s="25"/>
      <c r="AG51" s="25"/>
      <c r="AH51" s="143">
        <v>2001</v>
      </c>
      <c r="AI51" s="64">
        <v>21629912.510000002</v>
      </c>
      <c r="AJ51" s="64">
        <v>24426842.289999999</v>
      </c>
      <c r="AK51" s="64">
        <v>30174581.809999999</v>
      </c>
      <c r="AL51" s="151">
        <v>32232612.68</v>
      </c>
      <c r="AM51" s="64">
        <v>41023546.159999996</v>
      </c>
      <c r="AN51" s="64">
        <v>26692749.050000001</v>
      </c>
      <c r="AO51" s="64">
        <v>17568638.809999999</v>
      </c>
      <c r="AP51" s="64">
        <v>20523988.84</v>
      </c>
      <c r="AQ51" s="64">
        <v>17699236.27</v>
      </c>
      <c r="AR51" s="64">
        <v>16929778.129999999</v>
      </c>
      <c r="AS51" s="64">
        <v>18129766.879999999</v>
      </c>
      <c r="AT51" s="64">
        <v>13662419.65</v>
      </c>
      <c r="AU51" s="161">
        <f t="shared" si="8"/>
        <v>280694073.07999998</v>
      </c>
      <c r="AV51" s="25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23">
        <v>44013</v>
      </c>
      <c r="AC52" s="55">
        <v>98311746</v>
      </c>
      <c r="AD52" s="64">
        <v>233305331.41000006</v>
      </c>
      <c r="AE52" s="130">
        <f t="shared" si="7"/>
        <v>2.3731175663384114</v>
      </c>
      <c r="AF52" s="25"/>
      <c r="AG52" s="25"/>
      <c r="AH52" s="143">
        <v>2002</v>
      </c>
      <c r="AI52" s="64">
        <v>15448972.91</v>
      </c>
      <c r="AJ52" s="64">
        <v>18939306.879999999</v>
      </c>
      <c r="AK52" s="64">
        <v>27139338.18</v>
      </c>
      <c r="AL52" s="151">
        <v>25456268</v>
      </c>
      <c r="AM52" s="64">
        <v>30492221.710000001</v>
      </c>
      <c r="AN52" s="64">
        <v>30918659.059999999</v>
      </c>
      <c r="AO52" s="146">
        <v>21695083.68</v>
      </c>
      <c r="AP52" s="64">
        <v>19239122.510000002</v>
      </c>
      <c r="AQ52" s="64">
        <v>15767411.77</v>
      </c>
      <c r="AR52" s="64">
        <v>19398479.32</v>
      </c>
      <c r="AS52" s="64">
        <v>20763516.270000011</v>
      </c>
      <c r="AT52" s="64">
        <v>18600794.130000003</v>
      </c>
      <c r="AU52" s="161">
        <f t="shared" si="8"/>
        <v>263859174.42000002</v>
      </c>
      <c r="AV52" s="25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23">
        <v>44044</v>
      </c>
      <c r="AC53" s="55">
        <v>115666912</v>
      </c>
      <c r="AD53" s="64">
        <v>269090673.78000003</v>
      </c>
      <c r="AE53" s="130">
        <f t="shared" si="7"/>
        <v>2.3264274037159391</v>
      </c>
      <c r="AG53" s="25"/>
      <c r="AH53" s="143">
        <v>2003</v>
      </c>
      <c r="AI53" s="64">
        <v>20103764.179999996</v>
      </c>
      <c r="AJ53" s="64">
        <v>23497742.720000006</v>
      </c>
      <c r="AK53" s="64">
        <v>27856172.75</v>
      </c>
      <c r="AL53" s="151">
        <v>27762111.449999999</v>
      </c>
      <c r="AM53" s="64">
        <v>31913074.200000007</v>
      </c>
      <c r="AN53" s="64">
        <v>27004749.669999994</v>
      </c>
      <c r="AO53" s="146">
        <v>24597019.439999994</v>
      </c>
      <c r="AP53" s="64">
        <v>21212521.160000004</v>
      </c>
      <c r="AQ53" s="64">
        <v>23696728.599999998</v>
      </c>
      <c r="AR53" s="64">
        <v>24134996.189999998</v>
      </c>
      <c r="AS53" s="64">
        <v>25080541.259999994</v>
      </c>
      <c r="AT53" s="64">
        <v>26961474.260000002</v>
      </c>
      <c r="AU53" s="161">
        <f t="shared" si="8"/>
        <v>303820895.88</v>
      </c>
      <c r="AV53" s="25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23">
        <v>44075</v>
      </c>
      <c r="AC54" s="55">
        <v>118950401</v>
      </c>
      <c r="AD54" s="64">
        <v>275908691.29999995</v>
      </c>
      <c r="AE54" s="130">
        <f t="shared" si="7"/>
        <v>2.3195272061335879</v>
      </c>
      <c r="AG54" s="39"/>
      <c r="AH54" s="143">
        <v>2004</v>
      </c>
      <c r="AI54" s="64">
        <v>21874363.720000003</v>
      </c>
      <c r="AJ54" s="64">
        <v>33600441.199999988</v>
      </c>
      <c r="AK54" s="64">
        <v>27635648.630000006</v>
      </c>
      <c r="AL54" s="151">
        <v>33158335.420000006</v>
      </c>
      <c r="AM54" s="64">
        <v>27910923.749999996</v>
      </c>
      <c r="AN54" s="64">
        <v>30890133.130000003</v>
      </c>
      <c r="AO54" s="146">
        <v>31980691.760000005</v>
      </c>
      <c r="AP54" s="64">
        <v>24644885.07</v>
      </c>
      <c r="AQ54" s="64">
        <v>25327906.870000001</v>
      </c>
      <c r="AR54" s="64">
        <v>28022796.630000003</v>
      </c>
      <c r="AS54" s="64">
        <v>32874202.99000001</v>
      </c>
      <c r="AT54" s="64">
        <v>32227403.890000008</v>
      </c>
      <c r="AU54" s="161">
        <f t="shared" si="8"/>
        <v>350147733.06</v>
      </c>
      <c r="AV54" s="25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23">
        <v>44105</v>
      </c>
      <c r="AC55" s="55">
        <v>141703470</v>
      </c>
      <c r="AD55" s="64">
        <v>337330000.86999995</v>
      </c>
      <c r="AE55" s="130">
        <f t="shared" ref="AE55:AE63" si="9">(AD55/AC55)</f>
        <v>2.3805345124575985</v>
      </c>
      <c r="AG55" s="39"/>
      <c r="AH55" s="143">
        <v>2005</v>
      </c>
      <c r="AI55" s="64">
        <v>29154043.030000009</v>
      </c>
      <c r="AJ55" s="64">
        <v>35438814.170000002</v>
      </c>
      <c r="AK55" s="64">
        <v>39413984.780000009</v>
      </c>
      <c r="AL55" s="151">
        <v>38594602.760000013</v>
      </c>
      <c r="AM55" s="64">
        <v>44992259.239999995</v>
      </c>
      <c r="AN55" s="64">
        <v>46041311.569999985</v>
      </c>
      <c r="AO55" s="146">
        <v>39350570.060000002</v>
      </c>
      <c r="AP55" s="64">
        <v>33852385.649999991</v>
      </c>
      <c r="AQ55" s="64">
        <v>37657283.600000001</v>
      </c>
      <c r="AR55" s="64">
        <v>42622153.670000017</v>
      </c>
      <c r="AS55" s="64">
        <v>51048878.350000009</v>
      </c>
      <c r="AT55" s="64">
        <v>42085200.11999999</v>
      </c>
      <c r="AU55" s="161">
        <f t="shared" si="8"/>
        <v>480251487.00000006</v>
      </c>
      <c r="AV55" s="25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23">
        <v>44136</v>
      </c>
      <c r="AC56" s="55">
        <v>154257289</v>
      </c>
      <c r="AD56" s="64">
        <v>367520430.56</v>
      </c>
      <c r="AE56" s="130">
        <f t="shared" si="9"/>
        <v>2.3825158146011498</v>
      </c>
      <c r="AG56" s="38"/>
      <c r="AH56" s="143">
        <v>2006</v>
      </c>
      <c r="AI56" s="64">
        <v>39066322.579999998</v>
      </c>
      <c r="AJ56" s="64">
        <v>40758572.040000014</v>
      </c>
      <c r="AK56" s="64">
        <v>59233961.729999997</v>
      </c>
      <c r="AL56" s="151">
        <v>54086959.820000015</v>
      </c>
      <c r="AM56" s="64">
        <v>54255036.840000011</v>
      </c>
      <c r="AN56" s="64">
        <v>51047563.93</v>
      </c>
      <c r="AO56" s="146">
        <v>46732923.849999994</v>
      </c>
      <c r="AP56" s="64">
        <v>48894584.609999999</v>
      </c>
      <c r="AQ56" s="64">
        <v>48563490.579999998</v>
      </c>
      <c r="AR56" s="64">
        <v>49090041.38000001</v>
      </c>
      <c r="AS56" s="64">
        <v>56233022.409999996</v>
      </c>
      <c r="AT56" s="64">
        <v>49708263.63000001</v>
      </c>
      <c r="AU56" s="161">
        <f t="shared" si="8"/>
        <v>597670743.39999998</v>
      </c>
      <c r="AV56" s="25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23">
        <v>44166</v>
      </c>
      <c r="AC57" s="55">
        <v>95557708</v>
      </c>
      <c r="AD57" s="64">
        <v>220352183.37000003</v>
      </c>
      <c r="AE57" s="130">
        <f t="shared" si="9"/>
        <v>2.3059592782405374</v>
      </c>
      <c r="AG57" s="38"/>
      <c r="AH57" s="143">
        <v>2007</v>
      </c>
      <c r="AI57" s="64">
        <v>40715748.480000004</v>
      </c>
      <c r="AJ57" s="64">
        <v>54233552.790000014</v>
      </c>
      <c r="AK57" s="64">
        <v>50433899.199999996</v>
      </c>
      <c r="AL57" s="151">
        <v>46941363.870000012</v>
      </c>
      <c r="AM57" s="64">
        <v>51399567.679999985</v>
      </c>
      <c r="AN57" s="64">
        <v>51839461.480000012</v>
      </c>
      <c r="AO57" s="146">
        <v>43763684.129999988</v>
      </c>
      <c r="AP57" s="64">
        <v>48953575.189999983</v>
      </c>
      <c r="AQ57" s="64">
        <v>44693323.630000003</v>
      </c>
      <c r="AR57" s="64">
        <v>44693323.630000003</v>
      </c>
      <c r="AS57" s="64">
        <v>51914139.369999997</v>
      </c>
      <c r="AT57" s="64">
        <v>52446872.700000003</v>
      </c>
      <c r="AU57" s="161">
        <f t="shared" si="8"/>
        <v>582028512.14999998</v>
      </c>
      <c r="AV57" s="25"/>
      <c r="AW57" s="30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23">
        <v>44197</v>
      </c>
      <c r="AC58" s="55">
        <v>101421858</v>
      </c>
      <c r="AD58" s="64">
        <v>238565407.14000019</v>
      </c>
      <c r="AE58" s="130">
        <f t="shared" si="9"/>
        <v>2.3522089995629956</v>
      </c>
      <c r="AG58" s="25"/>
      <c r="AH58" s="143">
        <v>2008</v>
      </c>
      <c r="AI58" s="64">
        <v>40595281.230000004</v>
      </c>
      <c r="AJ58" s="64">
        <v>56070412.209999986</v>
      </c>
      <c r="AK58" s="64">
        <v>50786840.580000013</v>
      </c>
      <c r="AL58" s="151">
        <v>55342963.830000021</v>
      </c>
      <c r="AM58" s="64">
        <v>76911546.619999975</v>
      </c>
      <c r="AN58" s="64">
        <v>59951291.290000014</v>
      </c>
      <c r="AO58" s="146">
        <v>59207290</v>
      </c>
      <c r="AP58" s="64">
        <v>62964717.310000002</v>
      </c>
      <c r="AQ58" s="64">
        <v>56481844.37999998</v>
      </c>
      <c r="AR58" s="64">
        <v>57544095.209999993</v>
      </c>
      <c r="AS58" s="64">
        <v>54332823.309999995</v>
      </c>
      <c r="AT58" s="64">
        <v>43280040.81000001</v>
      </c>
      <c r="AU58" s="161">
        <f t="shared" si="8"/>
        <v>673469146.78000009</v>
      </c>
      <c r="AV58" s="25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23">
        <v>44228</v>
      </c>
      <c r="AC59" s="55">
        <v>126636641</v>
      </c>
      <c r="AD59" s="64">
        <v>288295658.07000005</v>
      </c>
      <c r="AE59" s="130">
        <f t="shared" si="9"/>
        <v>2.2765579992760552</v>
      </c>
      <c r="AG59" s="25"/>
      <c r="AH59" s="143">
        <v>2009</v>
      </c>
      <c r="AI59" s="64">
        <v>41640527.50999999</v>
      </c>
      <c r="AJ59" s="64">
        <v>46007855.340000004</v>
      </c>
      <c r="AK59" s="64">
        <v>54159262.600000009</v>
      </c>
      <c r="AL59" s="151">
        <v>50149870.719999999</v>
      </c>
      <c r="AM59" s="64">
        <v>53962147.099999987</v>
      </c>
      <c r="AN59" s="64">
        <v>51368375.610000007</v>
      </c>
      <c r="AO59" s="146">
        <v>55253051.700000003</v>
      </c>
      <c r="AP59" s="64">
        <v>53348815.870000005</v>
      </c>
      <c r="AQ59" s="64">
        <v>41943303.5</v>
      </c>
      <c r="AR59" s="64">
        <v>55944151.919999994</v>
      </c>
      <c r="AS59" s="64">
        <v>52488715.140000008</v>
      </c>
      <c r="AT59" s="64">
        <v>50988037.240000017</v>
      </c>
      <c r="AU59" s="161">
        <f t="shared" si="8"/>
        <v>607254114.25</v>
      </c>
      <c r="AV59" s="30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23">
        <v>44256</v>
      </c>
      <c r="AC60" s="55">
        <v>137398429</v>
      </c>
      <c r="AD60" s="64">
        <v>325992264.56999999</v>
      </c>
      <c r="AE60" s="130">
        <f t="shared" si="9"/>
        <v>2.3726054725851342</v>
      </c>
      <c r="AH60" s="143">
        <v>2010</v>
      </c>
      <c r="AI60" s="64">
        <v>42458031.88000001</v>
      </c>
      <c r="AJ60" s="64">
        <v>45387464.640000008</v>
      </c>
      <c r="AK60" s="64">
        <v>53082972.140000015</v>
      </c>
      <c r="AL60" s="151">
        <v>53167381.210000023</v>
      </c>
      <c r="AM60" s="64">
        <v>71120342.620000005</v>
      </c>
      <c r="AN60" s="64">
        <v>68939664.890000015</v>
      </c>
      <c r="AO60" s="146">
        <v>65680651.089999996</v>
      </c>
      <c r="AP60" s="64">
        <v>56129679.450000003</v>
      </c>
      <c r="AQ60" s="64">
        <v>60754426.859999999</v>
      </c>
      <c r="AR60" s="64">
        <v>74420672.010000005</v>
      </c>
      <c r="AS60" s="64">
        <v>76396458.239999995</v>
      </c>
      <c r="AT60" s="64">
        <v>67942428.499999985</v>
      </c>
      <c r="AU60" s="161">
        <f t="shared" si="8"/>
        <v>735480173.53000009</v>
      </c>
      <c r="AV60" s="30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23">
        <v>44287</v>
      </c>
      <c r="AC61" s="55">
        <v>167273101</v>
      </c>
      <c r="AD61" s="64">
        <v>404490954.65999979</v>
      </c>
      <c r="AE61" s="130">
        <f t="shared" si="9"/>
        <v>2.4181470436182071</v>
      </c>
      <c r="AH61" s="143">
        <v>2011</v>
      </c>
      <c r="AI61" s="64">
        <v>66384011.909999989</v>
      </c>
      <c r="AJ61" s="64">
        <v>71315654.910000011</v>
      </c>
      <c r="AK61" s="64">
        <v>86564266.200000003</v>
      </c>
      <c r="AL61" s="151">
        <v>90490538.379999995</v>
      </c>
      <c r="AM61" s="64">
        <v>83669076.439999998</v>
      </c>
      <c r="AN61" s="64">
        <v>82406583.860000014</v>
      </c>
      <c r="AO61" s="146">
        <v>93164316.999999985</v>
      </c>
      <c r="AP61" s="64">
        <v>79098433.719999984</v>
      </c>
      <c r="AQ61" s="64">
        <v>77408784.579999983</v>
      </c>
      <c r="AR61" s="64">
        <v>84581301.790000007</v>
      </c>
      <c r="AS61" s="64">
        <v>86236344.480000004</v>
      </c>
      <c r="AT61" s="64">
        <v>92046077.429999992</v>
      </c>
      <c r="AU61" s="161">
        <f t="shared" si="8"/>
        <v>993365390.69999993</v>
      </c>
      <c r="AV61" s="25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23">
        <v>44317</v>
      </c>
      <c r="AC62" s="55">
        <v>161190067</v>
      </c>
      <c r="AD62" s="64">
        <v>406308292.1500001</v>
      </c>
      <c r="AE62" s="130">
        <f>(AD62/AC62)</f>
        <v>2.5206782260968978</v>
      </c>
      <c r="AH62" s="143">
        <v>2012</v>
      </c>
      <c r="AI62" s="64">
        <v>78244139.560000017</v>
      </c>
      <c r="AJ62" s="64">
        <v>78863263.409999996</v>
      </c>
      <c r="AK62" s="64">
        <v>104608708.81999996</v>
      </c>
      <c r="AL62" s="151">
        <v>88673668.790000007</v>
      </c>
      <c r="AM62" s="64">
        <v>110019886.98999999</v>
      </c>
      <c r="AN62" s="64">
        <v>116181271.07000001</v>
      </c>
      <c r="AO62" s="146">
        <v>106021654.93000001</v>
      </c>
      <c r="AP62" s="64">
        <v>92397063.270000026</v>
      </c>
      <c r="AQ62" s="64">
        <v>80399903.540000007</v>
      </c>
      <c r="AR62" s="64">
        <v>85060936.649999961</v>
      </c>
      <c r="AS62" s="64">
        <v>93755702.189999998</v>
      </c>
      <c r="AT62" s="64">
        <v>99097509.340000004</v>
      </c>
      <c r="AU62" s="161">
        <f t="shared" si="8"/>
        <v>1133323708.5599997</v>
      </c>
      <c r="AV62" s="25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23">
        <v>44348</v>
      </c>
      <c r="AC63" s="55">
        <v>153299074</v>
      </c>
      <c r="AD63" s="64">
        <v>414774773.79000008</v>
      </c>
      <c r="AE63" s="130">
        <f t="shared" si="9"/>
        <v>2.705657398752455</v>
      </c>
      <c r="AH63" s="143">
        <v>2013</v>
      </c>
      <c r="AI63" s="64">
        <v>81914461.140000001</v>
      </c>
      <c r="AJ63" s="64">
        <v>97244443.480000004</v>
      </c>
      <c r="AK63" s="64">
        <v>119835510.96000001</v>
      </c>
      <c r="AL63" s="151">
        <v>124617195.06</v>
      </c>
      <c r="AM63" s="64">
        <v>162055903.61000001</v>
      </c>
      <c r="AN63" s="64">
        <v>135162580.69</v>
      </c>
      <c r="AO63" s="64">
        <v>124448063.19</v>
      </c>
      <c r="AP63" s="156">
        <v>153791820.34</v>
      </c>
      <c r="AQ63" s="64">
        <v>132005317.49000001</v>
      </c>
      <c r="AR63" s="64">
        <v>161975716.72</v>
      </c>
      <c r="AS63" s="64">
        <v>167819922.09</v>
      </c>
      <c r="AT63" s="64">
        <v>159740973.34999999</v>
      </c>
      <c r="AU63" s="161">
        <f t="shared" si="8"/>
        <v>1620611908.1199999</v>
      </c>
      <c r="AV63" s="26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23">
        <v>44378</v>
      </c>
      <c r="AC64" s="55">
        <v>162826458</v>
      </c>
      <c r="AD64" s="64">
        <v>459572273.56</v>
      </c>
      <c r="AE64" s="130">
        <f t="shared" ref="AE64:AE69" si="10">(AD64/AC64)</f>
        <v>2.8224668104000643</v>
      </c>
      <c r="AH64" s="143">
        <v>2014</v>
      </c>
      <c r="AI64" s="64">
        <v>157270263.31999999</v>
      </c>
      <c r="AJ64" s="64">
        <v>186176628.27000001</v>
      </c>
      <c r="AK64" s="64">
        <v>209237700.49000001</v>
      </c>
      <c r="AL64" s="151">
        <v>202259494.34999999</v>
      </c>
      <c r="AM64" s="64">
        <v>204396213.88999999</v>
      </c>
      <c r="AN64" s="64">
        <v>202300302.75999999</v>
      </c>
      <c r="AO64" s="64">
        <v>186050165.88</v>
      </c>
      <c r="AP64" s="156">
        <v>192569703.63999999</v>
      </c>
      <c r="AQ64" s="64">
        <v>193567118.86000001</v>
      </c>
      <c r="AR64" s="64">
        <v>203766203.21000001</v>
      </c>
      <c r="AS64" s="64">
        <v>190634425.56</v>
      </c>
      <c r="AT64" s="64">
        <v>161389047.71000001</v>
      </c>
      <c r="AU64" s="161">
        <f t="shared" si="8"/>
        <v>2289617267.9400001</v>
      </c>
      <c r="AV64" s="25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23">
        <v>44409</v>
      </c>
      <c r="AC65" s="55">
        <v>152297115</v>
      </c>
      <c r="AD65" s="64">
        <v>441272957.15000015</v>
      </c>
      <c r="AE65" s="130">
        <f t="shared" si="10"/>
        <v>2.8974479073356063</v>
      </c>
      <c r="AH65" s="143">
        <v>2015</v>
      </c>
      <c r="AI65" s="66">
        <v>172181928.16</v>
      </c>
      <c r="AJ65" s="66">
        <v>179612761.63000005</v>
      </c>
      <c r="AK65" s="66">
        <v>200433236.15000001</v>
      </c>
      <c r="AL65" s="152">
        <v>176547639.62</v>
      </c>
      <c r="AM65" s="66">
        <v>216058473.84999999</v>
      </c>
      <c r="AN65" s="66">
        <v>205984269.31</v>
      </c>
      <c r="AO65" s="66">
        <v>194243215.44</v>
      </c>
      <c r="AP65" s="64">
        <v>200190621.66</v>
      </c>
      <c r="AQ65" s="64">
        <v>184618191.78</v>
      </c>
      <c r="AR65" s="64">
        <v>192641963.93000001</v>
      </c>
      <c r="AS65" s="64">
        <v>184986307.66</v>
      </c>
      <c r="AT65" s="64">
        <v>197403375.09999999</v>
      </c>
      <c r="AU65" s="161">
        <f t="shared" si="8"/>
        <v>2304901984.2900004</v>
      </c>
      <c r="AV65" s="34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23">
        <v>44440</v>
      </c>
      <c r="AC66" s="55">
        <v>164254725</v>
      </c>
      <c r="AD66" s="64">
        <v>493016057.37999988</v>
      </c>
      <c r="AE66" s="130">
        <f t="shared" si="10"/>
        <v>3.0015334863578498</v>
      </c>
      <c r="AG66" s="37"/>
      <c r="AH66" s="143">
        <v>2016</v>
      </c>
      <c r="AI66" s="66">
        <v>167851545.31</v>
      </c>
      <c r="AJ66" s="66">
        <v>172469337.84999999</v>
      </c>
      <c r="AK66" s="66">
        <v>191596585.38</v>
      </c>
      <c r="AL66" s="152">
        <v>206677641.86000001</v>
      </c>
      <c r="AM66" s="66">
        <v>234647491.84999999</v>
      </c>
      <c r="AN66" s="66">
        <v>217977716.47999999</v>
      </c>
      <c r="AO66" s="66">
        <v>223165859.21999997</v>
      </c>
      <c r="AP66" s="64">
        <v>197831552.56999999</v>
      </c>
      <c r="AQ66" s="64">
        <v>205265451.81</v>
      </c>
      <c r="AR66" s="64">
        <v>231275044.08000001</v>
      </c>
      <c r="AS66" s="64">
        <v>204222661.30999985</v>
      </c>
      <c r="AT66" s="64">
        <v>202303976.77000001</v>
      </c>
      <c r="AU66" s="161">
        <f t="shared" si="8"/>
        <v>2455284864.4899998</v>
      </c>
      <c r="AV66" s="26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23">
        <v>44470</v>
      </c>
      <c r="AC67" s="55">
        <v>155185007</v>
      </c>
      <c r="AD67" s="64">
        <v>485194548.26999998</v>
      </c>
      <c r="AE67" s="130">
        <f t="shared" si="10"/>
        <v>3.1265555716345714</v>
      </c>
      <c r="AG67" s="34"/>
      <c r="AH67" s="143">
        <v>2017</v>
      </c>
      <c r="AI67" s="66">
        <v>199045945.5</v>
      </c>
      <c r="AJ67" s="66">
        <v>206099394.28</v>
      </c>
      <c r="AK67" s="66">
        <v>222036343.91</v>
      </c>
      <c r="AL67" s="152">
        <v>245601181.59</v>
      </c>
      <c r="AM67" s="66">
        <v>262213940.41999999</v>
      </c>
      <c r="AN67" s="64">
        <v>259491252.75999996</v>
      </c>
      <c r="AO67" s="64">
        <v>274293480.52999997</v>
      </c>
      <c r="AP67" s="64">
        <v>221409741.70000002</v>
      </c>
      <c r="AQ67" s="65">
        <v>207106338.45000005</v>
      </c>
      <c r="AR67" s="64">
        <v>268999147.16999996</v>
      </c>
      <c r="AS67" s="64">
        <v>218612937.19999999</v>
      </c>
      <c r="AT67" s="64">
        <v>275721729.26000005</v>
      </c>
      <c r="AU67" s="161">
        <f t="shared" si="8"/>
        <v>2860631432.77</v>
      </c>
      <c r="AV67" s="26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5"/>
      <c r="Z68" s="15"/>
      <c r="AA68" s="15"/>
      <c r="AB68" s="123">
        <v>44501</v>
      </c>
      <c r="AC68" s="55">
        <v>188165830</v>
      </c>
      <c r="AD68" s="64">
        <v>582151974.10999978</v>
      </c>
      <c r="AE68" s="130">
        <f t="shared" si="10"/>
        <v>3.0938240705552107</v>
      </c>
      <c r="AG68" s="26"/>
      <c r="AH68" s="143">
        <v>2018</v>
      </c>
      <c r="AI68" s="66">
        <v>228251420.47999999</v>
      </c>
      <c r="AJ68" s="66">
        <v>225804061.73000008</v>
      </c>
      <c r="AK68" s="65">
        <v>250423741.74999991</v>
      </c>
      <c r="AL68" s="153">
        <v>315475764.76999998</v>
      </c>
      <c r="AM68" s="65">
        <v>312424062.74000001</v>
      </c>
      <c r="AN68" s="65">
        <v>253377264.18000004</v>
      </c>
      <c r="AO68" s="155">
        <v>281940230</v>
      </c>
      <c r="AP68" s="65">
        <v>275218913.16999996</v>
      </c>
      <c r="AQ68" s="64">
        <v>247966603.73999998</v>
      </c>
      <c r="AR68" s="64">
        <v>276231792.63999999</v>
      </c>
      <c r="AS68" s="66">
        <v>266763496.36000004</v>
      </c>
      <c r="AT68" s="66">
        <v>264838171.44000006</v>
      </c>
      <c r="AU68" s="160">
        <f t="shared" si="8"/>
        <v>3198715522.9999995</v>
      </c>
      <c r="AV68" s="26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123">
        <v>44531</v>
      </c>
      <c r="AC69" s="55">
        <f>+AT37</f>
        <v>185686546</v>
      </c>
      <c r="AD69" s="64">
        <f>+AT71</f>
        <v>539190088.63000011</v>
      </c>
      <c r="AE69" s="130">
        <f t="shared" si="10"/>
        <v>2.9037649751425723</v>
      </c>
      <c r="AG69" s="26"/>
      <c r="AH69" s="143">
        <v>2019</v>
      </c>
      <c r="AI69" s="66">
        <v>237806527.17000008</v>
      </c>
      <c r="AJ69" s="66">
        <v>267058137.86000001</v>
      </c>
      <c r="AK69" s="66">
        <v>308545725.49000001</v>
      </c>
      <c r="AL69" s="153">
        <v>319096198.44999999</v>
      </c>
      <c r="AM69" s="64">
        <v>318003984.67999995</v>
      </c>
      <c r="AN69" s="65">
        <v>320166090.88999999</v>
      </c>
      <c r="AO69" s="155">
        <v>324050947.59999985</v>
      </c>
      <c r="AP69" s="157">
        <v>326912721.97000003</v>
      </c>
      <c r="AQ69" s="64">
        <v>284125531.82000011</v>
      </c>
      <c r="AR69" s="64">
        <v>305288552.73999995</v>
      </c>
      <c r="AS69" s="64">
        <v>364320933.26999992</v>
      </c>
      <c r="AT69" s="66">
        <v>277308728.72000003</v>
      </c>
      <c r="AU69" s="160">
        <f t="shared" si="8"/>
        <v>3652684080.6599998</v>
      </c>
      <c r="AV69" s="30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123">
        <v>44562</v>
      </c>
      <c r="AC70" s="55">
        <v>161094284</v>
      </c>
      <c r="AD70" s="64">
        <v>470006158.97999978</v>
      </c>
      <c r="AE70" s="130">
        <f t="shared" ref="AE70:AE75" si="11">(AD70/AC70)</f>
        <v>2.9175843320424688</v>
      </c>
      <c r="AG70" s="26"/>
      <c r="AH70" s="143">
        <v>2020</v>
      </c>
      <c r="AI70" s="66">
        <v>283056724.69999999</v>
      </c>
      <c r="AJ70" s="66">
        <v>334212222.10999995</v>
      </c>
      <c r="AK70" s="66">
        <v>290384081.64000005</v>
      </c>
      <c r="AL70" s="153">
        <v>317430911.43999994</v>
      </c>
      <c r="AM70" s="64">
        <v>392124655.53000003</v>
      </c>
      <c r="AN70" s="65">
        <v>291154723.31000012</v>
      </c>
      <c r="AO70" s="155">
        <v>233305331.41000006</v>
      </c>
      <c r="AP70" s="157">
        <v>269090673.78000003</v>
      </c>
      <c r="AQ70" s="64">
        <v>275908691.29999995</v>
      </c>
      <c r="AR70" s="64">
        <v>337330000.86999995</v>
      </c>
      <c r="AS70" s="64">
        <v>367520430.56</v>
      </c>
      <c r="AT70" s="66">
        <v>220352183.37000003</v>
      </c>
      <c r="AU70" s="160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123">
        <v>44593</v>
      </c>
      <c r="AC71" s="55">
        <v>180446924</v>
      </c>
      <c r="AD71" s="64">
        <v>532430796.37</v>
      </c>
      <c r="AE71" s="130">
        <f t="shared" si="11"/>
        <v>2.9506227347494161</v>
      </c>
      <c r="AG71" s="26"/>
      <c r="AH71" s="143">
        <v>2021</v>
      </c>
      <c r="AI71" s="66">
        <v>238565407.14000019</v>
      </c>
      <c r="AJ71" s="66">
        <v>288295658.07000005</v>
      </c>
      <c r="AK71" s="66">
        <v>325992264.56999999</v>
      </c>
      <c r="AL71" s="153">
        <v>404490954.65999979</v>
      </c>
      <c r="AM71" s="64">
        <v>406308292.1500001</v>
      </c>
      <c r="AN71" s="65">
        <v>414774773.79000008</v>
      </c>
      <c r="AO71" s="155">
        <v>459572273.56</v>
      </c>
      <c r="AP71" s="157">
        <v>441272957.15000015</v>
      </c>
      <c r="AQ71" s="64">
        <v>493016057.37999988</v>
      </c>
      <c r="AR71" s="64">
        <v>485194548.26999998</v>
      </c>
      <c r="AS71" s="64">
        <v>582151974.10999978</v>
      </c>
      <c r="AT71" s="66">
        <v>539190088.63000011</v>
      </c>
      <c r="AU71" s="160">
        <f t="shared" si="8"/>
        <v>5078825249.4800005</v>
      </c>
      <c r="AV71" s="25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5"/>
      <c r="U72" s="15"/>
      <c r="V72" s="15"/>
      <c r="W72" s="15"/>
      <c r="X72" s="15"/>
      <c r="AB72" s="123">
        <v>44621</v>
      </c>
      <c r="AC72" s="55">
        <v>184043936</v>
      </c>
      <c r="AD72" s="64">
        <v>542803777.60000002</v>
      </c>
      <c r="AE72" s="130">
        <f t="shared" si="11"/>
        <v>2.9493162849983823</v>
      </c>
      <c r="AG72" s="26"/>
      <c r="AH72" s="143">
        <v>2022</v>
      </c>
      <c r="AI72" s="66">
        <v>470006158.97999978</v>
      </c>
      <c r="AJ72" s="66">
        <v>532430796.37</v>
      </c>
      <c r="AK72" s="66">
        <v>542803778</v>
      </c>
      <c r="AL72" s="152">
        <v>538747730.44999993</v>
      </c>
      <c r="AM72" s="66">
        <v>610058453.05000019</v>
      </c>
      <c r="AN72" s="66">
        <v>599027188</v>
      </c>
      <c r="AO72" s="66">
        <v>653990770.48000014</v>
      </c>
      <c r="AP72" s="66">
        <v>534345749.87999988</v>
      </c>
      <c r="AQ72" s="66">
        <v>604738273.55000007</v>
      </c>
      <c r="AR72" s="158">
        <v>580802945.64999998</v>
      </c>
      <c r="AS72" s="64">
        <v>495790979.32999998</v>
      </c>
      <c r="AT72" s="66">
        <v>490442025.9600001</v>
      </c>
      <c r="AU72" s="160">
        <f t="shared" si="8"/>
        <v>6653184849.6999998</v>
      </c>
      <c r="AV72" s="25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123">
        <v>44652</v>
      </c>
      <c r="AC73" s="55">
        <v>182579815</v>
      </c>
      <c r="AD73" s="64">
        <v>538747730.44999993</v>
      </c>
      <c r="AE73" s="130">
        <f t="shared" si="11"/>
        <v>2.9507518695316892</v>
      </c>
      <c r="AH73" s="143">
        <v>2023</v>
      </c>
      <c r="AI73" s="66">
        <v>518157909.93000001</v>
      </c>
      <c r="AJ73" s="66">
        <v>509310178.85000002</v>
      </c>
      <c r="AK73" s="66">
        <v>589982368.05000007</v>
      </c>
      <c r="AL73" s="152">
        <v>516304993.93000001</v>
      </c>
      <c r="AM73" s="66">
        <v>573666931.82000005</v>
      </c>
      <c r="AN73" s="66">
        <v>570758617.6099999</v>
      </c>
      <c r="AO73" s="66">
        <v>503906047.98000002</v>
      </c>
      <c r="AP73" s="66">
        <v>489472611.01999998</v>
      </c>
      <c r="AQ73" s="66">
        <v>547886534.18000007</v>
      </c>
      <c r="AR73" s="158">
        <v>495078500.28000003</v>
      </c>
      <c r="AS73" s="64">
        <v>471702913.96000004</v>
      </c>
      <c r="AT73" s="66">
        <v>502499848.62999988</v>
      </c>
      <c r="AU73" s="160">
        <f t="shared" si="8"/>
        <v>6288727456.2399998</v>
      </c>
      <c r="AV73" s="25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123">
        <v>44682</v>
      </c>
      <c r="AC74" s="55">
        <v>208671837</v>
      </c>
      <c r="AD74" s="64">
        <v>610058453.05000019</v>
      </c>
      <c r="AE74" s="130">
        <f t="shared" si="11"/>
        <v>2.9235303710390022</v>
      </c>
      <c r="AH74" s="144">
        <v>2024</v>
      </c>
      <c r="AI74" s="97">
        <v>431631449.03999996</v>
      </c>
      <c r="AJ74" s="97">
        <v>453336476.48000002</v>
      </c>
      <c r="AK74" s="216">
        <v>460131615.48999983</v>
      </c>
      <c r="AL74" s="154"/>
      <c r="AM74" s="148"/>
      <c r="AN74" s="147"/>
      <c r="AO74" s="147"/>
      <c r="AP74" s="147"/>
      <c r="AQ74" s="147"/>
      <c r="AR74" s="147"/>
      <c r="AS74" s="147"/>
      <c r="AT74" s="147"/>
      <c r="AU74" s="206">
        <f t="shared" si="8"/>
        <v>1345099541.0099998</v>
      </c>
      <c r="AV74" s="25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123">
        <v>44713</v>
      </c>
      <c r="AC75" s="55">
        <v>209466750</v>
      </c>
      <c r="AD75" s="64">
        <v>599027188</v>
      </c>
      <c r="AE75" s="130">
        <f t="shared" si="11"/>
        <v>2.85977219773544</v>
      </c>
      <c r="AH75" s="25"/>
      <c r="AI75" s="25"/>
      <c r="AJ75" s="25"/>
      <c r="AK75" s="25"/>
      <c r="AN75" s="25"/>
      <c r="AO75" s="67"/>
      <c r="AP75" s="25"/>
      <c r="AQ75" s="25"/>
      <c r="AR75" s="25"/>
      <c r="AS75" s="25"/>
      <c r="AT75" s="25"/>
      <c r="AU75" s="25"/>
      <c r="AV75" s="25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123">
        <v>44743</v>
      </c>
      <c r="AC76" s="55">
        <v>227749024</v>
      </c>
      <c r="AD76" s="64">
        <v>653990770.48000014</v>
      </c>
      <c r="AE76" s="130">
        <f>(AD76/AC76)</f>
        <v>2.8715414845422131</v>
      </c>
      <c r="AH76" s="25"/>
      <c r="AI76" s="25"/>
      <c r="AJ76" s="25"/>
      <c r="AK76" s="25"/>
      <c r="AN76" s="25"/>
      <c r="AO76" s="25"/>
      <c r="AP76" s="25"/>
      <c r="AQ76" s="25"/>
      <c r="AR76" s="25"/>
      <c r="AS76" s="25"/>
      <c r="AT76" s="25"/>
      <c r="AU76" s="25"/>
      <c r="AV76" s="25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5"/>
      <c r="U77" s="15"/>
      <c r="V77" s="15"/>
      <c r="W77" s="15"/>
      <c r="X77" s="15"/>
      <c r="AB77" s="123">
        <v>44774</v>
      </c>
      <c r="AC77" s="55">
        <v>183783270</v>
      </c>
      <c r="AD77" s="64">
        <v>534345749.87999988</v>
      </c>
      <c r="AE77" s="130">
        <f>(AD77/AC77)</f>
        <v>2.9074776495161929</v>
      </c>
      <c r="AG77" s="36"/>
      <c r="AH77" s="25"/>
      <c r="AI77" s="25"/>
      <c r="AJ77" s="25"/>
      <c r="AK77" s="25"/>
      <c r="AN77" s="25"/>
      <c r="AO77" s="25"/>
      <c r="AP77" s="25"/>
      <c r="AQ77" s="25"/>
      <c r="AR77" s="25"/>
      <c r="AS77" s="25"/>
      <c r="AT77" s="25"/>
      <c r="AU77" s="25"/>
      <c r="AV77" s="25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4"/>
      <c r="X78" s="14"/>
      <c r="Y78" s="3"/>
      <c r="Z78" s="3"/>
      <c r="AA78" s="21"/>
      <c r="AB78" s="123">
        <v>44805</v>
      </c>
      <c r="AC78" s="55">
        <v>209270183</v>
      </c>
      <c r="AD78" s="64">
        <v>604738273.55000007</v>
      </c>
      <c r="AE78" s="130">
        <f>(AD78/AC78)</f>
        <v>2.8897488637929851</v>
      </c>
      <c r="AG78" s="36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4"/>
      <c r="X79" s="14"/>
      <c r="Y79" s="3"/>
      <c r="Z79" s="3"/>
      <c r="AA79" s="21"/>
      <c r="AB79" s="123">
        <v>44835</v>
      </c>
      <c r="AC79" s="55">
        <v>205648136</v>
      </c>
      <c r="AD79" s="64">
        <v>580802945.64999998</v>
      </c>
      <c r="AE79" s="130">
        <f>(AD79/AC79)</f>
        <v>2.8242558233058821</v>
      </c>
      <c r="AG79" s="35"/>
      <c r="AV79" s="25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4"/>
      <c r="X80" s="14"/>
      <c r="Y80" s="3"/>
      <c r="Z80" s="3"/>
      <c r="AA80" s="21"/>
      <c r="AB80" s="123">
        <v>44866</v>
      </c>
      <c r="AC80" s="55">
        <v>188596398</v>
      </c>
      <c r="AD80" s="64">
        <v>495790979.32999998</v>
      </c>
      <c r="AE80" s="130">
        <f t="shared" ref="AE80:AE81" si="12">(AD80/AC80)</f>
        <v>2.628846492232582</v>
      </c>
      <c r="AG80" s="35"/>
      <c r="AV80" s="25"/>
    </row>
    <row r="81" spans="1:5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4"/>
      <c r="X81" s="14"/>
      <c r="Y81" s="3"/>
      <c r="Z81" s="3"/>
      <c r="AA81" s="21"/>
      <c r="AB81" s="123">
        <v>44896</v>
      </c>
      <c r="AC81" s="55">
        <v>197378288</v>
      </c>
      <c r="AD81" s="66">
        <v>490442025.9600001</v>
      </c>
      <c r="AE81" s="130">
        <f t="shared" si="12"/>
        <v>2.4847820443148239</v>
      </c>
      <c r="AG81" s="35"/>
      <c r="AV81" s="25"/>
    </row>
    <row r="82" spans="1:5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4"/>
      <c r="X82" s="14"/>
      <c r="Y82" s="3"/>
      <c r="Z82" s="3"/>
      <c r="AA82" s="21"/>
      <c r="AB82" s="123">
        <v>44927</v>
      </c>
      <c r="AC82" s="55">
        <f>$AI$39</f>
        <v>209188250</v>
      </c>
      <c r="AD82" s="66">
        <f>$AI$73</f>
        <v>518157909.93000001</v>
      </c>
      <c r="AE82" s="130">
        <f t="shared" ref="AE82:AE85" si="13">(AD82/AC82)</f>
        <v>2.4769933776395185</v>
      </c>
      <c r="AG82" s="28"/>
      <c r="AV82" s="25"/>
    </row>
    <row r="83" spans="1:5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4"/>
      <c r="X83" s="14"/>
      <c r="Y83" s="3"/>
      <c r="Z83" s="3"/>
      <c r="AA83" s="21"/>
      <c r="AB83" s="123">
        <v>44958</v>
      </c>
      <c r="AC83" s="55">
        <v>206062017</v>
      </c>
      <c r="AD83" s="119">
        <v>509310178.85000002</v>
      </c>
      <c r="AE83" s="129">
        <f t="shared" si="13"/>
        <v>2.4716354147402142</v>
      </c>
      <c r="AG83" s="35"/>
      <c r="AV83" s="25"/>
      <c r="AX83" s="4"/>
      <c r="AY83" s="4"/>
    </row>
    <row r="84" spans="1:5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4"/>
      <c r="X84" s="14"/>
      <c r="Y84" s="3"/>
      <c r="Z84" s="3"/>
      <c r="AA84" s="22"/>
      <c r="AB84" s="123">
        <v>44986</v>
      </c>
      <c r="AC84" s="55">
        <v>236255622</v>
      </c>
      <c r="AD84" s="119">
        <v>589982368.05000007</v>
      </c>
      <c r="AE84" s="129">
        <f t="shared" si="13"/>
        <v>2.4972204388431445</v>
      </c>
      <c r="AV84" s="25"/>
      <c r="AX84" s="4"/>
      <c r="AY84" s="4"/>
    </row>
    <row r="85" spans="1:5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4"/>
      <c r="X85" s="14"/>
      <c r="Y85" s="3"/>
      <c r="Z85" s="3"/>
      <c r="AA85" s="1"/>
      <c r="AB85" s="123">
        <v>45017</v>
      </c>
      <c r="AC85" s="55">
        <v>206800041</v>
      </c>
      <c r="AD85" s="119">
        <v>516304993.93000001</v>
      </c>
      <c r="AE85" s="129">
        <f t="shared" si="13"/>
        <v>2.4966387406567292</v>
      </c>
      <c r="AV85" s="25"/>
      <c r="AX85" s="4"/>
      <c r="AY85" s="4"/>
    </row>
    <row r="86" spans="1:5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2"/>
      <c r="Z86" s="22"/>
      <c r="AA86" s="1"/>
      <c r="AB86" s="123">
        <v>45047</v>
      </c>
      <c r="AC86" s="55">
        <v>236817684</v>
      </c>
      <c r="AD86" s="119">
        <v>573666931.82000005</v>
      </c>
      <c r="AE86" s="129">
        <f t="shared" ref="AE86:AE90" si="14">(AD86/AC86)</f>
        <v>2.4223990460948857</v>
      </c>
      <c r="AG86" s="25"/>
      <c r="AV86" s="4"/>
      <c r="AW86" s="4"/>
      <c r="AX86" s="4"/>
      <c r="AY86" s="4"/>
    </row>
    <row r="87" spans="1:5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23">
        <v>45078</v>
      </c>
      <c r="AC87" s="55">
        <v>240986079</v>
      </c>
      <c r="AD87" s="119">
        <v>570758617.6099999</v>
      </c>
      <c r="AE87" s="129">
        <f t="shared" si="14"/>
        <v>2.3684298278905973</v>
      </c>
      <c r="AG87" s="25"/>
      <c r="AV87" s="4"/>
      <c r="AW87" s="4"/>
      <c r="AX87" s="4"/>
      <c r="AY87" s="4"/>
    </row>
    <row r="88" spans="1:5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23">
        <v>45108</v>
      </c>
      <c r="AC88" s="55">
        <v>220840601</v>
      </c>
      <c r="AD88" s="66">
        <v>503906047.98000002</v>
      </c>
      <c r="AE88" s="129">
        <f t="shared" si="14"/>
        <v>2.2817636145628857</v>
      </c>
      <c r="AG88" s="25"/>
      <c r="AV88" s="4"/>
      <c r="AW88" s="4"/>
      <c r="AX88" s="4"/>
      <c r="AY88" s="4"/>
    </row>
    <row r="89" spans="1:5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23">
        <v>45139</v>
      </c>
      <c r="AC89" s="55">
        <v>217441748</v>
      </c>
      <c r="AD89" s="66">
        <v>489472611.01999998</v>
      </c>
      <c r="AE89" s="129">
        <f t="shared" si="14"/>
        <v>2.2510516748605238</v>
      </c>
      <c r="AG89" s="25"/>
      <c r="AV89" s="4"/>
      <c r="AW89" s="4"/>
      <c r="AX89" s="4"/>
      <c r="AY89" s="4"/>
    </row>
    <row r="90" spans="1:5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23">
        <v>45170</v>
      </c>
      <c r="AC90" s="55">
        <v>236691628</v>
      </c>
      <c r="AD90" s="119">
        <v>547886534.18000007</v>
      </c>
      <c r="AE90" s="129">
        <f t="shared" si="14"/>
        <v>2.314769384999118</v>
      </c>
      <c r="AG90" s="25"/>
      <c r="AV90" s="4"/>
      <c r="AW90" s="4"/>
    </row>
    <row r="91" spans="1:5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23">
        <v>45200</v>
      </c>
      <c r="AC91" s="55">
        <v>216287609</v>
      </c>
      <c r="AD91" s="119">
        <v>495078500.28000003</v>
      </c>
      <c r="AE91" s="129">
        <f t="shared" ref="AE91:AE96" si="15">(AD91/AC91)</f>
        <v>2.2889822610226367</v>
      </c>
      <c r="AV91" s="4"/>
      <c r="AW91" s="4"/>
      <c r="AX91" s="4"/>
      <c r="AY91" s="4"/>
    </row>
    <row r="92" spans="1:5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23">
        <v>45231</v>
      </c>
      <c r="AC92" s="55">
        <v>216042043</v>
      </c>
      <c r="AD92" s="119">
        <v>471702913.96000004</v>
      </c>
      <c r="AE92" s="129">
        <f t="shared" si="15"/>
        <v>2.1833848051510976</v>
      </c>
      <c r="AQ92" s="4"/>
      <c r="AR92" s="4"/>
      <c r="AU92" s="4"/>
      <c r="AV92" s="4"/>
      <c r="AW92" s="4"/>
      <c r="AX92" s="4"/>
      <c r="AY92" s="4"/>
    </row>
    <row r="93" spans="1:5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23">
        <v>45261</v>
      </c>
      <c r="AC93" s="55">
        <v>233231853</v>
      </c>
      <c r="AD93" s="119">
        <v>502499848.62999988</v>
      </c>
      <c r="AE93" s="129">
        <f t="shared" si="15"/>
        <v>2.1545078091456054</v>
      </c>
      <c r="AQ93" s="25"/>
      <c r="AU93" s="4"/>
      <c r="AV93" s="4"/>
      <c r="AW93" s="4"/>
      <c r="AX93" s="4"/>
      <c r="AY93" s="4"/>
    </row>
    <row r="94" spans="1:51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23">
        <v>45292</v>
      </c>
      <c r="AC94" s="55">
        <v>196676284</v>
      </c>
      <c r="AD94" s="66">
        <v>431631449.03999996</v>
      </c>
      <c r="AE94" s="129">
        <f t="shared" si="15"/>
        <v>2.1946288604883342</v>
      </c>
      <c r="AQ94" s="25"/>
      <c r="AU94" s="4"/>
      <c r="AV94" s="4"/>
      <c r="AW94" s="4"/>
      <c r="AX94" s="4"/>
      <c r="AY94" s="4"/>
    </row>
    <row r="95" spans="1:51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23">
        <v>45323</v>
      </c>
      <c r="AC95" s="55">
        <v>201461305</v>
      </c>
      <c r="AD95" s="66">
        <v>453336476.48000002</v>
      </c>
      <c r="AE95" s="129">
        <f t="shared" si="15"/>
        <v>2.250240940710674</v>
      </c>
      <c r="AU95" s="4"/>
      <c r="AV95" s="4"/>
      <c r="AW95" s="4"/>
      <c r="AX95" s="4"/>
      <c r="AY95" s="4"/>
    </row>
    <row r="96" spans="1:51" ht="16.899999999999999" thickBot="1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24">
        <v>45352</v>
      </c>
      <c r="AC96" s="96">
        <v>202473619</v>
      </c>
      <c r="AD96" s="216">
        <v>460131615.48999983</v>
      </c>
      <c r="AE96" s="131">
        <f t="shared" si="15"/>
        <v>2.2725509513908566</v>
      </c>
      <c r="AU96" s="4"/>
      <c r="AV96" s="4"/>
      <c r="AW96" s="4"/>
      <c r="AX96" s="4"/>
      <c r="AY96" s="4"/>
    </row>
    <row r="97" spans="1:51" ht="16.899999999999999" thickBot="1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C97" s="113"/>
      <c r="AU97" s="4"/>
      <c r="AV97" s="4"/>
      <c r="AW97" s="4"/>
      <c r="AX97" s="4"/>
      <c r="AY97" s="4"/>
    </row>
    <row r="98" spans="1:51" ht="16.899999999999999" thickBot="1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27" t="s">
        <v>44</v>
      </c>
      <c r="AC98" s="228"/>
      <c r="AD98" s="228"/>
      <c r="AE98" s="228"/>
      <c r="AF98" s="229"/>
      <c r="AU98" s="4"/>
      <c r="AV98" s="4"/>
      <c r="AW98" s="4"/>
      <c r="AX98" s="4"/>
      <c r="AY98" s="4"/>
    </row>
    <row r="99" spans="1:51" ht="16.899999999999999" thickBot="1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30" t="s">
        <v>13</v>
      </c>
      <c r="AC99" s="232" t="s">
        <v>0</v>
      </c>
      <c r="AD99" s="232" t="s">
        <v>4</v>
      </c>
      <c r="AE99" s="100" t="s">
        <v>9</v>
      </c>
      <c r="AF99" s="102" t="s">
        <v>25</v>
      </c>
      <c r="AU99" s="4"/>
      <c r="AV99" s="4"/>
      <c r="AW99" s="4"/>
    </row>
    <row r="100" spans="1:51" ht="16.899999999999999" thickBot="1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13"/>
      <c r="Z100" s="113"/>
      <c r="AA100" s="204"/>
      <c r="AB100" s="241"/>
      <c r="AC100" s="234"/>
      <c r="AD100" s="234"/>
      <c r="AE100" s="235" t="s">
        <v>26</v>
      </c>
      <c r="AF100" s="236"/>
    </row>
    <row r="101" spans="1:51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13"/>
      <c r="Z101" s="113"/>
      <c r="AA101" s="1"/>
      <c r="AB101" s="99">
        <v>2020</v>
      </c>
      <c r="AC101" s="55">
        <v>115811924</v>
      </c>
      <c r="AD101" s="66">
        <v>290384081.64000005</v>
      </c>
      <c r="AE101" s="138"/>
      <c r="AF101" s="138"/>
      <c r="AG101" s="11"/>
      <c r="AH101" s="11"/>
      <c r="AI101" s="11"/>
    </row>
    <row r="102" spans="1:51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13"/>
      <c r="Z102" s="113"/>
      <c r="AA102" s="1"/>
      <c r="AB102" s="99">
        <v>2021</v>
      </c>
      <c r="AC102" s="55">
        <v>137398429</v>
      </c>
      <c r="AD102" s="66">
        <v>325992264.56999999</v>
      </c>
      <c r="AE102" s="104">
        <f>(AC102-AC101)/AC101</f>
        <v>0.18639276729397916</v>
      </c>
      <c r="AF102" s="104">
        <f>(AD102-AD101)/AD101</f>
        <v>0.12262443150773236</v>
      </c>
      <c r="AG102" s="11"/>
      <c r="AH102" s="11"/>
    </row>
    <row r="103" spans="1:51" x14ac:dyDescent="0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13"/>
      <c r="Z103" s="113"/>
      <c r="AA103" s="1"/>
      <c r="AB103" s="99">
        <v>2022</v>
      </c>
      <c r="AC103" s="55">
        <v>184043936</v>
      </c>
      <c r="AD103" s="66">
        <v>542803778</v>
      </c>
      <c r="AE103" s="104">
        <f t="shared" ref="AE103" si="16">(AC103-AC102)/AC102</f>
        <v>0.3394908321695585</v>
      </c>
      <c r="AF103" s="104">
        <f>(AD103-AD102)/AD102</f>
        <v>0.66508177338497643</v>
      </c>
      <c r="AG103" s="11"/>
      <c r="AH103" s="11"/>
    </row>
    <row r="104" spans="1:51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13"/>
      <c r="Z104" s="113"/>
      <c r="AA104" s="1"/>
      <c r="AB104" s="99">
        <v>2023</v>
      </c>
      <c r="AC104" s="55">
        <v>236255622</v>
      </c>
      <c r="AD104" s="66">
        <v>589982368.05000007</v>
      </c>
      <c r="AE104" s="104">
        <f>(AC104-AC103)/AC103</f>
        <v>0.28369142246555734</v>
      </c>
      <c r="AF104" s="104">
        <f>(AD104-AD103)/AD103</f>
        <v>8.6916473249012777E-2</v>
      </c>
      <c r="AG104" s="11"/>
      <c r="AH104" s="11"/>
    </row>
    <row r="105" spans="1:51" ht="16.899999999999999" thickBot="1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39">
        <v>2024</v>
      </c>
      <c r="AC105" s="96">
        <v>202473619</v>
      </c>
      <c r="AD105" s="97">
        <v>460131615.48999983</v>
      </c>
      <c r="AE105" s="140">
        <f>(AC105-AC104)/AC104</f>
        <v>-0.14298920260191733</v>
      </c>
      <c r="AF105" s="140">
        <f>(AD105-AD104)/AD104</f>
        <v>-0.22009259868083988</v>
      </c>
    </row>
    <row r="106" spans="1:51" ht="16.899999999999999" thickBot="1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51" ht="16.899999999999999" thickBot="1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27" t="s">
        <v>126</v>
      </c>
      <c r="AC107" s="228"/>
      <c r="AD107" s="228"/>
      <c r="AE107" s="228"/>
      <c r="AF107" s="229"/>
    </row>
    <row r="108" spans="1:51" ht="16.899999999999999" thickBot="1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30" t="s">
        <v>127</v>
      </c>
      <c r="AC108" s="232" t="s">
        <v>0</v>
      </c>
      <c r="AD108" s="232" t="s">
        <v>4</v>
      </c>
      <c r="AE108" s="100" t="s">
        <v>9</v>
      </c>
      <c r="AF108" s="102" t="s">
        <v>25</v>
      </c>
    </row>
    <row r="109" spans="1:51" ht="16.899999999999999" thickBot="1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31"/>
      <c r="AC109" s="233"/>
      <c r="AD109" s="234"/>
      <c r="AE109" s="235" t="s">
        <v>26</v>
      </c>
      <c r="AF109" s="236"/>
      <c r="AX109" s="4"/>
      <c r="AY109" s="4"/>
    </row>
    <row r="110" spans="1:51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03" t="s">
        <v>137</v>
      </c>
      <c r="AC110" s="184">
        <f>SUM(AI36:AK36)</f>
        <v>357523601</v>
      </c>
      <c r="AD110" s="66">
        <f>SUM(AI70:AK70)</f>
        <v>907653028.45000005</v>
      </c>
      <c r="AE110" s="185"/>
      <c r="AF110" s="185"/>
      <c r="AG110" s="11"/>
      <c r="AH110" s="11"/>
      <c r="AL110" s="25"/>
      <c r="AM110" s="25"/>
      <c r="AX110" s="4"/>
      <c r="AY110" s="4"/>
    </row>
    <row r="111" spans="1:51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99" t="s">
        <v>138</v>
      </c>
      <c r="AC111" s="186">
        <f>SUM(AI37:AK37)</f>
        <v>365456928</v>
      </c>
      <c r="AD111" s="66">
        <f>SUM(AI71:AK71)</f>
        <v>852853329.78000021</v>
      </c>
      <c r="AE111" s="187">
        <f t="shared" ref="AE111:AF114" si="17">(AC111-AC110)/AC110</f>
        <v>2.2189659585577962E-2</v>
      </c>
      <c r="AF111" s="187">
        <f t="shared" si="17"/>
        <v>-6.0375162041359939E-2</v>
      </c>
      <c r="AG111" s="11"/>
      <c r="AH111" s="11"/>
      <c r="AL111" s="25"/>
      <c r="AM111" s="25"/>
      <c r="AN111" s="25"/>
      <c r="AO111" s="25"/>
      <c r="AP111" s="25"/>
      <c r="AQ111" s="25"/>
      <c r="AX111" s="4"/>
      <c r="AY111" s="4"/>
    </row>
    <row r="112" spans="1:51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AA112" s="1"/>
      <c r="AB112" s="99" t="s">
        <v>139</v>
      </c>
      <c r="AC112" s="186">
        <f>SUM(AI38:AK38)</f>
        <v>525585144</v>
      </c>
      <c r="AD112" s="66">
        <f>SUM(AI72:AK72)</f>
        <v>1545240733.3499999</v>
      </c>
      <c r="AE112" s="187">
        <f t="shared" si="17"/>
        <v>0.43815892854000021</v>
      </c>
      <c r="AF112" s="187">
        <f t="shared" si="17"/>
        <v>0.81184815652722619</v>
      </c>
      <c r="AG112" s="11"/>
      <c r="AH112" s="11"/>
      <c r="AL112" s="25"/>
      <c r="AM112" s="25"/>
      <c r="AN112" s="25"/>
      <c r="AO112" s="25"/>
      <c r="AP112" s="25"/>
      <c r="AQ112" s="25"/>
      <c r="AX112" s="4"/>
      <c r="AY112" s="4"/>
    </row>
    <row r="113" spans="1:51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99" t="s">
        <v>140</v>
      </c>
      <c r="AC113" s="186">
        <f>SUM(AI39:AK39)</f>
        <v>651505889</v>
      </c>
      <c r="AD113" s="66">
        <f>SUM(AI73:AK73)</f>
        <v>1617450456.8299999</v>
      </c>
      <c r="AE113" s="187">
        <f t="shared" si="17"/>
        <v>0.23958200957065104</v>
      </c>
      <c r="AF113" s="187">
        <f t="shared" si="17"/>
        <v>4.6730403827404399E-2</v>
      </c>
      <c r="AG113" s="11"/>
      <c r="AH113" s="11"/>
      <c r="AL113" s="25"/>
      <c r="AM113" s="25"/>
      <c r="AN113" s="25"/>
      <c r="AO113" s="25"/>
      <c r="AP113" s="25"/>
      <c r="AQ113" s="25"/>
      <c r="AX113" s="4"/>
      <c r="AY113" s="4"/>
    </row>
    <row r="114" spans="1:51" ht="16.899999999999999" thickBot="1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88" t="s">
        <v>141</v>
      </c>
      <c r="AC114" s="189">
        <f>SUM(AI40:AK40)</f>
        <v>600611208</v>
      </c>
      <c r="AD114" s="97">
        <f>SUM(AI74:AK74)</f>
        <v>1345099541.0099998</v>
      </c>
      <c r="AE114" s="190">
        <f t="shared" si="17"/>
        <v>-7.8118527950865532E-2</v>
      </c>
      <c r="AF114" s="191">
        <f>(AD114-AD113)/AD113</f>
        <v>-0.16838284886559915</v>
      </c>
      <c r="AG114" s="11"/>
      <c r="AL114" s="25"/>
      <c r="AM114" s="25"/>
      <c r="AN114" s="25"/>
      <c r="AO114" s="25"/>
      <c r="AP114" s="25"/>
      <c r="AQ114" s="25"/>
      <c r="AR114" s="25"/>
      <c r="AS114" s="25"/>
      <c r="AT114" s="25"/>
      <c r="AX114" s="4"/>
      <c r="AY114" s="4"/>
    </row>
    <row r="115" spans="1:51" ht="15" customHeight="1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3" t="s">
        <v>27</v>
      </c>
      <c r="M115" s="1"/>
      <c r="N115" s="2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G115" s="11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G116" s="11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C117" s="205"/>
      <c r="AD117" s="205"/>
      <c r="AG117" s="11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C118" s="205"/>
      <c r="AD118" s="205"/>
      <c r="AG118" s="11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1"/>
      <c r="N119" s="1"/>
      <c r="O119" s="1"/>
      <c r="P119" s="1"/>
      <c r="Q119" s="1"/>
      <c r="R119" s="114"/>
      <c r="S119" s="1"/>
      <c r="U119" s="1"/>
      <c r="V119" s="1"/>
      <c r="W119" s="1"/>
      <c r="X119" s="1"/>
      <c r="Y119" s="1"/>
      <c r="Z119" s="1"/>
      <c r="AA119" s="1"/>
      <c r="AC119" s="205"/>
      <c r="AD119" s="205"/>
      <c r="AG119" s="11"/>
      <c r="AH119" s="53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14"/>
      <c r="S120" s="1"/>
      <c r="U120" s="1"/>
      <c r="V120" s="1"/>
      <c r="W120" s="1"/>
      <c r="X120" s="1"/>
      <c r="Y120" s="1"/>
      <c r="Z120" s="1"/>
      <c r="AA120" s="1"/>
      <c r="AC120" s="205"/>
      <c r="AD120" s="205"/>
      <c r="AG120" s="11"/>
      <c r="AH120" s="53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14"/>
      <c r="S121" s="1"/>
      <c r="U121" s="217"/>
      <c r="V121" s="1"/>
      <c r="W121" s="1"/>
      <c r="X121" s="1"/>
      <c r="Y121" s="1"/>
      <c r="Z121" s="1"/>
      <c r="AC121" s="205"/>
      <c r="AD121" s="205"/>
      <c r="AG121" s="11"/>
      <c r="AH121" s="53"/>
      <c r="AO121" s="4"/>
      <c r="AP121" s="4"/>
      <c r="AQ121" s="4"/>
      <c r="AR121" s="4"/>
      <c r="AS121" s="4"/>
      <c r="AT121" s="4"/>
      <c r="AU121" s="4"/>
      <c r="AV121" s="4"/>
      <c r="AW121" s="4"/>
      <c r="AY121" s="4"/>
    </row>
    <row r="122" spans="1:5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14"/>
      <c r="S122" s="1"/>
      <c r="U122" s="217"/>
      <c r="V122" s="1"/>
      <c r="W122" s="1"/>
      <c r="X122" s="1"/>
      <c r="Y122" s="1"/>
      <c r="Z122" s="1"/>
      <c r="AG122" s="11"/>
      <c r="AH122" s="53"/>
      <c r="AO122" s="4"/>
      <c r="AP122" s="4"/>
      <c r="AQ122" s="4"/>
      <c r="AR122" s="4"/>
      <c r="AS122" s="4"/>
      <c r="AT122" s="4"/>
      <c r="AU122" s="4"/>
      <c r="AV122" s="4"/>
      <c r="AW122" s="4"/>
      <c r="AY122" s="4"/>
    </row>
    <row r="123" spans="1:5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14"/>
      <c r="S123" s="1"/>
      <c r="U123" s="217"/>
      <c r="V123" s="1"/>
      <c r="W123" s="1"/>
      <c r="X123" s="1"/>
      <c r="Y123" s="1"/>
      <c r="Z123" s="1"/>
      <c r="AG123" s="25"/>
      <c r="AH123" s="53"/>
      <c r="AO123" s="4"/>
      <c r="AP123" s="4"/>
      <c r="AQ123" s="4"/>
      <c r="AR123" s="4"/>
      <c r="AS123" s="4"/>
      <c r="AT123" s="4"/>
      <c r="AU123" s="4"/>
      <c r="AV123" s="4"/>
      <c r="AW123" s="4"/>
      <c r="AY123" s="4"/>
    </row>
    <row r="124" spans="1:5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14"/>
      <c r="S124" s="1"/>
      <c r="U124" s="217"/>
      <c r="V124" s="1"/>
      <c r="W124" s="1"/>
      <c r="X124" s="1"/>
      <c r="Y124" s="1"/>
      <c r="Z124" s="1"/>
      <c r="AG124" s="25"/>
      <c r="AO124" s="4"/>
      <c r="AP124" s="4"/>
      <c r="AQ124" s="4"/>
      <c r="AT124" s="4"/>
      <c r="AU124" s="4"/>
      <c r="AV124" s="4"/>
      <c r="AW124" s="4"/>
      <c r="AY124" s="4"/>
    </row>
    <row r="125" spans="1:51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14"/>
      <c r="S125" s="1"/>
      <c r="U125" s="217"/>
      <c r="V125" s="1"/>
      <c r="W125" s="217"/>
      <c r="X125" s="1"/>
      <c r="Y125" s="1"/>
      <c r="Z125" s="1"/>
      <c r="AG125" s="25"/>
      <c r="AH125" s="33"/>
      <c r="AL125" s="25"/>
      <c r="AM125" s="25"/>
      <c r="AN125" s="25"/>
      <c r="AO125" s="25"/>
      <c r="AP125" s="25"/>
      <c r="AT125" s="4"/>
      <c r="AU125" s="4"/>
      <c r="AV125" s="4"/>
      <c r="AW125" s="4"/>
      <c r="AY125" s="4"/>
    </row>
    <row r="126" spans="1:5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17"/>
      <c r="V126" s="1"/>
      <c r="W126" s="217"/>
      <c r="X126" s="1"/>
      <c r="Y126" s="1"/>
      <c r="Z126" s="1"/>
      <c r="AF126" s="11"/>
      <c r="AG126" s="30"/>
      <c r="AH126" s="33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Y126" s="4"/>
    </row>
    <row r="127" spans="1:51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17"/>
      <c r="V127" s="1"/>
      <c r="W127" s="217"/>
      <c r="X127" s="1"/>
      <c r="Y127" s="1"/>
      <c r="Z127" s="1"/>
      <c r="AG127" s="30"/>
      <c r="AH127" s="33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spans="1:51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17"/>
      <c r="X128" s="1"/>
      <c r="Y128" s="1"/>
      <c r="Z128" s="1"/>
      <c r="AG128" s="30"/>
      <c r="AH128" s="33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17"/>
      <c r="X129" s="1"/>
      <c r="Y129" s="1"/>
      <c r="Z129" s="1"/>
      <c r="AG129" s="30"/>
      <c r="AH129" s="33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17"/>
      <c r="X130" s="1"/>
      <c r="Y130" s="1"/>
      <c r="Z130" s="1"/>
      <c r="AG130" s="30"/>
      <c r="AH130" s="33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17"/>
      <c r="X131" s="1"/>
      <c r="Y131" s="1"/>
      <c r="Z131" s="1"/>
      <c r="AG131" s="25"/>
      <c r="AH131" s="33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G132" s="25"/>
      <c r="AH132" s="33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G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</row>
    <row r="135" spans="1:48" x14ac:dyDescent="0.6">
      <c r="Y135" s="1"/>
      <c r="Z135" s="1"/>
      <c r="AG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</row>
    <row r="136" spans="1:48" x14ac:dyDescent="0.6">
      <c r="AG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</row>
    <row r="137" spans="1:48" x14ac:dyDescent="0.6">
      <c r="AG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</row>
    <row r="138" spans="1:48" x14ac:dyDescent="0.6">
      <c r="AG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</row>
    <row r="139" spans="1:48" x14ac:dyDescent="0.6">
      <c r="AG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</row>
    <row r="140" spans="1:48" x14ac:dyDescent="0.6">
      <c r="AG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</row>
    <row r="141" spans="1:48" x14ac:dyDescent="0.6">
      <c r="AG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</row>
    <row r="142" spans="1:48" x14ac:dyDescent="0.6">
      <c r="AG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</row>
    <row r="143" spans="1:48" x14ac:dyDescent="0.6">
      <c r="AG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</row>
  </sheetData>
  <mergeCells count="14">
    <mergeCell ref="A1:F3"/>
    <mergeCell ref="AH8:AV8"/>
    <mergeCell ref="AH42:AU42"/>
    <mergeCell ref="AB8:AE8"/>
    <mergeCell ref="AB99:AB100"/>
    <mergeCell ref="AC99:AC100"/>
    <mergeCell ref="AD99:AD100"/>
    <mergeCell ref="AE100:AF100"/>
    <mergeCell ref="AB98:AF98"/>
    <mergeCell ref="AB107:AF107"/>
    <mergeCell ref="AB108:AB109"/>
    <mergeCell ref="AC108:AC109"/>
    <mergeCell ref="AD108:AD109"/>
    <mergeCell ref="AE109:AF109"/>
  </mergeCells>
  <phoneticPr fontId="11" type="noConversion"/>
  <conditionalFormatting sqref="AB101:AB105">
    <cfRule type="cellIs" dxfId="8" priority="5" operator="lessThan">
      <formula>0</formula>
    </cfRule>
  </conditionalFormatting>
  <conditionalFormatting sqref="AD94">
    <cfRule type="cellIs" dxfId="7" priority="4" operator="lessThan">
      <formula>0</formula>
    </cfRule>
  </conditionalFormatting>
  <conditionalFormatting sqref="AE101:AF105">
    <cfRule type="cellIs" dxfId="6" priority="3" operator="lessThan">
      <formula>0</formula>
    </cfRule>
  </conditionalFormatting>
  <conditionalFormatting sqref="AE110:AF114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4 AC110:AD1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3"/>
  <sheetViews>
    <sheetView showGridLines="0" zoomScale="85" zoomScaleNormal="85" workbookViewId="0">
      <selection activeCell="A147" sqref="A147"/>
    </sheetView>
  </sheetViews>
  <sheetFormatPr baseColWidth="10" defaultColWidth="9.140625" defaultRowHeight="15.4" x14ac:dyDescent="0.55000000000000004"/>
  <cols>
    <col min="1" max="1" width="32" style="7" customWidth="1"/>
    <col min="2" max="2" width="15.7109375" style="61" customWidth="1"/>
    <col min="3" max="3" width="14.7109375" style="68" customWidth="1"/>
    <col min="4" max="4" width="15.7109375" style="61" customWidth="1"/>
    <col min="5" max="5" width="15.7109375" style="68" customWidth="1"/>
    <col min="6" max="6" width="16.42578125" style="57" customWidth="1"/>
    <col min="7" max="7" width="16.7109375" style="57" customWidth="1"/>
    <col min="8" max="8" width="16.42578125" style="57" bestFit="1" customWidth="1"/>
    <col min="9" max="9" width="10.42578125" style="106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59"/>
      <c r="F1" s="56"/>
      <c r="G1" s="56"/>
    </row>
    <row r="2" spans="1:16" x14ac:dyDescent="0.55000000000000004">
      <c r="A2" s="259"/>
      <c r="B2" s="62"/>
      <c r="D2" s="62"/>
    </row>
    <row r="3" spans="1:16" x14ac:dyDescent="0.55000000000000004">
      <c r="A3" s="259"/>
      <c r="B3" s="62"/>
      <c r="D3" s="62"/>
    </row>
    <row r="4" spans="1:16" s="8" customFormat="1" x14ac:dyDescent="0.55000000000000004">
      <c r="A4" s="9" t="s">
        <v>5</v>
      </c>
      <c r="B4" s="63"/>
      <c r="C4" s="69"/>
      <c r="D4" s="62"/>
      <c r="E4" s="69"/>
      <c r="F4" s="56"/>
      <c r="G4" s="56"/>
      <c r="H4" s="56"/>
      <c r="I4" s="110"/>
    </row>
    <row r="5" spans="1:16" s="8" customFormat="1" x14ac:dyDescent="0.55000000000000004">
      <c r="A5" s="9" t="s">
        <v>28</v>
      </c>
      <c r="B5" s="63"/>
      <c r="C5" s="69"/>
      <c r="D5" s="63"/>
      <c r="E5" s="69"/>
      <c r="F5" s="56"/>
      <c r="G5" s="56"/>
      <c r="H5" s="56"/>
      <c r="I5" s="110"/>
    </row>
    <row r="6" spans="1:16" s="8" customFormat="1" x14ac:dyDescent="0.55000000000000004">
      <c r="A6" s="9" t="s">
        <v>129</v>
      </c>
      <c r="B6" s="63"/>
      <c r="C6" s="69"/>
      <c r="D6" s="63"/>
      <c r="E6" s="69"/>
      <c r="F6" s="58"/>
      <c r="G6" s="58"/>
      <c r="H6" s="56"/>
      <c r="I6" s="110"/>
    </row>
    <row r="7" spans="1:16" s="8" customFormat="1" x14ac:dyDescent="0.55000000000000004">
      <c r="A7" s="9" t="s">
        <v>92</v>
      </c>
      <c r="B7" s="63"/>
      <c r="C7" s="69"/>
      <c r="D7" s="63"/>
      <c r="E7" s="69"/>
      <c r="F7" s="56"/>
      <c r="G7" s="56"/>
      <c r="H7" s="56"/>
      <c r="I7" s="111"/>
    </row>
    <row r="8" spans="1:16" s="8" customFormat="1" x14ac:dyDescent="0.55000000000000004">
      <c r="A8" s="9" t="s">
        <v>7</v>
      </c>
      <c r="B8" s="63"/>
      <c r="C8" s="69"/>
      <c r="D8" s="63"/>
      <c r="E8" s="69"/>
      <c r="F8" s="56"/>
      <c r="G8" s="56"/>
      <c r="H8" s="56"/>
      <c r="I8" s="111"/>
    </row>
    <row r="9" spans="1:16" ht="15.75" thickBot="1" x14ac:dyDescent="0.6">
      <c r="A9" s="54"/>
      <c r="B9" s="62"/>
      <c r="D9" s="62"/>
      <c r="F9" s="98"/>
      <c r="G9" s="98"/>
      <c r="H9" s="98"/>
    </row>
    <row r="10" spans="1:16" ht="15" customHeight="1" thickBot="1" x14ac:dyDescent="0.6">
      <c r="A10" s="242" t="s">
        <v>61</v>
      </c>
      <c r="B10" s="250">
        <v>44986</v>
      </c>
      <c r="C10" s="246"/>
      <c r="D10" s="250">
        <v>45352</v>
      </c>
      <c r="E10" s="246"/>
      <c r="F10" s="202"/>
      <c r="G10" s="202" t="s">
        <v>29</v>
      </c>
      <c r="H10" s="203"/>
      <c r="I10" s="112"/>
      <c r="K10" s="255" t="s">
        <v>116</v>
      </c>
      <c r="L10" s="256"/>
    </row>
    <row r="11" spans="1:16" ht="15" customHeight="1" thickBot="1" x14ac:dyDescent="0.6">
      <c r="A11" s="260"/>
      <c r="B11" s="85" t="s">
        <v>4</v>
      </c>
      <c r="C11" s="79" t="s">
        <v>0</v>
      </c>
      <c r="D11" s="80" t="s">
        <v>4</v>
      </c>
      <c r="E11" s="79" t="s">
        <v>0</v>
      </c>
      <c r="F11" s="80" t="s">
        <v>4</v>
      </c>
      <c r="G11" s="79" t="s">
        <v>0</v>
      </c>
      <c r="H11" s="137" t="s">
        <v>30</v>
      </c>
      <c r="I11" s="7"/>
      <c r="J11" s="44"/>
      <c r="K11" s="257"/>
      <c r="L11" s="258"/>
      <c r="M11" s="12"/>
      <c r="N11" s="12"/>
      <c r="O11" s="12"/>
      <c r="P11" s="12"/>
    </row>
    <row r="12" spans="1:16" ht="15.75" thickBot="1" x14ac:dyDescent="0.6">
      <c r="A12" s="210" t="s">
        <v>54</v>
      </c>
      <c r="B12" s="211">
        <v>378800128.98000002</v>
      </c>
      <c r="C12" s="212">
        <v>156942856</v>
      </c>
      <c r="D12" s="211">
        <v>186306085.97</v>
      </c>
      <c r="E12" s="212">
        <v>91239096</v>
      </c>
      <c r="F12" s="213">
        <v>-0.50816783914073949</v>
      </c>
      <c r="G12" s="213">
        <v>-0.41864766370761092</v>
      </c>
      <c r="H12" s="213">
        <v>0.45062214253206001</v>
      </c>
      <c r="I12" s="132"/>
      <c r="J12" s="44"/>
      <c r="K12" s="84">
        <v>2023</v>
      </c>
      <c r="L12" s="84">
        <v>2024</v>
      </c>
    </row>
    <row r="13" spans="1:16" ht="15.75" thickBot="1" x14ac:dyDescent="0.6">
      <c r="A13" s="198" t="s">
        <v>54</v>
      </c>
      <c r="B13" s="194">
        <v>378800128.98000002</v>
      </c>
      <c r="C13" s="196">
        <v>156942856</v>
      </c>
      <c r="D13" s="194">
        <v>186306085.97</v>
      </c>
      <c r="E13" s="196">
        <v>91239096</v>
      </c>
      <c r="F13" s="183">
        <v>-0.50816783914073949</v>
      </c>
      <c r="G13" s="183">
        <v>-0.41864766370761092</v>
      </c>
      <c r="H13" s="183">
        <v>0.45062214253206001</v>
      </c>
      <c r="I13" s="132"/>
      <c r="J13" s="81" t="s">
        <v>54</v>
      </c>
      <c r="K13" s="133">
        <f>+C12/C80</f>
        <v>0.66429257713071477</v>
      </c>
      <c r="L13" s="134">
        <f>+H12</f>
        <v>0.45062214253206001</v>
      </c>
    </row>
    <row r="14" spans="1:16" ht="15.75" thickBot="1" x14ac:dyDescent="0.6">
      <c r="A14" s="210" t="s">
        <v>1</v>
      </c>
      <c r="B14" s="211">
        <v>94482323.909999996</v>
      </c>
      <c r="C14" s="212">
        <v>32936656</v>
      </c>
      <c r="D14" s="211">
        <v>149878677.19999999</v>
      </c>
      <c r="E14" s="212">
        <v>56258657</v>
      </c>
      <c r="F14" s="213">
        <v>0.58631446600285031</v>
      </c>
      <c r="G14" s="213">
        <v>0.70808648576831845</v>
      </c>
      <c r="H14" s="213">
        <v>0.27785672660891197</v>
      </c>
      <c r="I14" s="132"/>
      <c r="J14" s="82" t="s">
        <v>1</v>
      </c>
      <c r="K14" s="133">
        <f>+C14/C80</f>
        <v>0.13941109938962637</v>
      </c>
      <c r="L14" s="135">
        <f>+H14</f>
        <v>0.27785672660891197</v>
      </c>
    </row>
    <row r="15" spans="1:16" ht="15.75" thickBot="1" x14ac:dyDescent="0.6">
      <c r="A15" s="198" t="s">
        <v>106</v>
      </c>
      <c r="B15" s="194">
        <v>94482323.909999996</v>
      </c>
      <c r="C15" s="196">
        <v>32936656</v>
      </c>
      <c r="D15" s="194">
        <v>149878677.19999999</v>
      </c>
      <c r="E15" s="196">
        <v>56258657</v>
      </c>
      <c r="F15" s="183">
        <v>0.58631446600285031</v>
      </c>
      <c r="G15" s="183">
        <v>0.70808648576831845</v>
      </c>
      <c r="H15" s="183">
        <v>0.27785672660891197</v>
      </c>
      <c r="I15" s="132"/>
      <c r="J15" s="82" t="s">
        <v>2</v>
      </c>
      <c r="K15" s="133">
        <f>+C16/C80</f>
        <v>0.12813448308121109</v>
      </c>
      <c r="L15" s="135">
        <f>+H16</f>
        <v>0.19846402804703159</v>
      </c>
    </row>
    <row r="16" spans="1:16" ht="15.75" thickBot="1" x14ac:dyDescent="0.6">
      <c r="A16" s="210" t="s">
        <v>2</v>
      </c>
      <c r="B16" s="211">
        <v>77096771.840000004</v>
      </c>
      <c r="C16" s="212">
        <v>30272492</v>
      </c>
      <c r="D16" s="211">
        <v>89271428.980000004</v>
      </c>
      <c r="E16" s="212">
        <v>40183730</v>
      </c>
      <c r="F16" s="213">
        <v>0.1579139677244363</v>
      </c>
      <c r="G16" s="213">
        <v>0.32740079673652239</v>
      </c>
      <c r="H16" s="213">
        <v>0.19846402804703159</v>
      </c>
      <c r="I16" s="132"/>
      <c r="J16" s="82" t="s">
        <v>75</v>
      </c>
      <c r="K16" s="133">
        <f>+C41/C80</f>
        <v>4.1849556494363553E-2</v>
      </c>
      <c r="L16" s="135">
        <f>+H41</f>
        <v>3.9427462399434857E-2</v>
      </c>
    </row>
    <row r="17" spans="1:13" ht="15.75" thickBot="1" x14ac:dyDescent="0.6">
      <c r="A17" s="198" t="s">
        <v>53</v>
      </c>
      <c r="B17" s="194">
        <v>19529830.399999999</v>
      </c>
      <c r="C17" s="196">
        <v>8280257</v>
      </c>
      <c r="D17" s="194">
        <v>21462306.469999999</v>
      </c>
      <c r="E17" s="196">
        <v>10282757</v>
      </c>
      <c r="F17" s="183">
        <v>9.8949966815892187E-2</v>
      </c>
      <c r="G17" s="183">
        <v>0.2418403196905603</v>
      </c>
      <c r="H17" s="183">
        <v>5.0785663094212792E-2</v>
      </c>
      <c r="I17" s="132"/>
      <c r="J17" s="82" t="s">
        <v>114</v>
      </c>
      <c r="K17" s="133">
        <f>+C55/C80</f>
        <v>2.3187177319318988E-2</v>
      </c>
      <c r="L17" s="135">
        <f>+H55</f>
        <v>2.4805241417648592E-2</v>
      </c>
    </row>
    <row r="18" spans="1:13" ht="15.75" thickBot="1" x14ac:dyDescent="0.6">
      <c r="A18" s="198" t="s">
        <v>52</v>
      </c>
      <c r="B18" s="194">
        <v>14774781.710000001</v>
      </c>
      <c r="C18" s="196">
        <v>6113752</v>
      </c>
      <c r="D18" s="194">
        <v>15633874.65</v>
      </c>
      <c r="E18" s="196">
        <v>6958648</v>
      </c>
      <c r="F18" s="183">
        <v>5.8145897304089367E-2</v>
      </c>
      <c r="G18" s="183">
        <v>0.13819598832271909</v>
      </c>
      <c r="H18" s="183">
        <v>3.4368171193700052E-2</v>
      </c>
      <c r="I18" s="132"/>
      <c r="J18" s="83" t="s">
        <v>115</v>
      </c>
      <c r="K18" s="133">
        <f>+C73/C80</f>
        <v>2.5745800030104681E-3</v>
      </c>
      <c r="L18" s="135">
        <f>+H73</f>
        <v>7.8817724890865911E-3</v>
      </c>
    </row>
    <row r="19" spans="1:13" ht="15.75" thickBot="1" x14ac:dyDescent="0.6">
      <c r="A19" s="198" t="s">
        <v>51</v>
      </c>
      <c r="B19" s="194">
        <v>13882465.58</v>
      </c>
      <c r="C19" s="196">
        <v>5262046</v>
      </c>
      <c r="D19" s="194">
        <v>11327779.310000001</v>
      </c>
      <c r="E19" s="196">
        <v>5017561</v>
      </c>
      <c r="F19" s="183">
        <v>-0.18402251785017559</v>
      </c>
      <c r="G19" s="183">
        <v>-4.6461965554843172E-2</v>
      </c>
      <c r="H19" s="183">
        <v>2.4781307435414589E-2</v>
      </c>
      <c r="I19" s="132"/>
      <c r="J19" s="83" t="s">
        <v>68</v>
      </c>
      <c r="K19" s="133">
        <f>+C78/C80</f>
        <v>5.5052658175474016E-4</v>
      </c>
      <c r="L19" s="135">
        <f>+H78</f>
        <v>9.426265058264208E-4</v>
      </c>
    </row>
    <row r="20" spans="1:13" x14ac:dyDescent="0.55000000000000004">
      <c r="A20" s="198" t="s">
        <v>50</v>
      </c>
      <c r="B20" s="194">
        <v>7863224.4100000001</v>
      </c>
      <c r="C20" s="196">
        <v>3285807</v>
      </c>
      <c r="D20" s="194">
        <v>9330649.0600000005</v>
      </c>
      <c r="E20" s="196">
        <v>4596889</v>
      </c>
      <c r="F20" s="183">
        <v>0.1866186914535739</v>
      </c>
      <c r="G20" s="183">
        <v>0.39901369739610382</v>
      </c>
      <c r="H20" s="183">
        <v>2.270364417203409E-2</v>
      </c>
      <c r="I20" s="132"/>
      <c r="L20" s="44"/>
    </row>
    <row r="21" spans="1:13" x14ac:dyDescent="0.55000000000000004">
      <c r="A21" s="198" t="s">
        <v>108</v>
      </c>
      <c r="B21" s="194">
        <v>4697914.4400000004</v>
      </c>
      <c r="C21" s="196">
        <v>1555216</v>
      </c>
      <c r="D21" s="194">
        <v>5473401.9299999997</v>
      </c>
      <c r="E21" s="196">
        <v>2296786</v>
      </c>
      <c r="F21" s="183">
        <v>0.1650705860875574</v>
      </c>
      <c r="G21" s="183">
        <v>0.47682765609407318</v>
      </c>
      <c r="H21" s="183">
        <v>1.1343630895440261E-2</v>
      </c>
      <c r="I21" s="132"/>
    </row>
    <row r="22" spans="1:13" x14ac:dyDescent="0.55000000000000004">
      <c r="A22" s="198" t="s">
        <v>47</v>
      </c>
      <c r="B22" s="194">
        <v>2437989.41</v>
      </c>
      <c r="C22" s="196">
        <v>1013620</v>
      </c>
      <c r="D22" s="194">
        <v>4503966.83</v>
      </c>
      <c r="E22" s="196">
        <v>2060116</v>
      </c>
      <c r="F22" s="183">
        <v>0.84741033391117138</v>
      </c>
      <c r="G22" s="183">
        <v>1.0324342455752651</v>
      </c>
      <c r="H22" s="183">
        <v>1.0174737875357481E-2</v>
      </c>
      <c r="I22" s="132"/>
      <c r="M22" s="71"/>
    </row>
    <row r="23" spans="1:13" x14ac:dyDescent="0.55000000000000004">
      <c r="A23" s="198" t="s">
        <v>77</v>
      </c>
      <c r="B23" s="194">
        <v>811209.2</v>
      </c>
      <c r="C23" s="196">
        <v>330499</v>
      </c>
      <c r="D23" s="194">
        <v>3869554.06</v>
      </c>
      <c r="E23" s="196">
        <v>1964223</v>
      </c>
      <c r="F23" s="183">
        <v>3.7701062315368219</v>
      </c>
      <c r="G23" s="183">
        <v>4.9432040641575314</v>
      </c>
      <c r="H23" s="183">
        <v>9.7011304964129668E-3</v>
      </c>
      <c r="I23" s="132"/>
    </row>
    <row r="24" spans="1:13" x14ac:dyDescent="0.55000000000000004">
      <c r="A24" s="198" t="s">
        <v>109</v>
      </c>
      <c r="B24" s="194">
        <v>5968138.8499999996</v>
      </c>
      <c r="C24" s="196">
        <v>1765309</v>
      </c>
      <c r="D24" s="194">
        <v>5262801.91</v>
      </c>
      <c r="E24" s="196">
        <v>1863276</v>
      </c>
      <c r="F24" s="183">
        <v>-0.11818373495113969</v>
      </c>
      <c r="G24" s="183">
        <v>5.5495666764288958E-2</v>
      </c>
      <c r="H24" s="183">
        <v>9.2025618409082716E-3</v>
      </c>
      <c r="I24" s="132"/>
    </row>
    <row r="25" spans="1:13" x14ac:dyDescent="0.55000000000000004">
      <c r="A25" s="198" t="s">
        <v>48</v>
      </c>
      <c r="B25" s="194">
        <v>2037557.06</v>
      </c>
      <c r="C25" s="196">
        <v>823728</v>
      </c>
      <c r="D25" s="194">
        <v>3878671.82</v>
      </c>
      <c r="E25" s="196">
        <v>1861009</v>
      </c>
      <c r="F25" s="183">
        <v>0.90358930119974157</v>
      </c>
      <c r="G25" s="183">
        <v>1.2592518404133399</v>
      </c>
      <c r="H25" s="183">
        <v>9.1913653205359068E-3</v>
      </c>
      <c r="I25" s="132"/>
    </row>
    <row r="26" spans="1:13" x14ac:dyDescent="0.55000000000000004">
      <c r="A26" s="198" t="s">
        <v>107</v>
      </c>
      <c r="B26" s="194">
        <v>2709770.18</v>
      </c>
      <c r="C26" s="196">
        <v>876729</v>
      </c>
      <c r="D26" s="194">
        <v>2192388.7200000002</v>
      </c>
      <c r="E26" s="196">
        <v>699262</v>
      </c>
      <c r="F26" s="183">
        <v>-0.19093185976384161</v>
      </c>
      <c r="G26" s="183">
        <v>-0.20241944774268911</v>
      </c>
      <c r="H26" s="183">
        <v>3.4535956015089549E-3</v>
      </c>
      <c r="I26" s="132"/>
    </row>
    <row r="27" spans="1:13" x14ac:dyDescent="0.55000000000000004">
      <c r="A27" s="198" t="s">
        <v>110</v>
      </c>
      <c r="B27" s="194">
        <v>344690</v>
      </c>
      <c r="C27" s="196">
        <v>133378</v>
      </c>
      <c r="D27" s="194">
        <v>1364004.15</v>
      </c>
      <c r="E27" s="196">
        <v>599648</v>
      </c>
      <c r="F27" s="183">
        <v>2.9571909541907222</v>
      </c>
      <c r="G27" s="183">
        <v>3.4958538889472019</v>
      </c>
      <c r="H27" s="183">
        <v>2.9616105197388699E-3</v>
      </c>
      <c r="I27" s="132"/>
    </row>
    <row r="28" spans="1:13" x14ac:dyDescent="0.55000000000000004">
      <c r="A28" s="198" t="s">
        <v>49</v>
      </c>
      <c r="B28" s="194">
        <v>436772.85</v>
      </c>
      <c r="C28" s="196">
        <v>176081</v>
      </c>
      <c r="D28" s="194">
        <v>1018150.44</v>
      </c>
      <c r="E28" s="196">
        <v>388780</v>
      </c>
      <c r="F28" s="183">
        <v>1.3310753862104749</v>
      </c>
      <c r="G28" s="183">
        <v>1.2079611088078781</v>
      </c>
      <c r="H28" s="183">
        <v>1.920151385252812E-3</v>
      </c>
      <c r="I28" s="132"/>
    </row>
    <row r="29" spans="1:13" x14ac:dyDescent="0.55000000000000004">
      <c r="A29" s="198" t="s">
        <v>84</v>
      </c>
      <c r="B29" s="194">
        <v>317711.90999999997</v>
      </c>
      <c r="C29" s="196">
        <v>135611</v>
      </c>
      <c r="D29" s="194">
        <v>741515.14</v>
      </c>
      <c r="E29" s="196">
        <v>304739</v>
      </c>
      <c r="F29" s="183">
        <v>1.3339230184981099</v>
      </c>
      <c r="G29" s="183">
        <v>1.247155466739424</v>
      </c>
      <c r="H29" s="183">
        <v>1.505080027240487E-3</v>
      </c>
      <c r="I29" s="132"/>
    </row>
    <row r="30" spans="1:13" x14ac:dyDescent="0.55000000000000004">
      <c r="A30" s="198" t="s">
        <v>83</v>
      </c>
      <c r="B30" s="194">
        <v>216138.27</v>
      </c>
      <c r="C30" s="196">
        <v>97778</v>
      </c>
      <c r="D30" s="194">
        <v>592025.11</v>
      </c>
      <c r="E30" s="196">
        <v>277589</v>
      </c>
      <c r="F30" s="183">
        <v>1.739103584015917</v>
      </c>
      <c r="G30" s="183">
        <v>1.8389719568819161</v>
      </c>
      <c r="H30" s="183">
        <v>1.3709884841837099E-3</v>
      </c>
      <c r="I30" s="132"/>
    </row>
    <row r="31" spans="1:13" x14ac:dyDescent="0.55000000000000004">
      <c r="A31" s="198" t="s">
        <v>73</v>
      </c>
      <c r="B31" s="194">
        <v>430580.8</v>
      </c>
      <c r="C31" s="196">
        <v>134602</v>
      </c>
      <c r="D31" s="194">
        <v>662678.23</v>
      </c>
      <c r="E31" s="196">
        <v>217879</v>
      </c>
      <c r="F31" s="183">
        <v>0.53903339396461702</v>
      </c>
      <c r="G31" s="183">
        <v>0.61869065838546233</v>
      </c>
      <c r="H31" s="183">
        <v>1.0760858677593939E-3</v>
      </c>
      <c r="I31" s="132"/>
    </row>
    <row r="32" spans="1:13" x14ac:dyDescent="0.55000000000000004">
      <c r="A32" s="198" t="s">
        <v>46</v>
      </c>
      <c r="B32" s="194">
        <v>527212.4</v>
      </c>
      <c r="C32" s="196">
        <v>237973</v>
      </c>
      <c r="D32" s="194">
        <v>329251.39</v>
      </c>
      <c r="E32" s="196">
        <v>152011</v>
      </c>
      <c r="F32" s="183">
        <v>-0.37548625563435162</v>
      </c>
      <c r="G32" s="183">
        <v>-0.36122585335311153</v>
      </c>
      <c r="H32" s="183">
        <v>7.5076941258209054E-4</v>
      </c>
      <c r="I32" s="132"/>
    </row>
    <row r="33" spans="1:9" x14ac:dyDescent="0.55000000000000004">
      <c r="A33" s="198" t="s">
        <v>111</v>
      </c>
      <c r="B33" s="194">
        <v>0</v>
      </c>
      <c r="C33" s="196">
        <v>0</v>
      </c>
      <c r="D33" s="194">
        <v>304920.69</v>
      </c>
      <c r="E33" s="196">
        <v>146667</v>
      </c>
      <c r="F33" s="183"/>
      <c r="G33" s="183"/>
      <c r="H33" s="183">
        <v>7.2437585066329065E-4</v>
      </c>
      <c r="I33" s="132"/>
    </row>
    <row r="34" spans="1:9" x14ac:dyDescent="0.55000000000000004">
      <c r="A34" s="198" t="s">
        <v>71</v>
      </c>
      <c r="B34" s="194">
        <v>0</v>
      </c>
      <c r="C34" s="196">
        <v>0</v>
      </c>
      <c r="D34" s="194">
        <v>368702.47</v>
      </c>
      <c r="E34" s="196">
        <v>125736</v>
      </c>
      <c r="F34" s="183"/>
      <c r="G34" s="183"/>
      <c r="H34" s="183">
        <v>6.2099942017631443E-4</v>
      </c>
      <c r="I34" s="132"/>
    </row>
    <row r="35" spans="1:9" x14ac:dyDescent="0.55000000000000004">
      <c r="A35" s="198" t="s">
        <v>72</v>
      </c>
      <c r="B35" s="194">
        <v>110784.37</v>
      </c>
      <c r="C35" s="196">
        <v>50106</v>
      </c>
      <c r="D35" s="194">
        <v>250945.36</v>
      </c>
      <c r="E35" s="196">
        <v>98203</v>
      </c>
      <c r="F35" s="183">
        <v>1.265169355568841</v>
      </c>
      <c r="G35" s="183">
        <v>0.95990500139703827</v>
      </c>
      <c r="H35" s="183">
        <v>4.8501627266315622E-4</v>
      </c>
      <c r="I35" s="132"/>
    </row>
    <row r="36" spans="1:9" x14ac:dyDescent="0.55000000000000004">
      <c r="A36" s="198" t="s">
        <v>130</v>
      </c>
      <c r="B36" s="194">
        <v>0</v>
      </c>
      <c r="C36" s="196">
        <v>0</v>
      </c>
      <c r="D36" s="194">
        <v>184719.16</v>
      </c>
      <c r="E36" s="196">
        <v>88850</v>
      </c>
      <c r="F36" s="183"/>
      <c r="G36" s="183"/>
      <c r="H36" s="183">
        <v>4.3882260039022658E-4</v>
      </c>
      <c r="I36" s="132"/>
    </row>
    <row r="37" spans="1:9" x14ac:dyDescent="0.55000000000000004">
      <c r="A37" s="198" t="s">
        <v>120</v>
      </c>
      <c r="B37" s="194">
        <v>0</v>
      </c>
      <c r="C37" s="196">
        <v>0</v>
      </c>
      <c r="D37" s="194">
        <v>148461.76000000001</v>
      </c>
      <c r="E37" s="196">
        <v>67920</v>
      </c>
      <c r="F37" s="183"/>
      <c r="G37" s="183"/>
      <c r="H37" s="183">
        <v>3.3545110881828019E-4</v>
      </c>
      <c r="I37" s="132"/>
    </row>
    <row r="38" spans="1:9" x14ac:dyDescent="0.55000000000000004">
      <c r="A38" s="198" t="s">
        <v>119</v>
      </c>
      <c r="B38" s="194">
        <v>0</v>
      </c>
      <c r="C38" s="196">
        <v>0</v>
      </c>
      <c r="D38" s="194">
        <v>95800.320000000007</v>
      </c>
      <c r="E38" s="196">
        <v>46080</v>
      </c>
      <c r="F38" s="183"/>
      <c r="G38" s="183"/>
      <c r="H38" s="183">
        <v>2.2758520456929259E-4</v>
      </c>
      <c r="I38" s="132"/>
    </row>
    <row r="39" spans="1:9" x14ac:dyDescent="0.55000000000000004">
      <c r="A39" s="198" t="s">
        <v>113</v>
      </c>
      <c r="B39" s="194">
        <v>0</v>
      </c>
      <c r="C39" s="196">
        <v>0</v>
      </c>
      <c r="D39" s="194">
        <v>83460</v>
      </c>
      <c r="E39" s="196">
        <v>40000</v>
      </c>
      <c r="F39" s="183"/>
      <c r="G39" s="183"/>
      <c r="H39" s="183">
        <v>1.9755660118862199E-4</v>
      </c>
      <c r="I39" s="132"/>
    </row>
    <row r="40" spans="1:9" ht="15.75" thickBot="1" x14ac:dyDescent="0.6">
      <c r="A40" s="198" t="s">
        <v>91</v>
      </c>
      <c r="B40" s="194">
        <v>0</v>
      </c>
      <c r="C40" s="196">
        <v>0</v>
      </c>
      <c r="D40" s="194">
        <v>191400</v>
      </c>
      <c r="E40" s="196">
        <v>29101</v>
      </c>
      <c r="F40" s="183"/>
      <c r="G40" s="183"/>
      <c r="H40" s="183">
        <v>1.437273662797522E-4</v>
      </c>
      <c r="I40" s="132"/>
    </row>
    <row r="41" spans="1:9" ht="15.75" thickBot="1" x14ac:dyDescent="0.6">
      <c r="A41" s="210" t="s">
        <v>75</v>
      </c>
      <c r="B41" s="211">
        <v>23881945.030000001</v>
      </c>
      <c r="C41" s="212">
        <v>9887193</v>
      </c>
      <c r="D41" s="211">
        <v>18874396.309999999</v>
      </c>
      <c r="E41" s="212">
        <v>7983021</v>
      </c>
      <c r="F41" s="213">
        <v>-0.20967926664723599</v>
      </c>
      <c r="G41" s="213">
        <v>-0.1925897471607968</v>
      </c>
      <c r="H41" s="213">
        <v>3.9427462399434857E-2</v>
      </c>
      <c r="I41" s="132"/>
    </row>
    <row r="42" spans="1:9" x14ac:dyDescent="0.55000000000000004">
      <c r="A42" s="198" t="s">
        <v>102</v>
      </c>
      <c r="B42" s="194">
        <v>0</v>
      </c>
      <c r="C42" s="196">
        <v>0</v>
      </c>
      <c r="D42" s="194">
        <v>4797720.33</v>
      </c>
      <c r="E42" s="196">
        <v>2032609</v>
      </c>
      <c r="F42" s="183"/>
      <c r="G42" s="183"/>
      <c r="H42" s="183">
        <v>1.0038883139635101E-2</v>
      </c>
      <c r="I42" s="132"/>
    </row>
    <row r="43" spans="1:9" x14ac:dyDescent="0.55000000000000004">
      <c r="A43" s="198" t="s">
        <v>99</v>
      </c>
      <c r="B43" s="194">
        <v>3138275.78</v>
      </c>
      <c r="C43" s="196">
        <v>1076566</v>
      </c>
      <c r="D43" s="194">
        <v>4505796.6100000003</v>
      </c>
      <c r="E43" s="196">
        <v>1733403</v>
      </c>
      <c r="F43" s="183">
        <v>0.43575546760903228</v>
      </c>
      <c r="G43" s="183">
        <v>0.61012237057458618</v>
      </c>
      <c r="H43" s="183">
        <v>8.5611301292540243E-3</v>
      </c>
      <c r="I43" s="132"/>
    </row>
    <row r="44" spans="1:9" x14ac:dyDescent="0.55000000000000004">
      <c r="A44" s="198" t="s">
        <v>100</v>
      </c>
      <c r="B44" s="194">
        <v>7646832.4900000002</v>
      </c>
      <c r="C44" s="196">
        <v>3338024</v>
      </c>
      <c r="D44" s="194">
        <v>2026951.28</v>
      </c>
      <c r="E44" s="196">
        <v>925785</v>
      </c>
      <c r="F44" s="183">
        <v>-0.73492929488769276</v>
      </c>
      <c r="G44" s="183">
        <v>-0.72265478019331197</v>
      </c>
      <c r="H44" s="183">
        <v>4.5723734507852106E-3</v>
      </c>
      <c r="I44" s="132"/>
    </row>
    <row r="45" spans="1:9" x14ac:dyDescent="0.55000000000000004">
      <c r="A45" s="198" t="s">
        <v>101</v>
      </c>
      <c r="B45" s="194">
        <v>3520199.44</v>
      </c>
      <c r="C45" s="196">
        <v>1551166</v>
      </c>
      <c r="D45" s="194">
        <v>2053182.36</v>
      </c>
      <c r="E45" s="196">
        <v>920175</v>
      </c>
      <c r="F45" s="183">
        <v>-0.41674260365202492</v>
      </c>
      <c r="G45" s="183">
        <v>-0.40678496047489432</v>
      </c>
      <c r="H45" s="183">
        <v>4.5446661374685064E-3</v>
      </c>
      <c r="I45" s="132"/>
    </row>
    <row r="46" spans="1:9" x14ac:dyDescent="0.55000000000000004">
      <c r="A46" s="198" t="s">
        <v>104</v>
      </c>
      <c r="B46" s="194">
        <v>0</v>
      </c>
      <c r="C46" s="196">
        <v>0</v>
      </c>
      <c r="D46" s="194">
        <v>1954308.39</v>
      </c>
      <c r="E46" s="196">
        <v>672091</v>
      </c>
      <c r="F46" s="183"/>
      <c r="G46" s="183"/>
      <c r="H46" s="183">
        <v>3.3194003412365539E-3</v>
      </c>
      <c r="I46" s="132"/>
    </row>
    <row r="47" spans="1:9" x14ac:dyDescent="0.55000000000000004">
      <c r="A47" s="198" t="s">
        <v>103</v>
      </c>
      <c r="B47" s="194">
        <v>3549257.81</v>
      </c>
      <c r="C47" s="196">
        <v>1477703</v>
      </c>
      <c r="D47" s="194">
        <v>1293211.94</v>
      </c>
      <c r="E47" s="196">
        <v>629550</v>
      </c>
      <c r="F47" s="183">
        <v>-0.63563877034900429</v>
      </c>
      <c r="G47" s="183">
        <v>-0.57396716390235381</v>
      </c>
      <c r="H47" s="183">
        <v>3.1092939569574251E-3</v>
      </c>
      <c r="I47" s="132"/>
    </row>
    <row r="48" spans="1:9" x14ac:dyDescent="0.55000000000000004">
      <c r="A48" s="198" t="s">
        <v>105</v>
      </c>
      <c r="B48" s="194">
        <v>0</v>
      </c>
      <c r="C48" s="196">
        <v>0</v>
      </c>
      <c r="D48" s="194">
        <v>793408.34</v>
      </c>
      <c r="E48" s="196">
        <v>367199</v>
      </c>
      <c r="F48" s="183"/>
      <c r="G48" s="183"/>
      <c r="H48" s="183">
        <v>1.81356465999652E-3</v>
      </c>
      <c r="I48" s="132"/>
    </row>
    <row r="49" spans="1:12" x14ac:dyDescent="0.55000000000000004">
      <c r="A49" s="198" t="s">
        <v>62</v>
      </c>
      <c r="B49" s="194">
        <v>1370769.9</v>
      </c>
      <c r="C49" s="196">
        <v>542770</v>
      </c>
      <c r="D49" s="194">
        <v>706140.16000000003</v>
      </c>
      <c r="E49" s="196">
        <v>357851</v>
      </c>
      <c r="F49" s="183">
        <v>-0.48485872063575358</v>
      </c>
      <c r="G49" s="183">
        <v>-0.34069495366361452</v>
      </c>
      <c r="H49" s="183">
        <v>1.7673956822987389E-3</v>
      </c>
      <c r="I49" s="132"/>
    </row>
    <row r="50" spans="1:12" x14ac:dyDescent="0.55000000000000004">
      <c r="A50" s="198" t="s">
        <v>79</v>
      </c>
      <c r="B50" s="194">
        <v>536000.4</v>
      </c>
      <c r="C50" s="196">
        <v>205875</v>
      </c>
      <c r="D50" s="194">
        <v>339298</v>
      </c>
      <c r="E50" s="196">
        <v>150795</v>
      </c>
      <c r="F50" s="183">
        <v>-0.36698181568521221</v>
      </c>
      <c r="G50" s="183">
        <v>-0.26754098360655743</v>
      </c>
      <c r="H50" s="183">
        <v>7.4476369190595642E-4</v>
      </c>
      <c r="I50" s="132"/>
      <c r="J50" s="105"/>
      <c r="K50" s="105"/>
    </row>
    <row r="51" spans="1:12" x14ac:dyDescent="0.55000000000000004">
      <c r="A51" s="198" t="s">
        <v>131</v>
      </c>
      <c r="B51" s="194">
        <v>0</v>
      </c>
      <c r="C51" s="196">
        <v>0</v>
      </c>
      <c r="D51" s="194">
        <v>221692.9</v>
      </c>
      <c r="E51" s="196">
        <v>105820</v>
      </c>
      <c r="F51" s="183"/>
      <c r="G51" s="183"/>
      <c r="H51" s="183">
        <v>5.2263598844449956E-4</v>
      </c>
      <c r="I51" s="132"/>
    </row>
    <row r="52" spans="1:12" x14ac:dyDescent="0.55000000000000004">
      <c r="A52" s="198" t="s">
        <v>67</v>
      </c>
      <c r="B52" s="194">
        <v>368956</v>
      </c>
      <c r="C52" s="196">
        <v>132276</v>
      </c>
      <c r="D52" s="194">
        <v>182686</v>
      </c>
      <c r="E52" s="196">
        <v>87743</v>
      </c>
      <c r="F52" s="183">
        <v>-0.50485694771192224</v>
      </c>
      <c r="G52" s="183">
        <v>-0.33666727146269931</v>
      </c>
      <c r="H52" s="183">
        <v>4.3335522145233148E-4</v>
      </c>
      <c r="I52" s="132"/>
    </row>
    <row r="53" spans="1:12" x14ac:dyDescent="0.55000000000000004">
      <c r="A53" s="198" t="s">
        <v>70</v>
      </c>
      <c r="B53" s="194">
        <v>3628229.21</v>
      </c>
      <c r="C53" s="196">
        <v>1511225</v>
      </c>
      <c r="D53" s="194">
        <v>0</v>
      </c>
      <c r="E53" s="196">
        <v>0</v>
      </c>
      <c r="F53" s="183">
        <v>-1</v>
      </c>
      <c r="G53" s="183">
        <v>-1</v>
      </c>
      <c r="H53" s="183">
        <v>0</v>
      </c>
      <c r="I53" s="132"/>
    </row>
    <row r="54" spans="1:12" customFormat="1" ht="15.75" thickBot="1" x14ac:dyDescent="0.6">
      <c r="A54" s="198" t="s">
        <v>132</v>
      </c>
      <c r="B54" s="194">
        <v>123424</v>
      </c>
      <c r="C54" s="196">
        <v>51588</v>
      </c>
      <c r="D54" s="194">
        <v>0</v>
      </c>
      <c r="E54" s="196">
        <v>0</v>
      </c>
      <c r="F54" s="183">
        <v>-1</v>
      </c>
      <c r="G54" s="183">
        <v>-1</v>
      </c>
      <c r="H54" s="183">
        <v>0</v>
      </c>
      <c r="I54" s="132"/>
      <c r="J54" s="7"/>
      <c r="K54" s="7"/>
      <c r="L54" s="7"/>
    </row>
    <row r="55" spans="1:12" ht="15.75" thickBot="1" x14ac:dyDescent="0.6">
      <c r="A55" s="210" t="s">
        <v>81</v>
      </c>
      <c r="B55" s="211">
        <v>13956865.1</v>
      </c>
      <c r="C55" s="212">
        <v>5478101</v>
      </c>
      <c r="D55" s="211">
        <v>11858732.689999999</v>
      </c>
      <c r="E55" s="212">
        <v>5022407</v>
      </c>
      <c r="F55" s="213">
        <v>-0.15032977641949119</v>
      </c>
      <c r="G55" s="213">
        <v>-8.3184665635044008E-2</v>
      </c>
      <c r="H55" s="213">
        <v>2.4805241417648592E-2</v>
      </c>
      <c r="I55" s="132"/>
    </row>
    <row r="56" spans="1:12" x14ac:dyDescent="0.55000000000000004">
      <c r="A56" s="198" t="s">
        <v>56</v>
      </c>
      <c r="B56" s="194">
        <v>4240580.1900000004</v>
      </c>
      <c r="C56" s="196">
        <v>1807536</v>
      </c>
      <c r="D56" s="194">
        <v>2999391.75</v>
      </c>
      <c r="E56" s="196">
        <v>1355310</v>
      </c>
      <c r="F56" s="183">
        <v>-0.29269307132239392</v>
      </c>
      <c r="G56" s="183">
        <v>-0.25018920784980209</v>
      </c>
      <c r="H56" s="183">
        <v>6.6937609289237834E-3</v>
      </c>
      <c r="I56" s="132"/>
    </row>
    <row r="57" spans="1:12" x14ac:dyDescent="0.55000000000000004">
      <c r="A57" s="198" t="s">
        <v>58</v>
      </c>
      <c r="B57" s="194">
        <v>2826208.58</v>
      </c>
      <c r="C57" s="196">
        <v>1102752</v>
      </c>
      <c r="D57" s="194">
        <v>2314604</v>
      </c>
      <c r="E57" s="196">
        <v>966220</v>
      </c>
      <c r="F57" s="183">
        <v>-0.1810215224808355</v>
      </c>
      <c r="G57" s="183">
        <v>-0.1238102492672877</v>
      </c>
      <c r="H57" s="183">
        <v>4.7720784800117594E-3</v>
      </c>
      <c r="I57" s="132"/>
    </row>
    <row r="58" spans="1:12" x14ac:dyDescent="0.55000000000000004">
      <c r="A58" s="198" t="s">
        <v>97</v>
      </c>
      <c r="B58" s="194">
        <v>3546075.07</v>
      </c>
      <c r="C58" s="196">
        <v>1240781</v>
      </c>
      <c r="D58" s="194">
        <v>2256342.64</v>
      </c>
      <c r="E58" s="196">
        <v>897561</v>
      </c>
      <c r="F58" s="183">
        <v>-0.36370702947357503</v>
      </c>
      <c r="G58" s="183">
        <v>-0.27661609905374118</v>
      </c>
      <c r="H58" s="183">
        <v>4.432977512986519E-3</v>
      </c>
      <c r="I58" s="132"/>
    </row>
    <row r="59" spans="1:12" x14ac:dyDescent="0.55000000000000004">
      <c r="A59" s="198" t="s">
        <v>57</v>
      </c>
      <c r="B59" s="194">
        <v>1340824.3999999999</v>
      </c>
      <c r="C59" s="196">
        <v>528585</v>
      </c>
      <c r="D59" s="194">
        <v>1199098.6299999999</v>
      </c>
      <c r="E59" s="196">
        <v>530843</v>
      </c>
      <c r="F59" s="183">
        <v>-0.1057004705463296</v>
      </c>
      <c r="G59" s="183">
        <v>4.2717822109972206E-3</v>
      </c>
      <c r="H59" s="183">
        <v>2.6217884711192919E-3</v>
      </c>
      <c r="I59" s="132"/>
    </row>
    <row r="60" spans="1:12" x14ac:dyDescent="0.55000000000000004">
      <c r="A60" s="198" t="s">
        <v>98</v>
      </c>
      <c r="B60" s="194">
        <v>316154.8</v>
      </c>
      <c r="C60" s="196">
        <v>134532</v>
      </c>
      <c r="D60" s="194">
        <v>539344.77</v>
      </c>
      <c r="E60" s="196">
        <v>231885</v>
      </c>
      <c r="F60" s="183">
        <v>0.70595154652088166</v>
      </c>
      <c r="G60" s="183">
        <v>0.72364195879047366</v>
      </c>
      <c r="H60" s="183">
        <v>1.14526031166559E-3</v>
      </c>
      <c r="I60" s="132"/>
    </row>
    <row r="61" spans="1:12" x14ac:dyDescent="0.55000000000000004">
      <c r="A61" s="198" t="s">
        <v>123</v>
      </c>
      <c r="B61" s="194">
        <v>0</v>
      </c>
      <c r="C61" s="196">
        <v>0</v>
      </c>
      <c r="D61" s="194">
        <v>489615.77</v>
      </c>
      <c r="E61" s="196">
        <v>217766</v>
      </c>
      <c r="F61" s="183"/>
      <c r="G61" s="183"/>
      <c r="H61" s="183">
        <v>1.075527770361036E-3</v>
      </c>
      <c r="I61" s="132"/>
    </row>
    <row r="62" spans="1:12" x14ac:dyDescent="0.55000000000000004">
      <c r="A62" s="198" t="s">
        <v>55</v>
      </c>
      <c r="B62" s="194">
        <v>624543.92000000004</v>
      </c>
      <c r="C62" s="196">
        <v>239472</v>
      </c>
      <c r="D62" s="194">
        <v>489285.17</v>
      </c>
      <c r="E62" s="196">
        <v>181852</v>
      </c>
      <c r="F62" s="183">
        <v>-0.21657203868064251</v>
      </c>
      <c r="G62" s="183">
        <v>-0.2406126812320438</v>
      </c>
      <c r="H62" s="183">
        <v>8.9815157598383227E-4</v>
      </c>
      <c r="I62" s="132"/>
    </row>
    <row r="63" spans="1:12" x14ac:dyDescent="0.55000000000000004">
      <c r="A63" s="198" t="s">
        <v>76</v>
      </c>
      <c r="B63" s="194">
        <v>328196.5</v>
      </c>
      <c r="C63" s="196">
        <v>131446</v>
      </c>
      <c r="D63" s="194">
        <v>369399</v>
      </c>
      <c r="E63" s="196">
        <v>176633</v>
      </c>
      <c r="F63" s="183">
        <v>0.12554216757338971</v>
      </c>
      <c r="G63" s="183">
        <v>0.34376854373659138</v>
      </c>
      <c r="H63" s="183">
        <v>8.7237537844374682E-4</v>
      </c>
      <c r="I63" s="132"/>
    </row>
    <row r="64" spans="1:12" x14ac:dyDescent="0.55000000000000004">
      <c r="A64" s="198" t="s">
        <v>66</v>
      </c>
      <c r="B64" s="194">
        <v>311029.88</v>
      </c>
      <c r="C64" s="196">
        <v>129354</v>
      </c>
      <c r="D64" s="194">
        <v>385687.3</v>
      </c>
      <c r="E64" s="196">
        <v>135998</v>
      </c>
      <c r="F64" s="183">
        <v>0.24003295117498041</v>
      </c>
      <c r="G64" s="183">
        <v>5.1362926542665832E-2</v>
      </c>
      <c r="H64" s="183">
        <v>6.7168256621125545E-4</v>
      </c>
      <c r="I64" s="132"/>
    </row>
    <row r="65" spans="1:12" x14ac:dyDescent="0.55000000000000004">
      <c r="A65" s="198" t="s">
        <v>80</v>
      </c>
      <c r="B65" s="194">
        <v>90136.8</v>
      </c>
      <c r="C65" s="196">
        <v>38520</v>
      </c>
      <c r="D65" s="194">
        <v>176570.35</v>
      </c>
      <c r="E65" s="196">
        <v>91871</v>
      </c>
      <c r="F65" s="183">
        <v>0.9589152266332952</v>
      </c>
      <c r="G65" s="183">
        <v>1.3850207684319831</v>
      </c>
      <c r="H65" s="183">
        <v>4.537430626949973E-4</v>
      </c>
      <c r="I65" s="132"/>
    </row>
    <row r="66" spans="1:12" x14ac:dyDescent="0.55000000000000004">
      <c r="A66" s="198" t="s">
        <v>89</v>
      </c>
      <c r="B66" s="194">
        <v>0</v>
      </c>
      <c r="C66" s="196">
        <v>0</v>
      </c>
      <c r="D66" s="194">
        <v>198879.48</v>
      </c>
      <c r="E66" s="196">
        <v>78603</v>
      </c>
      <c r="F66" s="183"/>
      <c r="G66" s="183"/>
      <c r="H66" s="183">
        <v>3.8821353808073138E-4</v>
      </c>
      <c r="I66" s="132"/>
    </row>
    <row r="67" spans="1:12" x14ac:dyDescent="0.55000000000000004">
      <c r="A67" s="198" t="s">
        <v>74</v>
      </c>
      <c r="B67" s="194">
        <v>0</v>
      </c>
      <c r="C67" s="196">
        <v>0</v>
      </c>
      <c r="D67" s="194">
        <v>161714.4</v>
      </c>
      <c r="E67" s="196">
        <v>75216</v>
      </c>
      <c r="F67" s="183"/>
      <c r="G67" s="183"/>
      <c r="H67" s="183">
        <v>3.714854328750848E-4</v>
      </c>
      <c r="I67" s="132"/>
    </row>
    <row r="68" spans="1:12" x14ac:dyDescent="0.55000000000000004">
      <c r="A68" s="198" t="s">
        <v>86</v>
      </c>
      <c r="B68" s="194">
        <v>0</v>
      </c>
      <c r="C68" s="196">
        <v>0</v>
      </c>
      <c r="D68" s="194">
        <v>100135.75</v>
      </c>
      <c r="E68" s="196">
        <v>42014</v>
      </c>
      <c r="F68" s="183"/>
      <c r="G68" s="183"/>
      <c r="H68" s="183">
        <v>2.075035760584691E-4</v>
      </c>
      <c r="I68" s="132"/>
    </row>
    <row r="69" spans="1:12" x14ac:dyDescent="0.55000000000000004">
      <c r="A69" s="198" t="s">
        <v>124</v>
      </c>
      <c r="B69" s="194">
        <v>0</v>
      </c>
      <c r="C69" s="196">
        <v>0</v>
      </c>
      <c r="D69" s="194">
        <v>178663.67999999999</v>
      </c>
      <c r="E69" s="196">
        <v>40635</v>
      </c>
      <c r="F69" s="183"/>
      <c r="G69" s="183"/>
      <c r="H69" s="183">
        <v>2.006928122324914E-4</v>
      </c>
      <c r="I69" s="132"/>
    </row>
    <row r="70" spans="1:12" x14ac:dyDescent="0.55000000000000004">
      <c r="A70" s="198" t="s">
        <v>133</v>
      </c>
      <c r="B70" s="194">
        <v>123121.57</v>
      </c>
      <c r="C70" s="196">
        <v>52910</v>
      </c>
      <c r="D70" s="194">
        <v>0</v>
      </c>
      <c r="E70" s="196">
        <v>0</v>
      </c>
      <c r="F70" s="183">
        <v>-1</v>
      </c>
      <c r="G70" s="183">
        <v>-1</v>
      </c>
      <c r="H70" s="183">
        <v>0</v>
      </c>
      <c r="I70" s="132"/>
    </row>
    <row r="71" spans="1:12" x14ac:dyDescent="0.55000000000000004">
      <c r="A71" s="198" t="s">
        <v>87</v>
      </c>
      <c r="B71" s="194">
        <v>154587</v>
      </c>
      <c r="C71" s="196">
        <v>48413</v>
      </c>
      <c r="D71" s="194">
        <v>0</v>
      </c>
      <c r="E71" s="196">
        <v>0</v>
      </c>
      <c r="F71" s="183">
        <v>-1</v>
      </c>
      <c r="G71" s="183">
        <v>-1</v>
      </c>
      <c r="H71" s="183">
        <v>0</v>
      </c>
      <c r="I71" s="132"/>
    </row>
    <row r="72" spans="1:12" ht="15.75" thickBot="1" x14ac:dyDescent="0.6">
      <c r="A72" s="198" t="s">
        <v>78</v>
      </c>
      <c r="B72" s="194">
        <v>55406.39</v>
      </c>
      <c r="C72" s="196">
        <v>23800</v>
      </c>
      <c r="D72" s="194">
        <v>0</v>
      </c>
      <c r="E72" s="196">
        <v>0</v>
      </c>
      <c r="F72" s="183">
        <v>-1</v>
      </c>
      <c r="G72" s="183">
        <v>-1</v>
      </c>
      <c r="H72" s="183">
        <v>0</v>
      </c>
      <c r="I72" s="132"/>
    </row>
    <row r="73" spans="1:12" ht="15.75" thickBot="1" x14ac:dyDescent="0.6">
      <c r="A73" s="210" t="s">
        <v>60</v>
      </c>
      <c r="B73" s="211">
        <v>1401113.42</v>
      </c>
      <c r="C73" s="212">
        <v>608259</v>
      </c>
      <c r="D73" s="211">
        <v>3507381.68</v>
      </c>
      <c r="E73" s="212">
        <v>1595851</v>
      </c>
      <c r="F73" s="213">
        <v>1.503281768580877</v>
      </c>
      <c r="G73" s="213">
        <v>1.623637299242592</v>
      </c>
      <c r="H73" s="213">
        <v>7.8817724890865911E-3</v>
      </c>
      <c r="I73" s="132"/>
    </row>
    <row r="74" spans="1:12" x14ac:dyDescent="0.55000000000000004">
      <c r="A74" s="197" t="s">
        <v>59</v>
      </c>
      <c r="B74" s="193">
        <v>711290.66</v>
      </c>
      <c r="C74" s="195">
        <v>328044</v>
      </c>
      <c r="D74" s="193">
        <v>1247471.55</v>
      </c>
      <c r="E74" s="195">
        <v>652123</v>
      </c>
      <c r="F74" s="182">
        <v>0.75381404558299692</v>
      </c>
      <c r="G74" s="182">
        <v>0.98791320676494609</v>
      </c>
      <c r="H74" s="182">
        <v>3.2207800859231938E-3</v>
      </c>
      <c r="I74" s="132"/>
    </row>
    <row r="75" spans="1:12" customFormat="1" x14ac:dyDescent="0.55000000000000004">
      <c r="A75" s="198" t="s">
        <v>95</v>
      </c>
      <c r="B75" s="194">
        <v>689822.76</v>
      </c>
      <c r="C75" s="196">
        <v>280215</v>
      </c>
      <c r="D75" s="194">
        <v>1499228.33</v>
      </c>
      <c r="E75" s="196">
        <v>624995</v>
      </c>
      <c r="F75" s="183">
        <v>1.1733529493865931</v>
      </c>
      <c r="G75" s="183">
        <v>1.23041236193637</v>
      </c>
      <c r="H75" s="183">
        <v>3.0867971989970702E-3</v>
      </c>
      <c r="I75" s="132"/>
      <c r="J75" s="7"/>
      <c r="K75" s="7"/>
      <c r="L75" s="7"/>
    </row>
    <row r="76" spans="1:12" x14ac:dyDescent="0.55000000000000004">
      <c r="A76" s="198" t="s">
        <v>85</v>
      </c>
      <c r="B76" s="194">
        <v>0</v>
      </c>
      <c r="C76" s="196">
        <v>0</v>
      </c>
      <c r="D76" s="194">
        <v>665356.80000000005</v>
      </c>
      <c r="E76" s="196">
        <v>275743</v>
      </c>
      <c r="F76" s="183"/>
      <c r="G76" s="183"/>
      <c r="H76" s="183">
        <v>1.361871247038855E-3</v>
      </c>
      <c r="I76" s="132"/>
    </row>
    <row r="77" spans="1:12" ht="15.75" thickBot="1" x14ac:dyDescent="0.6">
      <c r="A77" s="198" t="s">
        <v>134</v>
      </c>
      <c r="B77" s="194">
        <v>0</v>
      </c>
      <c r="C77" s="196">
        <v>0</v>
      </c>
      <c r="D77" s="194">
        <v>95325</v>
      </c>
      <c r="E77" s="196">
        <v>42990</v>
      </c>
      <c r="F77" s="183"/>
      <c r="G77" s="183"/>
      <c r="H77" s="183">
        <v>2.1232395712747151E-4</v>
      </c>
      <c r="I77" s="132"/>
    </row>
    <row r="78" spans="1:12" ht="15.75" thickBot="1" x14ac:dyDescent="0.6">
      <c r="A78" s="210" t="s">
        <v>68</v>
      </c>
      <c r="B78" s="211">
        <v>363219.77</v>
      </c>
      <c r="C78" s="212">
        <v>130065</v>
      </c>
      <c r="D78" s="211">
        <v>434912.66</v>
      </c>
      <c r="E78" s="212">
        <v>190857</v>
      </c>
      <c r="F78" s="213">
        <v>0.1973815742463578</v>
      </c>
      <c r="G78" s="213">
        <v>0.46739707069542158</v>
      </c>
      <c r="H78" s="213">
        <v>9.426265058264208E-4</v>
      </c>
      <c r="I78" s="132"/>
    </row>
    <row r="79" spans="1:12" ht="15.75" thickBot="1" x14ac:dyDescent="0.6">
      <c r="A79" s="198" t="s">
        <v>69</v>
      </c>
      <c r="B79" s="194">
        <v>363219.77</v>
      </c>
      <c r="C79" s="196">
        <v>130065</v>
      </c>
      <c r="D79" s="194">
        <v>434912.66</v>
      </c>
      <c r="E79" s="196">
        <v>190857</v>
      </c>
      <c r="F79" s="183">
        <v>0.1973815742463578</v>
      </c>
      <c r="G79" s="183">
        <v>0.46739707069542158</v>
      </c>
      <c r="H79" s="183">
        <v>9.426265058264208E-4</v>
      </c>
      <c r="I79" s="132"/>
    </row>
    <row r="80" spans="1:12" ht="15.75" thickBot="1" x14ac:dyDescent="0.6">
      <c r="A80" s="210" t="s">
        <v>63</v>
      </c>
      <c r="B80" s="211">
        <v>589982368.05000007</v>
      </c>
      <c r="C80" s="212">
        <v>236255622</v>
      </c>
      <c r="D80" s="211">
        <v>460131615.49000001</v>
      </c>
      <c r="E80" s="212">
        <v>202473619</v>
      </c>
      <c r="F80" s="213">
        <v>-0.22009259868083961</v>
      </c>
      <c r="G80" s="213">
        <v>-0.14298920260191739</v>
      </c>
      <c r="H80" s="213">
        <v>1</v>
      </c>
      <c r="I80" s="132"/>
    </row>
    <row r="81" spans="1:10" ht="15.75" thickBot="1" x14ac:dyDescent="0.6">
      <c r="I81" s="7"/>
    </row>
    <row r="82" spans="1:10" ht="15.75" thickBot="1" x14ac:dyDescent="0.6">
      <c r="A82" s="242" t="s">
        <v>61</v>
      </c>
      <c r="B82" s="250">
        <v>44986</v>
      </c>
      <c r="C82" s="246"/>
      <c r="D82" s="250">
        <v>45352</v>
      </c>
      <c r="E82" s="246"/>
      <c r="F82" s="251" t="s">
        <v>93</v>
      </c>
      <c r="G82" s="253" t="s">
        <v>117</v>
      </c>
      <c r="I82" s="181"/>
      <c r="J82" s="101"/>
    </row>
    <row r="83" spans="1:10" ht="15.75" thickBot="1" x14ac:dyDescent="0.6">
      <c r="A83" s="243"/>
      <c r="B83" s="115" t="s">
        <v>4</v>
      </c>
      <c r="C83" s="79" t="s">
        <v>0</v>
      </c>
      <c r="D83" s="116" t="s">
        <v>4</v>
      </c>
      <c r="E83" s="79" t="s">
        <v>0</v>
      </c>
      <c r="F83" s="252"/>
      <c r="G83" s="254"/>
      <c r="I83" s="181"/>
      <c r="J83" s="101"/>
    </row>
    <row r="84" spans="1:10" x14ac:dyDescent="0.55000000000000004">
      <c r="A84" s="197" t="s">
        <v>54</v>
      </c>
      <c r="B84" s="193">
        <v>378800128.98000002</v>
      </c>
      <c r="C84" s="195">
        <v>156942856</v>
      </c>
      <c r="D84" s="193">
        <v>186306085.97</v>
      </c>
      <c r="E84" s="195">
        <v>91239096</v>
      </c>
      <c r="F84" s="208">
        <f>+C84/$C$80</f>
        <v>0.66429257713071477</v>
      </c>
      <c r="G84" s="208">
        <f>+E84/$E$80</f>
        <v>0.45062214253205995</v>
      </c>
      <c r="H84" s="247">
        <f>SUM(G84:G93)</f>
        <v>0.90237603744317929</v>
      </c>
      <c r="J84" s="101"/>
    </row>
    <row r="85" spans="1:10" x14ac:dyDescent="0.55000000000000004">
      <c r="A85" s="198" t="s">
        <v>106</v>
      </c>
      <c r="B85" s="194">
        <v>94482323.909999996</v>
      </c>
      <c r="C85" s="196">
        <v>32936656</v>
      </c>
      <c r="D85" s="194">
        <v>149878677.19999999</v>
      </c>
      <c r="E85" s="196">
        <v>56258657</v>
      </c>
      <c r="F85" s="207">
        <f t="shared" ref="F85:F144" si="0">+C85/$C$80</f>
        <v>0.13941109938962637</v>
      </c>
      <c r="G85" s="207">
        <f t="shared" ref="G85:G144" si="1">+E85/$E$80</f>
        <v>0.27785672660891197</v>
      </c>
      <c r="H85" s="248"/>
      <c r="J85" s="101"/>
    </row>
    <row r="86" spans="1:10" x14ac:dyDescent="0.55000000000000004">
      <c r="A86" s="198" t="s">
        <v>53</v>
      </c>
      <c r="B86" s="194">
        <v>19529830.399999999</v>
      </c>
      <c r="C86" s="196">
        <v>8280257</v>
      </c>
      <c r="D86" s="194">
        <v>21462306.469999999</v>
      </c>
      <c r="E86" s="196">
        <v>10282757</v>
      </c>
      <c r="F86" s="207">
        <f t="shared" si="0"/>
        <v>3.504787285019613E-2</v>
      </c>
      <c r="G86" s="207">
        <f t="shared" si="1"/>
        <v>5.0785663094212785E-2</v>
      </c>
      <c r="H86" s="248"/>
      <c r="J86" s="101"/>
    </row>
    <row r="87" spans="1:10" x14ac:dyDescent="0.55000000000000004">
      <c r="A87" s="198" t="s">
        <v>52</v>
      </c>
      <c r="B87" s="194">
        <v>14774781.710000001</v>
      </c>
      <c r="C87" s="196">
        <v>6113752</v>
      </c>
      <c r="D87" s="194">
        <v>15633874.65</v>
      </c>
      <c r="E87" s="196">
        <v>6958648</v>
      </c>
      <c r="F87" s="207">
        <f t="shared" si="0"/>
        <v>2.5877699536817796E-2</v>
      </c>
      <c r="G87" s="207">
        <f t="shared" si="1"/>
        <v>3.4368171193700052E-2</v>
      </c>
      <c r="H87" s="248"/>
      <c r="J87" s="101"/>
    </row>
    <row r="88" spans="1:10" x14ac:dyDescent="0.55000000000000004">
      <c r="A88" s="198" t="s">
        <v>51</v>
      </c>
      <c r="B88" s="194">
        <v>13882465.58</v>
      </c>
      <c r="C88" s="196">
        <v>5262046</v>
      </c>
      <c r="D88" s="194">
        <v>11327779.310000001</v>
      </c>
      <c r="E88" s="196">
        <v>5017561</v>
      </c>
      <c r="F88" s="207">
        <f t="shared" si="0"/>
        <v>2.2272680562920106E-2</v>
      </c>
      <c r="G88" s="207">
        <f t="shared" si="1"/>
        <v>2.4781307435414585E-2</v>
      </c>
      <c r="H88" s="248"/>
      <c r="I88" s="181"/>
      <c r="J88" s="101"/>
    </row>
    <row r="89" spans="1:10" x14ac:dyDescent="0.55000000000000004">
      <c r="A89" s="198" t="s">
        <v>50</v>
      </c>
      <c r="B89" s="194">
        <v>7863224.4100000001</v>
      </c>
      <c r="C89" s="196">
        <v>3285807</v>
      </c>
      <c r="D89" s="194">
        <v>9330649.0600000005</v>
      </c>
      <c r="E89" s="196">
        <v>4596889</v>
      </c>
      <c r="F89" s="207">
        <f t="shared" si="0"/>
        <v>1.3907846815175472E-2</v>
      </c>
      <c r="G89" s="207">
        <f t="shared" si="1"/>
        <v>2.2703644172034087E-2</v>
      </c>
      <c r="H89" s="248"/>
      <c r="I89" s="181"/>
      <c r="J89" s="101"/>
    </row>
    <row r="90" spans="1:10" x14ac:dyDescent="0.55000000000000004">
      <c r="A90" s="198" t="s">
        <v>108</v>
      </c>
      <c r="B90" s="194">
        <v>4697914.4400000004</v>
      </c>
      <c r="C90" s="196">
        <v>1555216</v>
      </c>
      <c r="D90" s="194">
        <v>5473401.9299999997</v>
      </c>
      <c r="E90" s="196">
        <v>2296786</v>
      </c>
      <c r="F90" s="207">
        <f t="shared" si="0"/>
        <v>6.5827682187389385E-3</v>
      </c>
      <c r="G90" s="207">
        <f t="shared" si="1"/>
        <v>1.1343630895440261E-2</v>
      </c>
      <c r="H90" s="248"/>
      <c r="I90" s="181"/>
      <c r="J90" s="101"/>
    </row>
    <row r="91" spans="1:10" x14ac:dyDescent="0.55000000000000004">
      <c r="A91" s="198" t="s">
        <v>47</v>
      </c>
      <c r="B91" s="194">
        <v>2437989.41</v>
      </c>
      <c r="C91" s="196">
        <v>1013620</v>
      </c>
      <c r="D91" s="194">
        <v>4503966.83</v>
      </c>
      <c r="E91" s="196">
        <v>2060116</v>
      </c>
      <c r="F91" s="207">
        <f t="shared" si="0"/>
        <v>4.2903529296754684E-3</v>
      </c>
      <c r="G91" s="207">
        <f t="shared" si="1"/>
        <v>1.0174737875357481E-2</v>
      </c>
      <c r="H91" s="248"/>
      <c r="I91" s="181"/>
      <c r="J91" s="101"/>
    </row>
    <row r="92" spans="1:10" x14ac:dyDescent="0.55000000000000004">
      <c r="A92" s="198" t="s">
        <v>102</v>
      </c>
      <c r="B92" s="194">
        <v>0</v>
      </c>
      <c r="C92" s="196">
        <v>0</v>
      </c>
      <c r="D92" s="194">
        <v>4797720.33</v>
      </c>
      <c r="E92" s="196">
        <v>2032609</v>
      </c>
      <c r="F92" s="207">
        <f t="shared" si="0"/>
        <v>0</v>
      </c>
      <c r="G92" s="207">
        <f t="shared" si="1"/>
        <v>1.0038883139635095E-2</v>
      </c>
      <c r="H92" s="248"/>
      <c r="I92" s="181"/>
      <c r="J92" s="101"/>
    </row>
    <row r="93" spans="1:10" ht="15.75" thickBot="1" x14ac:dyDescent="0.6">
      <c r="A93" s="199" t="s">
        <v>77</v>
      </c>
      <c r="B93" s="200">
        <v>811209.2</v>
      </c>
      <c r="C93" s="201">
        <v>330499</v>
      </c>
      <c r="D93" s="200">
        <v>3869554.06</v>
      </c>
      <c r="E93" s="201">
        <v>1964223</v>
      </c>
      <c r="F93" s="209">
        <f t="shared" si="0"/>
        <v>1.3989042766567477E-3</v>
      </c>
      <c r="G93" s="209">
        <f t="shared" si="1"/>
        <v>9.7011304964129668E-3</v>
      </c>
      <c r="H93" s="249"/>
      <c r="I93" s="181"/>
      <c r="J93" s="101"/>
    </row>
    <row r="94" spans="1:10" x14ac:dyDescent="0.55000000000000004">
      <c r="A94" s="198" t="s">
        <v>109</v>
      </c>
      <c r="B94" s="194">
        <v>5968138.8499999996</v>
      </c>
      <c r="C94" s="196">
        <v>1765309</v>
      </c>
      <c r="D94" s="194">
        <v>5262801.91</v>
      </c>
      <c r="E94" s="196">
        <v>1863276</v>
      </c>
      <c r="F94" s="207">
        <f t="shared" si="0"/>
        <v>7.4720295968237318E-3</v>
      </c>
      <c r="G94" s="207">
        <f t="shared" si="1"/>
        <v>9.2025618409082716E-3</v>
      </c>
      <c r="I94" s="181"/>
      <c r="J94" s="101"/>
    </row>
    <row r="95" spans="1:10" x14ac:dyDescent="0.55000000000000004">
      <c r="A95" s="198" t="s">
        <v>48</v>
      </c>
      <c r="B95" s="194">
        <v>2037557.06</v>
      </c>
      <c r="C95" s="196">
        <v>823728</v>
      </c>
      <c r="D95" s="194">
        <v>3878671.82</v>
      </c>
      <c r="E95" s="196">
        <v>1861009</v>
      </c>
      <c r="F95" s="207">
        <f t="shared" si="0"/>
        <v>3.4865963951537203E-3</v>
      </c>
      <c r="G95" s="207">
        <f t="shared" si="1"/>
        <v>9.1913653205359068E-3</v>
      </c>
      <c r="I95" s="181"/>
      <c r="J95" s="101"/>
    </row>
    <row r="96" spans="1:10" x14ac:dyDescent="0.55000000000000004">
      <c r="A96" s="198" t="s">
        <v>99</v>
      </c>
      <c r="B96" s="194">
        <v>3138275.78</v>
      </c>
      <c r="C96" s="196">
        <v>1076566</v>
      </c>
      <c r="D96" s="194">
        <v>4505796.6100000003</v>
      </c>
      <c r="E96" s="196">
        <v>1733403</v>
      </c>
      <c r="F96" s="207">
        <f t="shared" si="0"/>
        <v>4.5567846846836096E-3</v>
      </c>
      <c r="G96" s="207">
        <f t="shared" si="1"/>
        <v>8.5611301292540243E-3</v>
      </c>
      <c r="I96" s="181"/>
      <c r="J96" s="101"/>
    </row>
    <row r="97" spans="1:10" x14ac:dyDescent="0.55000000000000004">
      <c r="A97" s="198" t="s">
        <v>56</v>
      </c>
      <c r="B97" s="194">
        <v>4240580.1900000004</v>
      </c>
      <c r="C97" s="196">
        <v>1807536</v>
      </c>
      <c r="D97" s="194">
        <v>2999391.75</v>
      </c>
      <c r="E97" s="196">
        <v>1355310</v>
      </c>
      <c r="F97" s="207">
        <f t="shared" si="0"/>
        <v>7.6507639678517368E-3</v>
      </c>
      <c r="G97" s="207">
        <f t="shared" si="1"/>
        <v>6.6937609289237825E-3</v>
      </c>
      <c r="I97" s="181"/>
      <c r="J97" s="101"/>
    </row>
    <row r="98" spans="1:10" x14ac:dyDescent="0.55000000000000004">
      <c r="A98" s="198" t="s">
        <v>58</v>
      </c>
      <c r="B98" s="194">
        <v>2826208.58</v>
      </c>
      <c r="C98" s="196">
        <v>1102752</v>
      </c>
      <c r="D98" s="194">
        <v>2314604</v>
      </c>
      <c r="E98" s="196">
        <v>966220</v>
      </c>
      <c r="F98" s="207">
        <f t="shared" si="0"/>
        <v>4.6676222587414239E-3</v>
      </c>
      <c r="G98" s="207">
        <f t="shared" si="1"/>
        <v>4.7720784800117586E-3</v>
      </c>
      <c r="I98" s="181"/>
      <c r="J98" s="101"/>
    </row>
    <row r="99" spans="1:10" x14ac:dyDescent="0.55000000000000004">
      <c r="A99" s="198" t="s">
        <v>100</v>
      </c>
      <c r="B99" s="194">
        <v>7646832.4900000002</v>
      </c>
      <c r="C99" s="196">
        <v>3338024</v>
      </c>
      <c r="D99" s="194">
        <v>2026951.28</v>
      </c>
      <c r="E99" s="196">
        <v>925785</v>
      </c>
      <c r="F99" s="207">
        <f t="shared" si="0"/>
        <v>1.4128865894247377E-2</v>
      </c>
      <c r="G99" s="207">
        <f t="shared" si="1"/>
        <v>4.5723734507852106E-3</v>
      </c>
      <c r="I99" s="181"/>
      <c r="J99" s="101"/>
    </row>
    <row r="100" spans="1:10" x14ac:dyDescent="0.55000000000000004">
      <c r="A100" s="198" t="s">
        <v>101</v>
      </c>
      <c r="B100" s="194">
        <v>3520199.44</v>
      </c>
      <c r="C100" s="196">
        <v>1551166</v>
      </c>
      <c r="D100" s="194">
        <v>2053182.36</v>
      </c>
      <c r="E100" s="196">
        <v>920175</v>
      </c>
      <c r="F100" s="207">
        <f t="shared" si="0"/>
        <v>6.5656257695319523E-3</v>
      </c>
      <c r="G100" s="207">
        <f t="shared" si="1"/>
        <v>4.5446661374685064E-3</v>
      </c>
      <c r="I100" s="181"/>
      <c r="J100" s="101"/>
    </row>
    <row r="101" spans="1:10" x14ac:dyDescent="0.55000000000000004">
      <c r="A101" s="198" t="s">
        <v>97</v>
      </c>
      <c r="B101" s="194">
        <v>3546075.07</v>
      </c>
      <c r="C101" s="196">
        <v>1240781</v>
      </c>
      <c r="D101" s="194">
        <v>2256342.64</v>
      </c>
      <c r="E101" s="196">
        <v>897561</v>
      </c>
      <c r="F101" s="207">
        <f t="shared" si="0"/>
        <v>5.2518580912330626E-3</v>
      </c>
      <c r="G101" s="207">
        <f t="shared" si="1"/>
        <v>4.432977512986519E-3</v>
      </c>
      <c r="I101" s="181"/>
      <c r="J101" s="101"/>
    </row>
    <row r="102" spans="1:10" x14ac:dyDescent="0.55000000000000004">
      <c r="A102" s="198" t="s">
        <v>107</v>
      </c>
      <c r="B102" s="194">
        <v>2709770.18</v>
      </c>
      <c r="C102" s="196">
        <v>876729</v>
      </c>
      <c r="D102" s="194">
        <v>2192388.7200000002</v>
      </c>
      <c r="E102" s="196">
        <v>699262</v>
      </c>
      <c r="F102" s="207">
        <f t="shared" si="0"/>
        <v>3.7109339137758168E-3</v>
      </c>
      <c r="G102" s="207">
        <f t="shared" si="1"/>
        <v>3.4535956015089549E-3</v>
      </c>
      <c r="I102" s="181"/>
      <c r="J102" s="101"/>
    </row>
    <row r="103" spans="1:10" x14ac:dyDescent="0.55000000000000004">
      <c r="A103" s="198" t="s">
        <v>104</v>
      </c>
      <c r="B103" s="194">
        <v>0</v>
      </c>
      <c r="C103" s="196">
        <v>0</v>
      </c>
      <c r="D103" s="194">
        <v>1954308.39</v>
      </c>
      <c r="E103" s="196">
        <v>672091</v>
      </c>
      <c r="F103" s="207">
        <f t="shared" si="0"/>
        <v>0</v>
      </c>
      <c r="G103" s="207">
        <f t="shared" si="1"/>
        <v>3.3194003412365539E-3</v>
      </c>
      <c r="I103" s="181"/>
      <c r="J103" s="101"/>
    </row>
    <row r="104" spans="1:10" x14ac:dyDescent="0.55000000000000004">
      <c r="A104" s="198" t="s">
        <v>59</v>
      </c>
      <c r="B104" s="194">
        <v>711290.66</v>
      </c>
      <c r="C104" s="196">
        <v>328044</v>
      </c>
      <c r="D104" s="194">
        <v>1247471.55</v>
      </c>
      <c r="E104" s="196">
        <v>652123</v>
      </c>
      <c r="F104" s="207">
        <f t="shared" si="0"/>
        <v>1.3885129895448583E-3</v>
      </c>
      <c r="G104" s="207">
        <f t="shared" si="1"/>
        <v>3.2207800859231938E-3</v>
      </c>
      <c r="I104" s="181"/>
      <c r="J104" s="101"/>
    </row>
    <row r="105" spans="1:10" x14ac:dyDescent="0.55000000000000004">
      <c r="A105" s="198" t="s">
        <v>103</v>
      </c>
      <c r="B105" s="194">
        <v>3549257.81</v>
      </c>
      <c r="C105" s="196">
        <v>1477703</v>
      </c>
      <c r="D105" s="194">
        <v>1293211.94</v>
      </c>
      <c r="E105" s="196">
        <v>629550</v>
      </c>
      <c r="F105" s="207">
        <f t="shared" si="0"/>
        <v>6.2546786717312484E-3</v>
      </c>
      <c r="G105" s="207">
        <f t="shared" si="1"/>
        <v>3.1092939569574247E-3</v>
      </c>
      <c r="I105" s="181"/>
      <c r="J105" s="101"/>
    </row>
    <row r="106" spans="1:10" x14ac:dyDescent="0.55000000000000004">
      <c r="A106" s="198" t="s">
        <v>95</v>
      </c>
      <c r="B106" s="194">
        <v>689822.76</v>
      </c>
      <c r="C106" s="196">
        <v>280215</v>
      </c>
      <c r="D106" s="194">
        <v>1499228.33</v>
      </c>
      <c r="E106" s="196">
        <v>624995</v>
      </c>
      <c r="F106" s="207">
        <f t="shared" si="0"/>
        <v>1.1860670134656098E-3</v>
      </c>
      <c r="G106" s="207">
        <f t="shared" si="1"/>
        <v>3.0867971989970702E-3</v>
      </c>
      <c r="I106" s="181"/>
      <c r="J106" s="101"/>
    </row>
    <row r="107" spans="1:10" x14ac:dyDescent="0.55000000000000004">
      <c r="A107" s="198" t="s">
        <v>110</v>
      </c>
      <c r="B107" s="194">
        <v>344690</v>
      </c>
      <c r="C107" s="196">
        <v>133378</v>
      </c>
      <c r="D107" s="194">
        <v>1364004.15</v>
      </c>
      <c r="E107" s="196">
        <v>599648</v>
      </c>
      <c r="F107" s="207">
        <f t="shared" si="0"/>
        <v>5.6454952847640599E-4</v>
      </c>
      <c r="G107" s="207">
        <f t="shared" si="1"/>
        <v>2.9616105197388704E-3</v>
      </c>
      <c r="I107" s="181"/>
      <c r="J107" s="101"/>
    </row>
    <row r="108" spans="1:10" x14ac:dyDescent="0.55000000000000004">
      <c r="A108" s="198" t="s">
        <v>57</v>
      </c>
      <c r="B108" s="194">
        <v>1340824.3999999999</v>
      </c>
      <c r="C108" s="196">
        <v>528585</v>
      </c>
      <c r="D108" s="194">
        <v>1199098.6299999999</v>
      </c>
      <c r="E108" s="196">
        <v>530843</v>
      </c>
      <c r="F108" s="207">
        <f t="shared" si="0"/>
        <v>2.2373435837222109E-3</v>
      </c>
      <c r="G108" s="207">
        <f t="shared" si="1"/>
        <v>2.6217884711192919E-3</v>
      </c>
      <c r="I108" s="181"/>
      <c r="J108" s="101"/>
    </row>
    <row r="109" spans="1:10" x14ac:dyDescent="0.55000000000000004">
      <c r="A109" s="198" t="s">
        <v>49</v>
      </c>
      <c r="B109" s="194">
        <v>436772.85</v>
      </c>
      <c r="C109" s="196">
        <v>176081</v>
      </c>
      <c r="D109" s="194">
        <v>1018150.44</v>
      </c>
      <c r="E109" s="196">
        <v>388780</v>
      </c>
      <c r="F109" s="207">
        <f t="shared" si="0"/>
        <v>7.4529866637416996E-4</v>
      </c>
      <c r="G109" s="207">
        <f t="shared" si="1"/>
        <v>1.9201513852528116E-3</v>
      </c>
      <c r="I109" s="181"/>
      <c r="J109" s="101"/>
    </row>
    <row r="110" spans="1:10" x14ac:dyDescent="0.55000000000000004">
      <c r="A110" s="198" t="s">
        <v>105</v>
      </c>
      <c r="B110" s="194">
        <v>0</v>
      </c>
      <c r="C110" s="196">
        <v>0</v>
      </c>
      <c r="D110" s="194">
        <v>793408.34</v>
      </c>
      <c r="E110" s="196">
        <v>367199</v>
      </c>
      <c r="F110" s="207">
        <f t="shared" si="0"/>
        <v>0</v>
      </c>
      <c r="G110" s="207">
        <f t="shared" si="1"/>
        <v>1.8135646599965203E-3</v>
      </c>
      <c r="I110" s="181"/>
      <c r="J110" s="101"/>
    </row>
    <row r="111" spans="1:10" x14ac:dyDescent="0.55000000000000004">
      <c r="A111" s="198" t="s">
        <v>62</v>
      </c>
      <c r="B111" s="194">
        <v>1370769.9</v>
      </c>
      <c r="C111" s="196">
        <v>542770</v>
      </c>
      <c r="D111" s="194">
        <v>706140.16000000003</v>
      </c>
      <c r="E111" s="196">
        <v>357851</v>
      </c>
      <c r="F111" s="207">
        <f t="shared" si="0"/>
        <v>2.2973844829817427E-3</v>
      </c>
      <c r="G111" s="207">
        <f t="shared" si="1"/>
        <v>1.7673956822987394E-3</v>
      </c>
      <c r="I111" s="181"/>
      <c r="J111" s="101"/>
    </row>
    <row r="112" spans="1:10" x14ac:dyDescent="0.55000000000000004">
      <c r="A112" s="198" t="s">
        <v>84</v>
      </c>
      <c r="B112" s="194">
        <v>317711.90999999997</v>
      </c>
      <c r="C112" s="196">
        <v>135611</v>
      </c>
      <c r="D112" s="194">
        <v>741515.14</v>
      </c>
      <c r="E112" s="196">
        <v>304739</v>
      </c>
      <c r="F112" s="207">
        <f t="shared" si="0"/>
        <v>5.7400115540954199E-4</v>
      </c>
      <c r="G112" s="207">
        <f t="shared" si="1"/>
        <v>1.505080027240487E-3</v>
      </c>
      <c r="I112" s="181"/>
      <c r="J112" s="101"/>
    </row>
    <row r="113" spans="1:11" x14ac:dyDescent="0.55000000000000004">
      <c r="A113" s="198" t="s">
        <v>83</v>
      </c>
      <c r="B113" s="194">
        <v>216138.27</v>
      </c>
      <c r="C113" s="196">
        <v>97778</v>
      </c>
      <c r="D113" s="194">
        <v>592025.11</v>
      </c>
      <c r="E113" s="196">
        <v>277589</v>
      </c>
      <c r="F113" s="207">
        <f t="shared" si="0"/>
        <v>4.1386528359524074E-4</v>
      </c>
      <c r="G113" s="207">
        <f t="shared" si="1"/>
        <v>1.3709884841837099E-3</v>
      </c>
      <c r="I113" s="181"/>
      <c r="J113" s="101"/>
    </row>
    <row r="114" spans="1:11" x14ac:dyDescent="0.55000000000000004">
      <c r="A114" s="198" t="s">
        <v>85</v>
      </c>
      <c r="B114" s="194">
        <v>0</v>
      </c>
      <c r="C114" s="196">
        <v>0</v>
      </c>
      <c r="D114" s="194">
        <v>665356.80000000005</v>
      </c>
      <c r="E114" s="196">
        <v>275743</v>
      </c>
      <c r="F114" s="207">
        <f t="shared" si="0"/>
        <v>0</v>
      </c>
      <c r="G114" s="207">
        <f t="shared" si="1"/>
        <v>1.361871247038855E-3</v>
      </c>
      <c r="I114" s="181"/>
      <c r="J114" s="101"/>
    </row>
    <row r="115" spans="1:11" x14ac:dyDescent="0.55000000000000004">
      <c r="A115" s="198" t="s">
        <v>98</v>
      </c>
      <c r="B115" s="194">
        <v>316154.8</v>
      </c>
      <c r="C115" s="196">
        <v>134532</v>
      </c>
      <c r="D115" s="194">
        <v>539344.77</v>
      </c>
      <c r="E115" s="196">
        <v>231885</v>
      </c>
      <c r="F115" s="207">
        <f t="shared" si="0"/>
        <v>5.6943406832452015E-4</v>
      </c>
      <c r="G115" s="207">
        <f t="shared" si="1"/>
        <v>1.1452603116655904E-3</v>
      </c>
      <c r="I115" s="181"/>
      <c r="J115" s="101"/>
    </row>
    <row r="116" spans="1:11" x14ac:dyDescent="0.55000000000000004">
      <c r="A116" s="198" t="s">
        <v>73</v>
      </c>
      <c r="B116" s="194">
        <v>430580.8</v>
      </c>
      <c r="C116" s="196">
        <v>134602</v>
      </c>
      <c r="D116" s="194">
        <v>662678.23</v>
      </c>
      <c r="E116" s="196">
        <v>217879</v>
      </c>
      <c r="F116" s="207">
        <f t="shared" si="0"/>
        <v>5.6973035757007301E-4</v>
      </c>
      <c r="G116" s="207">
        <f t="shared" si="1"/>
        <v>1.0760858677593944E-3</v>
      </c>
      <c r="I116" s="181"/>
      <c r="J116" s="101"/>
    </row>
    <row r="117" spans="1:11" x14ac:dyDescent="0.55000000000000004">
      <c r="A117" s="198" t="s">
        <v>123</v>
      </c>
      <c r="B117" s="194">
        <v>0</v>
      </c>
      <c r="C117" s="196">
        <v>0</v>
      </c>
      <c r="D117" s="194">
        <v>489615.77</v>
      </c>
      <c r="E117" s="196">
        <v>217766</v>
      </c>
      <c r="F117" s="207">
        <f t="shared" si="0"/>
        <v>0</v>
      </c>
      <c r="G117" s="207">
        <f t="shared" si="1"/>
        <v>1.0755277703610364E-3</v>
      </c>
      <c r="I117" s="181"/>
      <c r="J117" s="101"/>
    </row>
    <row r="118" spans="1:11" x14ac:dyDescent="0.55000000000000004">
      <c r="A118" s="198" t="s">
        <v>69</v>
      </c>
      <c r="B118" s="194">
        <v>363219.77</v>
      </c>
      <c r="C118" s="196">
        <v>130065</v>
      </c>
      <c r="D118" s="194">
        <v>434912.66</v>
      </c>
      <c r="E118" s="196">
        <v>190857</v>
      </c>
      <c r="F118" s="207">
        <f t="shared" si="0"/>
        <v>5.5052658175474016E-4</v>
      </c>
      <c r="G118" s="207">
        <f t="shared" si="1"/>
        <v>9.426265058264208E-4</v>
      </c>
      <c r="I118" s="181"/>
      <c r="J118" s="101"/>
    </row>
    <row r="119" spans="1:11" x14ac:dyDescent="0.55000000000000004">
      <c r="A119" s="198" t="s">
        <v>55</v>
      </c>
      <c r="B119" s="194">
        <v>624543.92000000004</v>
      </c>
      <c r="C119" s="196">
        <v>239472</v>
      </c>
      <c r="D119" s="194">
        <v>489285.17</v>
      </c>
      <c r="E119" s="196">
        <v>181852</v>
      </c>
      <c r="F119" s="207">
        <f t="shared" si="0"/>
        <v>1.0136139744433255E-3</v>
      </c>
      <c r="G119" s="207">
        <f t="shared" si="1"/>
        <v>8.9815157598383227E-4</v>
      </c>
      <c r="I119" s="181"/>
      <c r="J119" s="101"/>
    </row>
    <row r="120" spans="1:11" x14ac:dyDescent="0.55000000000000004">
      <c r="A120" s="198" t="s">
        <v>76</v>
      </c>
      <c r="B120" s="194">
        <v>328196.5</v>
      </c>
      <c r="C120" s="196">
        <v>131446</v>
      </c>
      <c r="D120" s="194">
        <v>369399</v>
      </c>
      <c r="E120" s="196">
        <v>176633</v>
      </c>
      <c r="F120" s="207">
        <f t="shared" si="0"/>
        <v>5.5637194529914718E-4</v>
      </c>
      <c r="G120" s="207">
        <f t="shared" si="1"/>
        <v>8.7237537844374682E-4</v>
      </c>
      <c r="I120" s="181"/>
      <c r="J120" s="101"/>
    </row>
    <row r="121" spans="1:11" x14ac:dyDescent="0.55000000000000004">
      <c r="A121" s="198" t="s">
        <v>46</v>
      </c>
      <c r="B121" s="194">
        <v>527212.4</v>
      </c>
      <c r="C121" s="196">
        <v>237973</v>
      </c>
      <c r="D121" s="194">
        <v>329251.39</v>
      </c>
      <c r="E121" s="196">
        <v>152011</v>
      </c>
      <c r="F121" s="207">
        <f t="shared" si="0"/>
        <v>1.0072691518849867E-3</v>
      </c>
      <c r="G121" s="207">
        <f t="shared" si="1"/>
        <v>7.5076941258209054E-4</v>
      </c>
      <c r="I121" s="181"/>
      <c r="J121" s="101"/>
    </row>
    <row r="122" spans="1:11" x14ac:dyDescent="0.55000000000000004">
      <c r="A122" s="198" t="s">
        <v>79</v>
      </c>
      <c r="B122" s="194">
        <v>536000.4</v>
      </c>
      <c r="C122" s="196">
        <v>205875</v>
      </c>
      <c r="D122" s="194">
        <v>339298</v>
      </c>
      <c r="E122" s="196">
        <v>150795</v>
      </c>
      <c r="F122" s="207">
        <f t="shared" si="0"/>
        <v>8.7140783468847994E-4</v>
      </c>
      <c r="G122" s="207">
        <f t="shared" si="1"/>
        <v>7.4476369190595642E-4</v>
      </c>
      <c r="I122" s="181"/>
      <c r="J122" s="101"/>
    </row>
    <row r="123" spans="1:11" x14ac:dyDescent="0.55000000000000004">
      <c r="A123" s="198" t="s">
        <v>111</v>
      </c>
      <c r="B123" s="194">
        <v>0</v>
      </c>
      <c r="C123" s="196">
        <v>0</v>
      </c>
      <c r="D123" s="194">
        <v>304920.69</v>
      </c>
      <c r="E123" s="196">
        <v>146667</v>
      </c>
      <c r="F123" s="207">
        <f t="shared" si="0"/>
        <v>0</v>
      </c>
      <c r="G123" s="207">
        <f t="shared" si="1"/>
        <v>7.2437585066329065E-4</v>
      </c>
      <c r="I123" s="181"/>
      <c r="J123" s="101"/>
    </row>
    <row r="124" spans="1:11" x14ac:dyDescent="0.55000000000000004">
      <c r="A124" s="198" t="s">
        <v>66</v>
      </c>
      <c r="B124" s="194">
        <v>311029.88</v>
      </c>
      <c r="C124" s="196">
        <v>129354</v>
      </c>
      <c r="D124" s="194">
        <v>385687.3</v>
      </c>
      <c r="E124" s="196">
        <v>135998</v>
      </c>
      <c r="F124" s="207">
        <f t="shared" si="0"/>
        <v>5.4751712956062478E-4</v>
      </c>
      <c r="G124" s="207">
        <f t="shared" si="1"/>
        <v>6.7168256621125545E-4</v>
      </c>
      <c r="I124" s="181"/>
      <c r="J124" s="101"/>
    </row>
    <row r="125" spans="1:11" x14ac:dyDescent="0.55000000000000004">
      <c r="A125" s="198" t="s">
        <v>71</v>
      </c>
      <c r="B125" s="194">
        <v>0</v>
      </c>
      <c r="C125" s="196">
        <v>0</v>
      </c>
      <c r="D125" s="194">
        <v>368702.47</v>
      </c>
      <c r="E125" s="196">
        <v>125736</v>
      </c>
      <c r="F125" s="207">
        <f t="shared" si="0"/>
        <v>0</v>
      </c>
      <c r="G125" s="207">
        <f t="shared" si="1"/>
        <v>6.2099942017631443E-4</v>
      </c>
      <c r="I125" s="181"/>
      <c r="J125" s="101"/>
    </row>
    <row r="126" spans="1:11" x14ac:dyDescent="0.55000000000000004">
      <c r="A126" s="198" t="s">
        <v>131</v>
      </c>
      <c r="B126" s="194">
        <v>0</v>
      </c>
      <c r="C126" s="196">
        <v>0</v>
      </c>
      <c r="D126" s="194">
        <v>221692.9</v>
      </c>
      <c r="E126" s="196">
        <v>105820</v>
      </c>
      <c r="F126" s="207">
        <f t="shared" si="0"/>
        <v>0</v>
      </c>
      <c r="G126" s="207">
        <f t="shared" si="1"/>
        <v>5.2263598844449956E-4</v>
      </c>
      <c r="I126" s="181"/>
      <c r="J126" s="120"/>
      <c r="K126" s="101"/>
    </row>
    <row r="127" spans="1:11" x14ac:dyDescent="0.55000000000000004">
      <c r="A127" s="198" t="s">
        <v>72</v>
      </c>
      <c r="B127" s="194">
        <v>110784.37</v>
      </c>
      <c r="C127" s="196">
        <v>50106</v>
      </c>
      <c r="D127" s="194">
        <v>250945.36</v>
      </c>
      <c r="E127" s="196">
        <v>98203</v>
      </c>
      <c r="F127" s="207">
        <f t="shared" si="0"/>
        <v>2.1208384196673213E-4</v>
      </c>
      <c r="G127" s="207">
        <f t="shared" si="1"/>
        <v>4.8501627266315617E-4</v>
      </c>
      <c r="I127" s="181"/>
      <c r="J127" s="120"/>
      <c r="K127" s="101"/>
    </row>
    <row r="128" spans="1:11" x14ac:dyDescent="0.55000000000000004">
      <c r="A128" s="198" t="s">
        <v>80</v>
      </c>
      <c r="B128" s="194">
        <v>90136.8</v>
      </c>
      <c r="C128" s="196">
        <v>38520</v>
      </c>
      <c r="D128" s="194">
        <v>176570.35</v>
      </c>
      <c r="E128" s="196">
        <v>91871</v>
      </c>
      <c r="F128" s="207">
        <f t="shared" si="0"/>
        <v>1.6304373912422705E-4</v>
      </c>
      <c r="G128" s="207">
        <f t="shared" si="1"/>
        <v>4.537430626949973E-4</v>
      </c>
      <c r="I128" s="181"/>
      <c r="J128" s="120"/>
      <c r="K128" s="101"/>
    </row>
    <row r="129" spans="1:11" x14ac:dyDescent="0.55000000000000004">
      <c r="A129" s="198" t="s">
        <v>130</v>
      </c>
      <c r="B129" s="194">
        <v>0</v>
      </c>
      <c r="C129" s="196">
        <v>0</v>
      </c>
      <c r="D129" s="194">
        <v>184719.16</v>
      </c>
      <c r="E129" s="196">
        <v>88850</v>
      </c>
      <c r="F129" s="207">
        <f t="shared" si="0"/>
        <v>0</v>
      </c>
      <c r="G129" s="207">
        <f t="shared" si="1"/>
        <v>4.3882260039022664E-4</v>
      </c>
      <c r="I129" s="181"/>
      <c r="J129" s="120"/>
      <c r="K129" s="101"/>
    </row>
    <row r="130" spans="1:11" x14ac:dyDescent="0.55000000000000004">
      <c r="A130" s="198" t="s">
        <v>67</v>
      </c>
      <c r="B130" s="194">
        <v>368956</v>
      </c>
      <c r="C130" s="196">
        <v>132276</v>
      </c>
      <c r="D130" s="194">
        <v>182686</v>
      </c>
      <c r="E130" s="196">
        <v>87743</v>
      </c>
      <c r="F130" s="207">
        <f t="shared" si="0"/>
        <v>5.598850892107025E-4</v>
      </c>
      <c r="G130" s="207">
        <f t="shared" si="1"/>
        <v>4.3335522145233153E-4</v>
      </c>
      <c r="I130" s="181"/>
      <c r="J130" s="120"/>
      <c r="K130" s="101"/>
    </row>
    <row r="131" spans="1:11" x14ac:dyDescent="0.55000000000000004">
      <c r="A131" s="198" t="s">
        <v>89</v>
      </c>
      <c r="B131" s="194">
        <v>0</v>
      </c>
      <c r="C131" s="196">
        <v>0</v>
      </c>
      <c r="D131" s="194">
        <v>198879.48</v>
      </c>
      <c r="E131" s="196">
        <v>78603</v>
      </c>
      <c r="F131" s="207">
        <f t="shared" si="0"/>
        <v>0</v>
      </c>
      <c r="G131" s="207">
        <f t="shared" si="1"/>
        <v>3.8821353808073138E-4</v>
      </c>
      <c r="I131" s="181"/>
      <c r="J131" s="120"/>
      <c r="K131" s="101"/>
    </row>
    <row r="132" spans="1:11" x14ac:dyDescent="0.55000000000000004">
      <c r="A132" s="198" t="s">
        <v>74</v>
      </c>
      <c r="B132" s="194">
        <v>0</v>
      </c>
      <c r="C132" s="196">
        <v>0</v>
      </c>
      <c r="D132" s="194">
        <v>161714.4</v>
      </c>
      <c r="E132" s="196">
        <v>75216</v>
      </c>
      <c r="F132" s="207">
        <f t="shared" si="0"/>
        <v>0</v>
      </c>
      <c r="G132" s="207">
        <f t="shared" si="1"/>
        <v>3.714854328750848E-4</v>
      </c>
      <c r="I132" s="181"/>
      <c r="J132" s="120"/>
      <c r="K132" s="101"/>
    </row>
    <row r="133" spans="1:11" x14ac:dyDescent="0.55000000000000004">
      <c r="A133" s="198" t="s">
        <v>120</v>
      </c>
      <c r="B133" s="194">
        <v>0</v>
      </c>
      <c r="C133" s="196">
        <v>0</v>
      </c>
      <c r="D133" s="194">
        <v>148461.76000000001</v>
      </c>
      <c r="E133" s="196">
        <v>67920</v>
      </c>
      <c r="F133" s="207">
        <f t="shared" si="0"/>
        <v>0</v>
      </c>
      <c r="G133" s="207">
        <f t="shared" si="1"/>
        <v>3.3545110881828019E-4</v>
      </c>
      <c r="I133" s="181"/>
      <c r="J133" s="120"/>
      <c r="K133" s="101"/>
    </row>
    <row r="134" spans="1:11" x14ac:dyDescent="0.55000000000000004">
      <c r="A134" s="198" t="s">
        <v>119</v>
      </c>
      <c r="B134" s="194">
        <v>0</v>
      </c>
      <c r="C134" s="196">
        <v>0</v>
      </c>
      <c r="D134" s="194">
        <v>95800.320000000007</v>
      </c>
      <c r="E134" s="196">
        <v>46080</v>
      </c>
      <c r="F134" s="207">
        <f t="shared" si="0"/>
        <v>0</v>
      </c>
      <c r="G134" s="207">
        <f t="shared" si="1"/>
        <v>2.2758520456929256E-4</v>
      </c>
      <c r="I134" s="120"/>
      <c r="J134" s="101"/>
    </row>
    <row r="135" spans="1:11" x14ac:dyDescent="0.55000000000000004">
      <c r="A135" s="198" t="s">
        <v>134</v>
      </c>
      <c r="B135" s="194">
        <v>0</v>
      </c>
      <c r="C135" s="196">
        <v>0</v>
      </c>
      <c r="D135" s="194">
        <v>95325</v>
      </c>
      <c r="E135" s="196">
        <v>42990</v>
      </c>
      <c r="F135" s="207">
        <f t="shared" si="0"/>
        <v>0</v>
      </c>
      <c r="G135" s="207">
        <f t="shared" si="1"/>
        <v>2.1232395712747151E-4</v>
      </c>
      <c r="I135" s="120"/>
      <c r="J135" s="101"/>
    </row>
    <row r="136" spans="1:11" x14ac:dyDescent="0.55000000000000004">
      <c r="A136" s="198" t="s">
        <v>86</v>
      </c>
      <c r="B136" s="194">
        <v>0</v>
      </c>
      <c r="C136" s="196">
        <v>0</v>
      </c>
      <c r="D136" s="194">
        <v>100135.75</v>
      </c>
      <c r="E136" s="196">
        <v>42014</v>
      </c>
      <c r="F136" s="207">
        <f t="shared" si="0"/>
        <v>0</v>
      </c>
      <c r="G136" s="207">
        <f t="shared" si="1"/>
        <v>2.0750357605846912E-4</v>
      </c>
      <c r="I136" s="120"/>
      <c r="J136" s="101"/>
    </row>
    <row r="137" spans="1:11" x14ac:dyDescent="0.55000000000000004">
      <c r="A137" s="198" t="s">
        <v>124</v>
      </c>
      <c r="B137" s="194">
        <v>0</v>
      </c>
      <c r="C137" s="196">
        <v>0</v>
      </c>
      <c r="D137" s="194">
        <v>178663.67999999999</v>
      </c>
      <c r="E137" s="196">
        <v>40635</v>
      </c>
      <c r="F137" s="207">
        <f t="shared" si="0"/>
        <v>0</v>
      </c>
      <c r="G137" s="207">
        <f t="shared" si="1"/>
        <v>2.006928122324914E-4</v>
      </c>
      <c r="I137" s="120"/>
      <c r="J137" s="101"/>
    </row>
    <row r="138" spans="1:11" x14ac:dyDescent="0.55000000000000004">
      <c r="A138" s="198" t="s">
        <v>113</v>
      </c>
      <c r="B138" s="194">
        <v>0</v>
      </c>
      <c r="C138" s="196">
        <v>0</v>
      </c>
      <c r="D138" s="194">
        <v>83460</v>
      </c>
      <c r="E138" s="196">
        <v>40000</v>
      </c>
      <c r="F138" s="207">
        <f t="shared" si="0"/>
        <v>0</v>
      </c>
      <c r="G138" s="207">
        <f t="shared" si="1"/>
        <v>1.9755660118862201E-4</v>
      </c>
      <c r="I138" s="120"/>
      <c r="J138" s="101"/>
    </row>
    <row r="139" spans="1:11" x14ac:dyDescent="0.55000000000000004">
      <c r="A139" s="198" t="s">
        <v>91</v>
      </c>
      <c r="B139" s="194">
        <v>0</v>
      </c>
      <c r="C139" s="196">
        <v>0</v>
      </c>
      <c r="D139" s="194">
        <v>191400</v>
      </c>
      <c r="E139" s="196">
        <v>29101</v>
      </c>
      <c r="F139" s="207">
        <f t="shared" si="0"/>
        <v>0</v>
      </c>
      <c r="G139" s="207">
        <f t="shared" si="1"/>
        <v>1.4372736627975223E-4</v>
      </c>
      <c r="I139" s="120"/>
      <c r="J139" s="101"/>
    </row>
    <row r="140" spans="1:11" x14ac:dyDescent="0.55000000000000004">
      <c r="A140" s="198" t="s">
        <v>70</v>
      </c>
      <c r="B140" s="194">
        <v>3628229.21</v>
      </c>
      <c r="C140" s="196">
        <v>1511225</v>
      </c>
      <c r="D140" s="194">
        <v>0</v>
      </c>
      <c r="E140" s="196">
        <v>0</v>
      </c>
      <c r="F140" s="207">
        <f t="shared" si="0"/>
        <v>6.3965673587230024E-3</v>
      </c>
      <c r="G140" s="207">
        <f t="shared" si="1"/>
        <v>0</v>
      </c>
      <c r="I140" s="120"/>
      <c r="J140" s="101"/>
    </row>
    <row r="141" spans="1:11" x14ac:dyDescent="0.55000000000000004">
      <c r="A141" s="198" t="s">
        <v>132</v>
      </c>
      <c r="B141" s="194">
        <v>123424</v>
      </c>
      <c r="C141" s="196">
        <v>51588</v>
      </c>
      <c r="D141" s="194">
        <v>0</v>
      </c>
      <c r="E141" s="196">
        <v>0</v>
      </c>
      <c r="F141" s="207">
        <f t="shared" si="0"/>
        <v>2.183567085654368E-4</v>
      </c>
      <c r="G141" s="207">
        <f t="shared" si="1"/>
        <v>0</v>
      </c>
      <c r="I141" s="120"/>
      <c r="J141" s="101"/>
    </row>
    <row r="142" spans="1:11" x14ac:dyDescent="0.55000000000000004">
      <c r="A142" s="198" t="s">
        <v>133</v>
      </c>
      <c r="B142" s="194">
        <v>123121.57</v>
      </c>
      <c r="C142" s="196">
        <v>52910</v>
      </c>
      <c r="D142" s="194">
        <v>0</v>
      </c>
      <c r="E142" s="196">
        <v>0</v>
      </c>
      <c r="F142" s="207">
        <f t="shared" si="0"/>
        <v>2.2395234260287782E-4</v>
      </c>
      <c r="G142" s="207">
        <f t="shared" si="1"/>
        <v>0</v>
      </c>
      <c r="I142" s="120"/>
      <c r="J142" s="101"/>
    </row>
    <row r="143" spans="1:11" x14ac:dyDescent="0.55000000000000004">
      <c r="A143" s="198" t="s">
        <v>87</v>
      </c>
      <c r="B143" s="194">
        <v>154587</v>
      </c>
      <c r="C143" s="196">
        <v>48413</v>
      </c>
      <c r="D143" s="194">
        <v>0</v>
      </c>
      <c r="E143" s="196">
        <v>0</v>
      </c>
      <c r="F143" s="207">
        <f t="shared" si="0"/>
        <v>2.0491787492786097E-4</v>
      </c>
      <c r="G143" s="207">
        <f t="shared" si="1"/>
        <v>0</v>
      </c>
      <c r="I143" s="120"/>
      <c r="J143" s="101"/>
    </row>
    <row r="144" spans="1:11" ht="15.75" thickBot="1" x14ac:dyDescent="0.6">
      <c r="A144" s="199" t="s">
        <v>78</v>
      </c>
      <c r="B144" s="200">
        <v>55406.39</v>
      </c>
      <c r="C144" s="201">
        <v>23800</v>
      </c>
      <c r="D144" s="200">
        <v>0</v>
      </c>
      <c r="E144" s="201">
        <v>0</v>
      </c>
      <c r="F144" s="209">
        <f t="shared" si="0"/>
        <v>1.0073834348797E-4</v>
      </c>
      <c r="G144" s="209">
        <f t="shared" si="1"/>
        <v>0</v>
      </c>
      <c r="I144" s="120"/>
      <c r="J144" s="101"/>
    </row>
    <row r="145" spans="9:10" x14ac:dyDescent="0.55000000000000004">
      <c r="I145" s="120"/>
      <c r="J145" s="101"/>
    </row>
    <row r="146" spans="9:10" x14ac:dyDescent="0.55000000000000004">
      <c r="I146" s="120"/>
      <c r="J146" s="101"/>
    </row>
    <row r="147" spans="9:10" x14ac:dyDescent="0.55000000000000004">
      <c r="I147" s="120"/>
      <c r="J147" s="101"/>
    </row>
    <row r="148" spans="9:10" x14ac:dyDescent="0.55000000000000004">
      <c r="I148" s="120"/>
      <c r="J148" s="101"/>
    </row>
    <row r="149" spans="9:10" x14ac:dyDescent="0.55000000000000004">
      <c r="I149" s="120"/>
      <c r="J149" s="101"/>
    </row>
    <row r="150" spans="9:10" x14ac:dyDescent="0.55000000000000004">
      <c r="I150" s="120"/>
      <c r="J150" s="101"/>
    </row>
    <row r="151" spans="9:10" x14ac:dyDescent="0.55000000000000004">
      <c r="I151" s="120"/>
      <c r="J151" s="101"/>
    </row>
    <row r="152" spans="9:10" x14ac:dyDescent="0.55000000000000004">
      <c r="I152" s="120"/>
      <c r="J152" s="101"/>
    </row>
    <row r="153" spans="9:10" x14ac:dyDescent="0.55000000000000004">
      <c r="I153" s="120"/>
      <c r="J153" s="101"/>
    </row>
    <row r="154" spans="9:10" x14ac:dyDescent="0.55000000000000004">
      <c r="I154" s="120"/>
      <c r="J154" s="101"/>
    </row>
    <row r="155" spans="9:10" x14ac:dyDescent="0.55000000000000004">
      <c r="I155" s="120"/>
      <c r="J155" s="101"/>
    </row>
    <row r="156" spans="9:10" x14ac:dyDescent="0.55000000000000004">
      <c r="I156" s="120"/>
      <c r="J156" s="101"/>
    </row>
    <row r="157" spans="9:10" x14ac:dyDescent="0.55000000000000004">
      <c r="I157" s="120"/>
      <c r="J157" s="101"/>
    </row>
    <row r="158" spans="9:10" x14ac:dyDescent="0.55000000000000004">
      <c r="I158" s="120"/>
      <c r="J158" s="101"/>
    </row>
    <row r="159" spans="9:10" x14ac:dyDescent="0.55000000000000004">
      <c r="I159" s="120"/>
      <c r="J159" s="101"/>
    </row>
    <row r="160" spans="9:10" x14ac:dyDescent="0.55000000000000004">
      <c r="I160" s="120"/>
      <c r="J160" s="101"/>
    </row>
    <row r="161" spans="9:10" x14ac:dyDescent="0.55000000000000004">
      <c r="I161" s="120"/>
      <c r="J161" s="101"/>
    </row>
    <row r="162" spans="9:10" x14ac:dyDescent="0.55000000000000004">
      <c r="I162" s="120"/>
      <c r="J162" s="101"/>
    </row>
    <row r="163" spans="9:10" x14ac:dyDescent="0.55000000000000004">
      <c r="I163" s="120"/>
      <c r="J163" s="101"/>
    </row>
  </sheetData>
  <mergeCells count="11">
    <mergeCell ref="K10:L11"/>
    <mergeCell ref="A1:A3"/>
    <mergeCell ref="B10:C10"/>
    <mergeCell ref="D10:E10"/>
    <mergeCell ref="A10:A11"/>
    <mergeCell ref="H84:H93"/>
    <mergeCell ref="A82:A83"/>
    <mergeCell ref="B82:C82"/>
    <mergeCell ref="D82:E82"/>
    <mergeCell ref="F82:F83"/>
    <mergeCell ref="G82:G83"/>
  </mergeCells>
  <phoneticPr fontId="11" type="noConversion"/>
  <conditionalFormatting sqref="F12:G80">
    <cfRule type="cellIs" dxfId="4" priority="3" operator="lessThan">
      <formula>0</formula>
    </cfRule>
  </conditionalFormatting>
  <conditionalFormatting sqref="F49:H80 F1:H10 F81:G82 H81:H83 F84:G65127 H94:H65132">
    <cfRule type="cellIs" dxfId="3" priority="53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69"/>
  <sheetViews>
    <sheetView showGridLines="0" zoomScale="85" zoomScaleNormal="85" workbookViewId="0">
      <selection activeCell="A162" sqref="A162"/>
    </sheetView>
  </sheetViews>
  <sheetFormatPr baseColWidth="10" defaultColWidth="9.140625" defaultRowHeight="15.4" x14ac:dyDescent="0.55000000000000004"/>
  <cols>
    <col min="1" max="1" width="32" style="7" customWidth="1"/>
    <col min="2" max="2" width="18.42578125" style="61" customWidth="1"/>
    <col min="3" max="3" width="14.7109375" style="68" customWidth="1"/>
    <col min="4" max="4" width="17.7109375" style="61" customWidth="1"/>
    <col min="5" max="5" width="15.7109375" style="68" customWidth="1"/>
    <col min="6" max="6" width="16.42578125" style="57" bestFit="1" customWidth="1"/>
    <col min="7" max="7" width="16.42578125" style="57" customWidth="1"/>
    <col min="8" max="8" width="16.42578125" style="57" bestFit="1" customWidth="1"/>
    <col min="9" max="9" width="10.42578125" style="106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59"/>
      <c r="F1" s="56"/>
      <c r="G1" s="56"/>
    </row>
    <row r="2" spans="1:16" x14ac:dyDescent="0.55000000000000004">
      <c r="A2" s="259"/>
      <c r="B2" s="62"/>
      <c r="D2" s="62"/>
    </row>
    <row r="3" spans="1:16" x14ac:dyDescent="0.55000000000000004">
      <c r="A3" s="259"/>
      <c r="B3" s="62"/>
      <c r="D3" s="62"/>
    </row>
    <row r="4" spans="1:16" s="8" customFormat="1" x14ac:dyDescent="0.55000000000000004">
      <c r="A4" s="9" t="s">
        <v>5</v>
      </c>
      <c r="B4" s="63"/>
      <c r="C4" s="69"/>
      <c r="D4" s="62"/>
      <c r="E4" s="69"/>
      <c r="F4" s="56"/>
      <c r="G4" s="56"/>
      <c r="H4" s="56"/>
      <c r="I4" s="110"/>
    </row>
    <row r="5" spans="1:16" s="8" customFormat="1" x14ac:dyDescent="0.55000000000000004">
      <c r="A5" s="9" t="s">
        <v>128</v>
      </c>
      <c r="B5" s="63"/>
      <c r="C5" s="69"/>
      <c r="D5" s="63"/>
      <c r="E5" s="69"/>
      <c r="F5" s="56"/>
      <c r="G5" s="56"/>
      <c r="H5" s="56"/>
      <c r="I5" s="110"/>
    </row>
    <row r="6" spans="1:16" s="8" customFormat="1" x14ac:dyDescent="0.55000000000000004">
      <c r="A6" s="9" t="s">
        <v>129</v>
      </c>
      <c r="B6" s="63"/>
      <c r="C6" s="69"/>
      <c r="D6" s="63"/>
      <c r="E6" s="69"/>
      <c r="F6" s="58"/>
      <c r="G6" s="58"/>
      <c r="H6" s="56"/>
      <c r="I6" s="110"/>
    </row>
    <row r="7" spans="1:16" s="8" customFormat="1" x14ac:dyDescent="0.55000000000000004">
      <c r="A7" s="9" t="s">
        <v>92</v>
      </c>
      <c r="B7" s="63"/>
      <c r="C7" s="69"/>
      <c r="D7" s="63"/>
      <c r="E7" s="69"/>
      <c r="F7" s="56"/>
      <c r="G7" s="56"/>
      <c r="H7" s="56"/>
      <c r="I7" s="111"/>
    </row>
    <row r="8" spans="1:16" s="8" customFormat="1" x14ac:dyDescent="0.55000000000000004">
      <c r="A8" s="9" t="s">
        <v>7</v>
      </c>
      <c r="B8" s="63"/>
      <c r="C8" s="69"/>
      <c r="D8" s="63"/>
      <c r="E8" s="69"/>
      <c r="F8" s="56"/>
      <c r="G8" s="56"/>
      <c r="H8" s="56"/>
      <c r="I8" s="111"/>
    </row>
    <row r="9" spans="1:16" ht="15.75" thickBot="1" x14ac:dyDescent="0.6">
      <c r="A9" s="54"/>
      <c r="B9" s="62"/>
      <c r="D9" s="62"/>
      <c r="F9" s="98"/>
      <c r="G9" s="98"/>
      <c r="H9" s="98"/>
    </row>
    <row r="10" spans="1:16" ht="15" customHeight="1" thickBot="1" x14ac:dyDescent="0.6">
      <c r="A10" s="242" t="s">
        <v>61</v>
      </c>
      <c r="B10" s="250" t="s">
        <v>135</v>
      </c>
      <c r="C10" s="246"/>
      <c r="D10" s="250" t="s">
        <v>136</v>
      </c>
      <c r="E10" s="246"/>
      <c r="F10" s="192"/>
      <c r="G10" s="202" t="s">
        <v>29</v>
      </c>
      <c r="H10" s="203"/>
      <c r="I10" s="112"/>
      <c r="K10" s="255" t="s">
        <v>116</v>
      </c>
      <c r="L10" s="256"/>
    </row>
    <row r="11" spans="1:16" ht="15" customHeight="1" thickBot="1" x14ac:dyDescent="0.6">
      <c r="A11" s="260"/>
      <c r="B11" s="85" t="s">
        <v>4</v>
      </c>
      <c r="C11" s="79" t="s">
        <v>0</v>
      </c>
      <c r="D11" s="80" t="s">
        <v>4</v>
      </c>
      <c r="E11" s="79" t="s">
        <v>0</v>
      </c>
      <c r="F11" s="80" t="s">
        <v>4</v>
      </c>
      <c r="G11" s="79" t="s">
        <v>0</v>
      </c>
      <c r="H11" s="137" t="s">
        <v>30</v>
      </c>
      <c r="I11" s="7"/>
      <c r="J11" s="44"/>
      <c r="K11" s="257"/>
      <c r="L11" s="258"/>
      <c r="M11" s="12"/>
      <c r="N11" s="12"/>
      <c r="O11" s="12"/>
      <c r="P11" s="12"/>
    </row>
    <row r="12" spans="1:16" ht="15.75" thickBot="1" x14ac:dyDescent="0.6">
      <c r="A12" s="210" t="s">
        <v>54</v>
      </c>
      <c r="B12" s="211">
        <v>1001279961.0700001</v>
      </c>
      <c r="C12" s="212">
        <v>418020576</v>
      </c>
      <c r="D12" s="211">
        <v>623030121.63999999</v>
      </c>
      <c r="E12" s="212">
        <v>306141123</v>
      </c>
      <c r="F12" s="213">
        <v>-0.37776631325547561</v>
      </c>
      <c r="G12" s="213">
        <v>-0.26764101918274952</v>
      </c>
      <c r="H12" s="213">
        <v>0.50971596753818815</v>
      </c>
      <c r="I12" s="132"/>
      <c r="J12" s="44"/>
      <c r="K12" s="84">
        <v>2023</v>
      </c>
      <c r="L12" s="84">
        <v>2024</v>
      </c>
    </row>
    <row r="13" spans="1:16" ht="15.75" thickBot="1" x14ac:dyDescent="0.6">
      <c r="A13" s="198" t="s">
        <v>54</v>
      </c>
      <c r="B13" s="194">
        <v>1001279961.0700001</v>
      </c>
      <c r="C13" s="196">
        <v>418020576</v>
      </c>
      <c r="D13" s="194">
        <v>623030121.63999999</v>
      </c>
      <c r="E13" s="196">
        <v>306141123</v>
      </c>
      <c r="F13" s="183">
        <v>-0.37776631325547561</v>
      </c>
      <c r="G13" s="183">
        <v>-0.26764101918274952</v>
      </c>
      <c r="H13" s="183">
        <v>0.50971596753818815</v>
      </c>
      <c r="I13" s="132"/>
      <c r="J13" s="81" t="s">
        <v>54</v>
      </c>
      <c r="K13" s="133">
        <f>+C12/$C$88</f>
        <v>0.64162209898305311</v>
      </c>
      <c r="L13" s="134">
        <f>+H12</f>
        <v>0.50971596753818815</v>
      </c>
    </row>
    <row r="14" spans="1:16" ht="15.75" thickBot="1" x14ac:dyDescent="0.6">
      <c r="A14" s="210" t="s">
        <v>1</v>
      </c>
      <c r="B14" s="211">
        <v>288557471.38</v>
      </c>
      <c r="C14" s="212">
        <v>101593553</v>
      </c>
      <c r="D14" s="211">
        <v>367761557.77600002</v>
      </c>
      <c r="E14" s="212">
        <v>136521149</v>
      </c>
      <c r="F14" s="213">
        <v>0.27448288210044841</v>
      </c>
      <c r="G14" s="213">
        <v>0.34379736674826211</v>
      </c>
      <c r="H14" s="213">
        <v>0.22730369860164179</v>
      </c>
      <c r="I14" s="132"/>
      <c r="J14" s="82" t="s">
        <v>1</v>
      </c>
      <c r="K14" s="133">
        <f>+C14/$C$88</f>
        <v>0.15593650758235894</v>
      </c>
      <c r="L14" s="135">
        <f>+H14</f>
        <v>0.22730369860164179</v>
      </c>
    </row>
    <row r="15" spans="1:16" ht="15.75" thickBot="1" x14ac:dyDescent="0.6">
      <c r="A15" s="198" t="s">
        <v>106</v>
      </c>
      <c r="B15" s="194">
        <v>288557471.38</v>
      </c>
      <c r="C15" s="196">
        <v>101593553</v>
      </c>
      <c r="D15" s="194">
        <v>367761557.77600002</v>
      </c>
      <c r="E15" s="196">
        <v>136521149</v>
      </c>
      <c r="F15" s="183">
        <v>0.27448288210044841</v>
      </c>
      <c r="G15" s="183">
        <v>0.34379736674826211</v>
      </c>
      <c r="H15" s="183">
        <v>0.22730369860164179</v>
      </c>
      <c r="I15" s="132"/>
      <c r="J15" s="82" t="s">
        <v>2</v>
      </c>
      <c r="K15" s="133">
        <f>+C16/$C$88</f>
        <v>0.1440358661132532</v>
      </c>
      <c r="L15" s="135">
        <f>+H16</f>
        <v>0.18822983902757939</v>
      </c>
    </row>
    <row r="16" spans="1:16" ht="15.75" thickBot="1" x14ac:dyDescent="0.6">
      <c r="A16" s="210" t="s">
        <v>2</v>
      </c>
      <c r="B16" s="211">
        <v>233499346.88999999</v>
      </c>
      <c r="C16" s="212">
        <v>93840215</v>
      </c>
      <c r="D16" s="211">
        <v>249531383.92399999</v>
      </c>
      <c r="E16" s="212">
        <v>113052951</v>
      </c>
      <c r="F16" s="213">
        <v>6.8659879556547843E-2</v>
      </c>
      <c r="G16" s="213">
        <v>0.20473883185369929</v>
      </c>
      <c r="H16" s="213">
        <v>0.18822983902757939</v>
      </c>
      <c r="I16" s="132"/>
      <c r="J16" s="82" t="s">
        <v>75</v>
      </c>
      <c r="K16" s="133">
        <f>+C42/$C$88</f>
        <v>3.5144982396314146E-2</v>
      </c>
      <c r="L16" s="135">
        <f>+H42</f>
        <v>4.336495831759437E-2</v>
      </c>
    </row>
    <row r="17" spans="1:13" ht="15.75" thickBot="1" x14ac:dyDescent="0.6">
      <c r="A17" s="198" t="s">
        <v>53</v>
      </c>
      <c r="B17" s="194">
        <v>61471289.490000002</v>
      </c>
      <c r="C17" s="196">
        <v>26385061</v>
      </c>
      <c r="D17" s="194">
        <v>59106941.100000001</v>
      </c>
      <c r="E17" s="196">
        <v>28305338</v>
      </c>
      <c r="F17" s="183">
        <v>-3.8462645075708513E-2</v>
      </c>
      <c r="G17" s="183">
        <v>7.277894866341228E-2</v>
      </c>
      <c r="H17" s="183">
        <v>4.7127555435162637E-2</v>
      </c>
      <c r="I17" s="132"/>
      <c r="J17" s="82" t="s">
        <v>114</v>
      </c>
      <c r="K17" s="133">
        <f>+C58/$C$88</f>
        <v>1.9435633988567062E-2</v>
      </c>
      <c r="L17" s="135">
        <f>+H58</f>
        <v>2.403562871906979E-2</v>
      </c>
    </row>
    <row r="18" spans="1:13" ht="15.75" thickBot="1" x14ac:dyDescent="0.6">
      <c r="A18" s="198" t="s">
        <v>52</v>
      </c>
      <c r="B18" s="194">
        <v>47113222.289999999</v>
      </c>
      <c r="C18" s="196">
        <v>19593944</v>
      </c>
      <c r="D18" s="194">
        <v>46283441.204000004</v>
      </c>
      <c r="E18" s="196">
        <v>21095787</v>
      </c>
      <c r="F18" s="183">
        <v>-1.7612488504657461E-2</v>
      </c>
      <c r="G18" s="183">
        <v>7.6648325625509495E-2</v>
      </c>
      <c r="H18" s="183">
        <v>3.5123865021180221E-2</v>
      </c>
      <c r="I18" s="132"/>
      <c r="J18" s="83" t="s">
        <v>115</v>
      </c>
      <c r="K18" s="133">
        <f>+C78/$C$88</f>
        <v>3.2906440850299051E-3</v>
      </c>
      <c r="L18" s="135">
        <f>+H79</f>
        <v>2.907937741980999E-3</v>
      </c>
    </row>
    <row r="19" spans="1:13" ht="15.75" thickBot="1" x14ac:dyDescent="0.6">
      <c r="A19" s="198" t="s">
        <v>50</v>
      </c>
      <c r="B19" s="194">
        <v>21780930.34</v>
      </c>
      <c r="C19" s="196">
        <v>9435079</v>
      </c>
      <c r="D19" s="194">
        <v>27554580.5</v>
      </c>
      <c r="E19" s="196">
        <v>13517184</v>
      </c>
      <c r="F19" s="183">
        <v>0.26507821612178217</v>
      </c>
      <c r="G19" s="183">
        <v>0.43265191526218277</v>
      </c>
      <c r="H19" s="183">
        <v>2.2505713879385349E-2</v>
      </c>
      <c r="I19" s="132"/>
      <c r="J19" s="83" t="s">
        <v>68</v>
      </c>
      <c r="K19" s="133">
        <f>+C85/$C$88</f>
        <v>5.3426685142365612E-4</v>
      </c>
      <c r="L19" s="135">
        <f>+H85</f>
        <v>6.9070139630161549E-4</v>
      </c>
    </row>
    <row r="20" spans="1:13" x14ac:dyDescent="0.55000000000000004">
      <c r="A20" s="198" t="s">
        <v>51</v>
      </c>
      <c r="B20" s="194">
        <v>40328725.07</v>
      </c>
      <c r="C20" s="196">
        <v>15712140</v>
      </c>
      <c r="D20" s="194">
        <v>29870566.5</v>
      </c>
      <c r="E20" s="196">
        <v>13039554</v>
      </c>
      <c r="F20" s="183">
        <v>-0.25932281647504118</v>
      </c>
      <c r="G20" s="183">
        <v>-0.1700968805013193</v>
      </c>
      <c r="H20" s="183">
        <v>2.1710473974371789E-2</v>
      </c>
      <c r="I20" s="132"/>
      <c r="L20" s="44"/>
    </row>
    <row r="21" spans="1:13" x14ac:dyDescent="0.55000000000000004">
      <c r="A21" s="198" t="s">
        <v>108</v>
      </c>
      <c r="B21" s="194">
        <v>16004337.720000001</v>
      </c>
      <c r="C21" s="196">
        <v>5345619</v>
      </c>
      <c r="D21" s="194">
        <v>19356754.23</v>
      </c>
      <c r="E21" s="196">
        <v>8379340</v>
      </c>
      <c r="F21" s="183">
        <v>0.20946924319215121</v>
      </c>
      <c r="G21" s="183">
        <v>0.56751538035164861</v>
      </c>
      <c r="H21" s="183">
        <v>1.3951354700660199E-2</v>
      </c>
      <c r="I21" s="132"/>
    </row>
    <row r="22" spans="1:13" x14ac:dyDescent="0.55000000000000004">
      <c r="A22" s="198" t="s">
        <v>47</v>
      </c>
      <c r="B22" s="194">
        <v>9480965.6099999994</v>
      </c>
      <c r="C22" s="196">
        <v>4004958</v>
      </c>
      <c r="D22" s="194">
        <v>12894356.359999999</v>
      </c>
      <c r="E22" s="196">
        <v>5916482</v>
      </c>
      <c r="F22" s="183">
        <v>0.360025644054625</v>
      </c>
      <c r="G22" s="183">
        <v>0.47728939978896162</v>
      </c>
      <c r="H22" s="183">
        <v>9.8507685524243504E-3</v>
      </c>
      <c r="I22" s="132"/>
      <c r="M22" s="71"/>
    </row>
    <row r="23" spans="1:13" x14ac:dyDescent="0.55000000000000004">
      <c r="A23" s="198" t="s">
        <v>109</v>
      </c>
      <c r="B23" s="194">
        <v>12873113.42</v>
      </c>
      <c r="C23" s="196">
        <v>4044267</v>
      </c>
      <c r="D23" s="194">
        <v>14110086.4</v>
      </c>
      <c r="E23" s="196">
        <v>5225993</v>
      </c>
      <c r="F23" s="183">
        <v>9.6089651325390157E-2</v>
      </c>
      <c r="G23" s="183">
        <v>0.29219781977797221</v>
      </c>
      <c r="H23" s="183">
        <v>8.7011246716528143E-3</v>
      </c>
      <c r="I23" s="132"/>
    </row>
    <row r="24" spans="1:13" x14ac:dyDescent="0.55000000000000004">
      <c r="A24" s="198" t="s">
        <v>77</v>
      </c>
      <c r="B24" s="194">
        <v>2533811.34</v>
      </c>
      <c r="C24" s="196">
        <v>1105551</v>
      </c>
      <c r="D24" s="194">
        <v>10080728.08</v>
      </c>
      <c r="E24" s="196">
        <v>4836500</v>
      </c>
      <c r="F24" s="183">
        <v>2.9784840808234758</v>
      </c>
      <c r="G24" s="183">
        <v>3.3747416446640641</v>
      </c>
      <c r="H24" s="183">
        <v>8.0526302799197851E-3</v>
      </c>
      <c r="I24" s="132"/>
    </row>
    <row r="25" spans="1:13" x14ac:dyDescent="0.55000000000000004">
      <c r="A25" s="198" t="s">
        <v>48</v>
      </c>
      <c r="B25" s="194">
        <v>4778318.55</v>
      </c>
      <c r="C25" s="196">
        <v>2053424</v>
      </c>
      <c r="D25" s="194">
        <v>8988049.0899999999</v>
      </c>
      <c r="E25" s="196">
        <v>4375347</v>
      </c>
      <c r="F25" s="183">
        <v>0.88100667545490463</v>
      </c>
      <c r="G25" s="183">
        <v>1.13075672632637</v>
      </c>
      <c r="H25" s="183">
        <v>7.2848240953905076E-3</v>
      </c>
      <c r="I25" s="132"/>
    </row>
    <row r="26" spans="1:13" x14ac:dyDescent="0.55000000000000004">
      <c r="A26" s="198" t="s">
        <v>107</v>
      </c>
      <c r="B26" s="194">
        <v>8782483.2599999998</v>
      </c>
      <c r="C26" s="196">
        <v>2861561</v>
      </c>
      <c r="D26" s="194">
        <v>7017322.79</v>
      </c>
      <c r="E26" s="196">
        <v>2413552</v>
      </c>
      <c r="F26" s="183">
        <v>-0.2009864884160337</v>
      </c>
      <c r="G26" s="183">
        <v>-0.156561051817522</v>
      </c>
      <c r="H26" s="183">
        <v>4.0184931081072997E-3</v>
      </c>
      <c r="I26" s="132"/>
    </row>
    <row r="27" spans="1:13" x14ac:dyDescent="0.55000000000000004">
      <c r="A27" s="198" t="s">
        <v>110</v>
      </c>
      <c r="B27" s="194">
        <v>1226615.32</v>
      </c>
      <c r="C27" s="196">
        <v>504455</v>
      </c>
      <c r="D27" s="194">
        <v>3017235.05</v>
      </c>
      <c r="E27" s="196">
        <v>1399170</v>
      </c>
      <c r="F27" s="183">
        <v>1.4598054506607661</v>
      </c>
      <c r="G27" s="183">
        <v>1.773626983576335</v>
      </c>
      <c r="H27" s="183">
        <v>2.329576906596788E-3</v>
      </c>
      <c r="I27" s="132"/>
    </row>
    <row r="28" spans="1:13" x14ac:dyDescent="0.55000000000000004">
      <c r="A28" s="198" t="s">
        <v>49</v>
      </c>
      <c r="B28" s="194">
        <v>1631487.05</v>
      </c>
      <c r="C28" s="196">
        <v>480118</v>
      </c>
      <c r="D28" s="194">
        <v>2555594.62</v>
      </c>
      <c r="E28" s="196">
        <v>817305</v>
      </c>
      <c r="F28" s="183">
        <v>0.56642041381817898</v>
      </c>
      <c r="G28" s="183">
        <v>0.70230026785082011</v>
      </c>
      <c r="H28" s="183">
        <v>1.3607887916736981E-3</v>
      </c>
      <c r="I28" s="132"/>
    </row>
    <row r="29" spans="1:13" x14ac:dyDescent="0.55000000000000004">
      <c r="A29" s="198" t="s">
        <v>46</v>
      </c>
      <c r="B29" s="194">
        <v>2640913.5299999998</v>
      </c>
      <c r="C29" s="196">
        <v>1272081</v>
      </c>
      <c r="D29" s="194">
        <v>1189165.71</v>
      </c>
      <c r="E29" s="196">
        <v>647104</v>
      </c>
      <c r="F29" s="183">
        <v>-0.54971425739940827</v>
      </c>
      <c r="G29" s="183">
        <v>-0.49130283370319972</v>
      </c>
      <c r="H29" s="183">
        <v>1.0774091315325571E-3</v>
      </c>
      <c r="I29" s="132"/>
    </row>
    <row r="30" spans="1:13" x14ac:dyDescent="0.55000000000000004">
      <c r="A30" s="198" t="s">
        <v>73</v>
      </c>
      <c r="B30" s="194">
        <v>1346511</v>
      </c>
      <c r="C30" s="196">
        <v>453791</v>
      </c>
      <c r="D30" s="194">
        <v>1703645.05</v>
      </c>
      <c r="E30" s="196">
        <v>634442</v>
      </c>
      <c r="F30" s="183">
        <v>0.2652292109013592</v>
      </c>
      <c r="G30" s="183">
        <v>0.39809295468618822</v>
      </c>
      <c r="H30" s="183">
        <v>1.056327273865991E-3</v>
      </c>
      <c r="I30" s="132"/>
    </row>
    <row r="31" spans="1:13" x14ac:dyDescent="0.55000000000000004">
      <c r="A31" s="198" t="s">
        <v>83</v>
      </c>
      <c r="B31" s="194">
        <v>422045.59</v>
      </c>
      <c r="C31" s="196">
        <v>182197</v>
      </c>
      <c r="D31" s="194">
        <v>1198783.03</v>
      </c>
      <c r="E31" s="196">
        <v>566479</v>
      </c>
      <c r="F31" s="183">
        <v>1.840411221925101</v>
      </c>
      <c r="G31" s="183">
        <v>2.109156572281651</v>
      </c>
      <c r="H31" s="183">
        <v>9.4317087735732027E-4</v>
      </c>
      <c r="I31" s="132"/>
    </row>
    <row r="32" spans="1:13" x14ac:dyDescent="0.55000000000000004">
      <c r="A32" s="198" t="s">
        <v>111</v>
      </c>
      <c r="B32" s="194">
        <v>0</v>
      </c>
      <c r="C32" s="196">
        <v>0</v>
      </c>
      <c r="D32" s="194">
        <v>1019677.89</v>
      </c>
      <c r="E32" s="196">
        <v>488890</v>
      </c>
      <c r="F32" s="183"/>
      <c r="G32" s="183"/>
      <c r="H32" s="183">
        <v>8.1398747390674735E-4</v>
      </c>
      <c r="I32" s="132"/>
    </row>
    <row r="33" spans="1:9" x14ac:dyDescent="0.55000000000000004">
      <c r="A33" s="198" t="s">
        <v>84</v>
      </c>
      <c r="B33" s="194">
        <v>430816.24</v>
      </c>
      <c r="C33" s="196">
        <v>184112</v>
      </c>
      <c r="D33" s="194">
        <v>1178739.44</v>
      </c>
      <c r="E33" s="196">
        <v>468473</v>
      </c>
      <c r="F33" s="183">
        <v>1.73606083187579</v>
      </c>
      <c r="G33" s="183">
        <v>1.5445000869036241</v>
      </c>
      <c r="H33" s="183">
        <v>7.7999376928044272E-4</v>
      </c>
      <c r="I33" s="132"/>
    </row>
    <row r="34" spans="1:9" x14ac:dyDescent="0.55000000000000004">
      <c r="A34" s="198" t="s">
        <v>71</v>
      </c>
      <c r="B34" s="194">
        <v>344502.3</v>
      </c>
      <c r="C34" s="196">
        <v>142774</v>
      </c>
      <c r="D34" s="194">
        <v>601033.57999999996</v>
      </c>
      <c r="E34" s="196">
        <v>207768</v>
      </c>
      <c r="F34" s="183">
        <v>0.74464315622856514</v>
      </c>
      <c r="G34" s="183">
        <v>0.45522293975093509</v>
      </c>
      <c r="H34" s="183">
        <v>3.4592761046177482E-4</v>
      </c>
      <c r="I34" s="132"/>
    </row>
    <row r="35" spans="1:9" x14ac:dyDescent="0.55000000000000004">
      <c r="A35" s="198" t="s">
        <v>72</v>
      </c>
      <c r="B35" s="194">
        <v>110784.37</v>
      </c>
      <c r="C35" s="196">
        <v>50106</v>
      </c>
      <c r="D35" s="194">
        <v>429873.36</v>
      </c>
      <c r="E35" s="196">
        <v>183603</v>
      </c>
      <c r="F35" s="183">
        <v>2.8802708360394158</v>
      </c>
      <c r="G35" s="183">
        <v>2.664291701592624</v>
      </c>
      <c r="H35" s="183">
        <v>3.0569359604757832E-4</v>
      </c>
      <c r="I35" s="132"/>
    </row>
    <row r="36" spans="1:9" x14ac:dyDescent="0.55000000000000004">
      <c r="A36" s="198" t="s">
        <v>120</v>
      </c>
      <c r="B36" s="194">
        <v>0</v>
      </c>
      <c r="C36" s="196">
        <v>0</v>
      </c>
      <c r="D36" s="194">
        <v>251756.33</v>
      </c>
      <c r="E36" s="196">
        <v>118185</v>
      </c>
      <c r="F36" s="183"/>
      <c r="G36" s="183"/>
      <c r="H36" s="183">
        <v>1.9677454970170989E-4</v>
      </c>
      <c r="I36" s="132"/>
    </row>
    <row r="37" spans="1:9" x14ac:dyDescent="0.55000000000000004">
      <c r="A37" s="198" t="s">
        <v>119</v>
      </c>
      <c r="B37" s="194">
        <v>0</v>
      </c>
      <c r="C37" s="196">
        <v>0</v>
      </c>
      <c r="D37" s="194">
        <v>202379.51999999999</v>
      </c>
      <c r="E37" s="196">
        <v>97320</v>
      </c>
      <c r="F37" s="183"/>
      <c r="G37" s="183"/>
      <c r="H37" s="183">
        <v>1.6203493824910439E-4</v>
      </c>
      <c r="I37" s="132"/>
    </row>
    <row r="38" spans="1:9" x14ac:dyDescent="0.55000000000000004">
      <c r="A38" s="198" t="s">
        <v>94</v>
      </c>
      <c r="B38" s="194">
        <v>0</v>
      </c>
      <c r="C38" s="196">
        <v>0</v>
      </c>
      <c r="D38" s="194">
        <v>183835.14</v>
      </c>
      <c r="E38" s="196">
        <v>90420</v>
      </c>
      <c r="F38" s="183"/>
      <c r="G38" s="183"/>
      <c r="H38" s="183">
        <v>1.5054664114759581E-4</v>
      </c>
      <c r="I38" s="132"/>
    </row>
    <row r="39" spans="1:9" x14ac:dyDescent="0.55000000000000004">
      <c r="A39" s="198" t="s">
        <v>130</v>
      </c>
      <c r="B39" s="194">
        <v>0</v>
      </c>
      <c r="C39" s="196">
        <v>0</v>
      </c>
      <c r="D39" s="194">
        <v>184719.16</v>
      </c>
      <c r="E39" s="196">
        <v>88850</v>
      </c>
      <c r="F39" s="183"/>
      <c r="G39" s="183"/>
      <c r="H39" s="183">
        <v>1.4793263731435391E-4</v>
      </c>
      <c r="I39" s="132"/>
    </row>
    <row r="40" spans="1:9" x14ac:dyDescent="0.55000000000000004">
      <c r="A40" s="198" t="s">
        <v>113</v>
      </c>
      <c r="B40" s="194">
        <v>0</v>
      </c>
      <c r="C40" s="196">
        <v>0</v>
      </c>
      <c r="D40" s="194">
        <v>170653.7</v>
      </c>
      <c r="E40" s="196">
        <v>81866</v>
      </c>
      <c r="F40" s="183"/>
      <c r="G40" s="183"/>
      <c r="H40" s="183">
        <v>1.3630448268291389E-4</v>
      </c>
      <c r="I40" s="132"/>
    </row>
    <row r="41" spans="1:9" ht="15.75" thickBot="1" x14ac:dyDescent="0.6">
      <c r="A41" s="198" t="s">
        <v>91</v>
      </c>
      <c r="B41" s="194">
        <v>198474.4</v>
      </c>
      <c r="C41" s="196">
        <v>28977</v>
      </c>
      <c r="D41" s="194">
        <v>381466.09</v>
      </c>
      <c r="E41" s="196">
        <v>57999</v>
      </c>
      <c r="F41" s="183">
        <v>0.92199140040226846</v>
      </c>
      <c r="G41" s="183">
        <v>1.0015529557925249</v>
      </c>
      <c r="H41" s="183">
        <v>9.6566629505854978E-5</v>
      </c>
      <c r="I41" s="132"/>
    </row>
    <row r="42" spans="1:9" ht="15.75" thickBot="1" x14ac:dyDescent="0.6">
      <c r="A42" s="210" t="s">
        <v>75</v>
      </c>
      <c r="B42" s="211">
        <v>55991056.119999997</v>
      </c>
      <c r="C42" s="212">
        <v>22897163</v>
      </c>
      <c r="D42" s="211">
        <v>61308286.799999997</v>
      </c>
      <c r="E42" s="212">
        <v>26045480</v>
      </c>
      <c r="F42" s="213">
        <v>9.4965715034988962E-2</v>
      </c>
      <c r="G42" s="213">
        <v>0.13749812585952251</v>
      </c>
      <c r="H42" s="213">
        <v>4.336495831759437E-2</v>
      </c>
      <c r="I42" s="132"/>
    </row>
    <row r="43" spans="1:9" x14ac:dyDescent="0.55000000000000004">
      <c r="A43" s="198" t="s">
        <v>102</v>
      </c>
      <c r="B43" s="194">
        <v>547335.30000000005</v>
      </c>
      <c r="C43" s="196">
        <v>227078</v>
      </c>
      <c r="D43" s="194">
        <v>14272027.01</v>
      </c>
      <c r="E43" s="196">
        <v>5875327</v>
      </c>
      <c r="F43" s="183">
        <v>25.075473315899771</v>
      </c>
      <c r="G43" s="183">
        <v>24.873607306740411</v>
      </c>
      <c r="H43" s="183">
        <v>9.7822466876109314E-3</v>
      </c>
      <c r="I43" s="132"/>
    </row>
    <row r="44" spans="1:9" x14ac:dyDescent="0.55000000000000004">
      <c r="A44" s="198" t="s">
        <v>99</v>
      </c>
      <c r="B44" s="194">
        <v>8339682.3300000001</v>
      </c>
      <c r="C44" s="196">
        <v>2645188</v>
      </c>
      <c r="D44" s="194">
        <v>13695382.42</v>
      </c>
      <c r="E44" s="196">
        <v>5250637</v>
      </c>
      <c r="F44" s="183">
        <v>0.64219473573161867</v>
      </c>
      <c r="G44" s="183">
        <v>0.98497687120915423</v>
      </c>
      <c r="H44" s="183">
        <v>8.7421562069817382E-3</v>
      </c>
      <c r="I44" s="132"/>
    </row>
    <row r="45" spans="1:9" x14ac:dyDescent="0.55000000000000004">
      <c r="A45" s="198" t="s">
        <v>100</v>
      </c>
      <c r="B45" s="194">
        <v>16927813.460000001</v>
      </c>
      <c r="C45" s="196">
        <v>7317315</v>
      </c>
      <c r="D45" s="194">
        <v>9668584.5500000007</v>
      </c>
      <c r="E45" s="196">
        <v>4362579</v>
      </c>
      <c r="F45" s="183">
        <v>-0.42883441072607381</v>
      </c>
      <c r="G45" s="183">
        <v>-0.40380057439101641</v>
      </c>
      <c r="H45" s="183">
        <v>7.2635657508409333E-3</v>
      </c>
      <c r="I45" s="132"/>
    </row>
    <row r="46" spans="1:9" x14ac:dyDescent="0.55000000000000004">
      <c r="A46" s="198" t="s">
        <v>101</v>
      </c>
      <c r="B46" s="194">
        <v>8356917.9100000001</v>
      </c>
      <c r="C46" s="196">
        <v>3770383</v>
      </c>
      <c r="D46" s="194">
        <v>6996535.4100000001</v>
      </c>
      <c r="E46" s="196">
        <v>3178354</v>
      </c>
      <c r="F46" s="183">
        <v>-0.16278519361452001</v>
      </c>
      <c r="G46" s="183">
        <v>-0.15702091803405649</v>
      </c>
      <c r="H46" s="183">
        <v>5.2918659486620844E-3</v>
      </c>
      <c r="I46" s="132"/>
    </row>
    <row r="47" spans="1:9" x14ac:dyDescent="0.55000000000000004">
      <c r="A47" s="198" t="s">
        <v>103</v>
      </c>
      <c r="B47" s="194">
        <v>5857711.7800000003</v>
      </c>
      <c r="C47" s="196">
        <v>2435779</v>
      </c>
      <c r="D47" s="194">
        <v>5662975.3399999999</v>
      </c>
      <c r="E47" s="196">
        <v>2715094</v>
      </c>
      <c r="F47" s="183">
        <v>-3.3244455738653762E-2</v>
      </c>
      <c r="G47" s="183">
        <v>0.1146717333551197</v>
      </c>
      <c r="H47" s="183">
        <v>4.5205516710903606E-3</v>
      </c>
      <c r="I47" s="132"/>
    </row>
    <row r="48" spans="1:9" x14ac:dyDescent="0.55000000000000004">
      <c r="A48" s="198" t="s">
        <v>104</v>
      </c>
      <c r="B48" s="194">
        <v>0</v>
      </c>
      <c r="C48" s="196">
        <v>0</v>
      </c>
      <c r="D48" s="194">
        <v>4715240.26</v>
      </c>
      <c r="E48" s="196">
        <v>1642727</v>
      </c>
      <c r="F48" s="183"/>
      <c r="G48" s="183"/>
      <c r="H48" s="183">
        <v>2.7350921496623148E-3</v>
      </c>
      <c r="I48" s="132"/>
    </row>
    <row r="49" spans="1:12" x14ac:dyDescent="0.55000000000000004">
      <c r="A49" s="198" t="s">
        <v>62</v>
      </c>
      <c r="B49" s="194">
        <v>4417102.28</v>
      </c>
      <c r="C49" s="196">
        <v>1834482</v>
      </c>
      <c r="D49" s="194">
        <v>2678771.06</v>
      </c>
      <c r="E49" s="196">
        <v>1349413</v>
      </c>
      <c r="F49" s="183">
        <v>-0.39354561198886251</v>
      </c>
      <c r="G49" s="183">
        <v>-0.26441742137562541</v>
      </c>
      <c r="H49" s="183">
        <v>2.246732964730156E-3</v>
      </c>
      <c r="I49" s="132"/>
    </row>
    <row r="50" spans="1:12" x14ac:dyDescent="0.55000000000000004">
      <c r="A50" s="198" t="s">
        <v>105</v>
      </c>
      <c r="B50" s="194">
        <v>225329.38</v>
      </c>
      <c r="C50" s="196">
        <v>99990</v>
      </c>
      <c r="D50" s="194">
        <v>1559176.94</v>
      </c>
      <c r="E50" s="196">
        <v>735799</v>
      </c>
      <c r="F50" s="183">
        <v>5.9195456890708167</v>
      </c>
      <c r="G50" s="183">
        <v>6.3587258725872591</v>
      </c>
      <c r="H50" s="183">
        <v>1.2250836984047759E-3</v>
      </c>
      <c r="I50" s="132"/>
      <c r="J50" s="105"/>
      <c r="K50" s="105"/>
    </row>
    <row r="51" spans="1:12" x14ac:dyDescent="0.55000000000000004">
      <c r="A51" s="198" t="s">
        <v>67</v>
      </c>
      <c r="B51" s="194">
        <v>1261351.74</v>
      </c>
      <c r="C51" s="196">
        <v>468709</v>
      </c>
      <c r="D51" s="194">
        <v>870688.03</v>
      </c>
      <c r="E51" s="196">
        <v>386617</v>
      </c>
      <c r="F51" s="183">
        <v>-0.30971829475575141</v>
      </c>
      <c r="G51" s="183">
        <v>-0.17514491934227849</v>
      </c>
      <c r="H51" s="183">
        <v>6.4370593630347307E-4</v>
      </c>
      <c r="I51" s="132"/>
    </row>
    <row r="52" spans="1:12" x14ac:dyDescent="0.55000000000000004">
      <c r="A52" s="198" t="s">
        <v>131</v>
      </c>
      <c r="B52" s="194">
        <v>0</v>
      </c>
      <c r="C52" s="196">
        <v>0</v>
      </c>
      <c r="D52" s="194">
        <v>421806.9</v>
      </c>
      <c r="E52" s="196">
        <v>201058</v>
      </c>
      <c r="F52" s="183"/>
      <c r="G52" s="183"/>
      <c r="H52" s="183">
        <v>3.3475565777320619E-4</v>
      </c>
      <c r="I52" s="132"/>
    </row>
    <row r="53" spans="1:12" x14ac:dyDescent="0.55000000000000004">
      <c r="A53" s="198" t="s">
        <v>79</v>
      </c>
      <c r="B53" s="194">
        <v>1313030.93</v>
      </c>
      <c r="C53" s="196">
        <v>493105</v>
      </c>
      <c r="D53" s="194">
        <v>339298</v>
      </c>
      <c r="E53" s="196">
        <v>150795</v>
      </c>
      <c r="F53" s="183">
        <v>-0.74159176890067624</v>
      </c>
      <c r="G53" s="183">
        <v>-0.69419292037192892</v>
      </c>
      <c r="H53" s="183">
        <v>2.5106924078579628E-4</v>
      </c>
      <c r="I53" s="132"/>
    </row>
    <row r="54" spans="1:12" customFormat="1" x14ac:dyDescent="0.55000000000000004">
      <c r="A54" s="198" t="s">
        <v>70</v>
      </c>
      <c r="B54" s="194">
        <v>8621357.0099999998</v>
      </c>
      <c r="C54" s="196">
        <v>3553546</v>
      </c>
      <c r="D54" s="194">
        <v>217354.28</v>
      </c>
      <c r="E54" s="196">
        <v>105820</v>
      </c>
      <c r="F54" s="183">
        <v>-0.97478885519438663</v>
      </c>
      <c r="G54" s="183">
        <v>-0.97022129444785576</v>
      </c>
      <c r="H54" s="183">
        <v>1.7618718830168749E-4</v>
      </c>
      <c r="I54" s="132"/>
      <c r="J54" s="7"/>
      <c r="K54" s="7"/>
      <c r="L54" s="7"/>
    </row>
    <row r="55" spans="1:12" x14ac:dyDescent="0.55000000000000004">
      <c r="A55" s="198" t="s">
        <v>121</v>
      </c>
      <c r="B55" s="194">
        <v>0</v>
      </c>
      <c r="C55" s="196">
        <v>0</v>
      </c>
      <c r="D55" s="194">
        <v>102296.6</v>
      </c>
      <c r="E55" s="196">
        <v>46286</v>
      </c>
      <c r="F55" s="183"/>
      <c r="G55" s="183"/>
      <c r="H55" s="183">
        <v>7.7064828933395469E-5</v>
      </c>
      <c r="I55" s="132"/>
    </row>
    <row r="56" spans="1:12" x14ac:dyDescent="0.55000000000000004">
      <c r="A56" s="198" t="s">
        <v>122</v>
      </c>
      <c r="B56" s="194">
        <v>0</v>
      </c>
      <c r="C56" s="196">
        <v>0</v>
      </c>
      <c r="D56" s="194">
        <v>108150</v>
      </c>
      <c r="E56" s="196">
        <v>44974</v>
      </c>
      <c r="F56" s="183"/>
      <c r="G56" s="183"/>
      <c r="H56" s="183">
        <v>7.4880387513514402E-5</v>
      </c>
      <c r="I56" s="132"/>
    </row>
    <row r="57" spans="1:12" ht="15.75" thickBot="1" x14ac:dyDescent="0.6">
      <c r="A57" s="198" t="s">
        <v>132</v>
      </c>
      <c r="B57" s="194">
        <v>123424</v>
      </c>
      <c r="C57" s="196">
        <v>51588</v>
      </c>
      <c r="D57" s="194">
        <v>0</v>
      </c>
      <c r="E57" s="196">
        <v>0</v>
      </c>
      <c r="F57" s="183">
        <v>-1</v>
      </c>
      <c r="G57" s="183">
        <v>-1</v>
      </c>
      <c r="H57" s="183">
        <v>0</v>
      </c>
      <c r="I57" s="132"/>
    </row>
    <row r="58" spans="1:12" ht="15.75" thickBot="1" x14ac:dyDescent="0.6">
      <c r="A58" s="218" t="s">
        <v>81</v>
      </c>
      <c r="B58" s="219">
        <v>32085565.545000002</v>
      </c>
      <c r="C58" s="220">
        <v>12662430</v>
      </c>
      <c r="D58" s="219">
        <v>33971574.590000004</v>
      </c>
      <c r="E58" s="220">
        <v>14436068</v>
      </c>
      <c r="F58" s="221">
        <v>5.8780607820512858E-2</v>
      </c>
      <c r="G58" s="221">
        <v>0.14007090266244321</v>
      </c>
      <c r="H58" s="221">
        <v>2.403562871906979E-2</v>
      </c>
      <c r="I58" s="132"/>
    </row>
    <row r="59" spans="1:12" x14ac:dyDescent="0.55000000000000004">
      <c r="A59" s="197" t="s">
        <v>56</v>
      </c>
      <c r="B59" s="193">
        <v>7379307.7599999998</v>
      </c>
      <c r="C59" s="195">
        <v>3270366</v>
      </c>
      <c r="D59" s="193">
        <v>8876522.7200000007</v>
      </c>
      <c r="E59" s="195">
        <v>4049957</v>
      </c>
      <c r="F59" s="182">
        <v>0.20289368714444311</v>
      </c>
      <c r="G59" s="182">
        <v>0.2383803525354655</v>
      </c>
      <c r="H59" s="182">
        <v>6.7430593136716824E-3</v>
      </c>
      <c r="I59" s="132"/>
    </row>
    <row r="60" spans="1:12" x14ac:dyDescent="0.55000000000000004">
      <c r="A60" s="198" t="s">
        <v>58</v>
      </c>
      <c r="B60" s="194">
        <v>6661887.0599999996</v>
      </c>
      <c r="C60" s="196">
        <v>2561354</v>
      </c>
      <c r="D60" s="194">
        <v>8216118.3300000001</v>
      </c>
      <c r="E60" s="196">
        <v>3350482</v>
      </c>
      <c r="F60" s="183">
        <v>0.23330195423637229</v>
      </c>
      <c r="G60" s="183">
        <v>0.30809017418131202</v>
      </c>
      <c r="H60" s="183">
        <v>5.5784540071386743E-3</v>
      </c>
      <c r="I60" s="132"/>
    </row>
    <row r="61" spans="1:12" x14ac:dyDescent="0.55000000000000004">
      <c r="A61" s="198" t="s">
        <v>97</v>
      </c>
      <c r="B61" s="194">
        <v>7728990.9299999997</v>
      </c>
      <c r="C61" s="196">
        <v>2688340</v>
      </c>
      <c r="D61" s="194">
        <v>6004414.04</v>
      </c>
      <c r="E61" s="196">
        <v>2350987</v>
      </c>
      <c r="F61" s="183">
        <v>-0.22313092428483419</v>
      </c>
      <c r="G61" s="183">
        <v>-0.12548747554252809</v>
      </c>
      <c r="H61" s="183">
        <v>3.914324222867316E-3</v>
      </c>
      <c r="I61" s="132"/>
    </row>
    <row r="62" spans="1:12" x14ac:dyDescent="0.55000000000000004">
      <c r="A62" s="198" t="s">
        <v>57</v>
      </c>
      <c r="B62" s="194">
        <v>4368942.13</v>
      </c>
      <c r="C62" s="196">
        <v>1775508</v>
      </c>
      <c r="D62" s="194">
        <v>3615060.37</v>
      </c>
      <c r="E62" s="196">
        <v>1594114</v>
      </c>
      <c r="F62" s="183">
        <v>-0.1725547598406848</v>
      </c>
      <c r="G62" s="183">
        <v>-0.1021645636065847</v>
      </c>
      <c r="H62" s="183">
        <v>2.654152934155701E-3</v>
      </c>
      <c r="I62" s="132"/>
    </row>
    <row r="63" spans="1:12" x14ac:dyDescent="0.55000000000000004">
      <c r="A63" s="198" t="s">
        <v>66</v>
      </c>
      <c r="B63" s="194">
        <v>631537.88</v>
      </c>
      <c r="C63" s="196">
        <v>266144</v>
      </c>
      <c r="D63" s="194">
        <v>1437877.97</v>
      </c>
      <c r="E63" s="196">
        <v>643961</v>
      </c>
      <c r="F63" s="183">
        <v>1.276788163522353</v>
      </c>
      <c r="G63" s="183">
        <v>1.4195961584706021</v>
      </c>
      <c r="H63" s="183">
        <v>1.0721761289542899E-3</v>
      </c>
      <c r="I63" s="132"/>
    </row>
    <row r="64" spans="1:12" x14ac:dyDescent="0.55000000000000004">
      <c r="A64" s="198" t="s">
        <v>123</v>
      </c>
      <c r="B64" s="194">
        <v>0</v>
      </c>
      <c r="C64" s="196">
        <v>0</v>
      </c>
      <c r="D64" s="194">
        <v>1015739.09</v>
      </c>
      <c r="E64" s="196">
        <v>439361</v>
      </c>
      <c r="F64" s="183"/>
      <c r="G64" s="183"/>
      <c r="H64" s="183">
        <v>7.3152314533564281E-4</v>
      </c>
      <c r="I64" s="132"/>
    </row>
    <row r="65" spans="1:12" x14ac:dyDescent="0.55000000000000004">
      <c r="A65" s="198" t="s">
        <v>98</v>
      </c>
      <c r="B65" s="194">
        <v>1046577.84</v>
      </c>
      <c r="C65" s="196">
        <v>397998</v>
      </c>
      <c r="D65" s="194">
        <v>895742.28</v>
      </c>
      <c r="E65" s="196">
        <v>406433</v>
      </c>
      <c r="F65" s="183">
        <v>-0.14412263879005879</v>
      </c>
      <c r="G65" s="183">
        <v>2.1193573837054561E-2</v>
      </c>
      <c r="H65" s="183">
        <v>6.7669899360253032E-4</v>
      </c>
      <c r="I65" s="132"/>
    </row>
    <row r="66" spans="1:12" x14ac:dyDescent="0.55000000000000004">
      <c r="A66" s="198" t="s">
        <v>55</v>
      </c>
      <c r="B66" s="194">
        <v>1330818.7050000001</v>
      </c>
      <c r="C66" s="196">
        <v>513183</v>
      </c>
      <c r="D66" s="194">
        <v>809747.42</v>
      </c>
      <c r="E66" s="196">
        <v>323257</v>
      </c>
      <c r="F66" s="183">
        <v>-0.39154190051754639</v>
      </c>
      <c r="G66" s="183">
        <v>-0.37009409898613171</v>
      </c>
      <c r="H66" s="183">
        <v>5.3821339944092419E-4</v>
      </c>
      <c r="I66" s="132"/>
    </row>
    <row r="67" spans="1:12" x14ac:dyDescent="0.55000000000000004">
      <c r="A67" s="198" t="s">
        <v>76</v>
      </c>
      <c r="B67" s="194">
        <v>803155</v>
      </c>
      <c r="C67" s="196">
        <v>301341</v>
      </c>
      <c r="D67" s="194">
        <v>711655.4</v>
      </c>
      <c r="E67" s="196">
        <v>304942</v>
      </c>
      <c r="F67" s="183">
        <v>-0.1139252074630674</v>
      </c>
      <c r="G67" s="183">
        <v>1.1949917203434079E-2</v>
      </c>
      <c r="H67" s="183">
        <v>5.0771946300409362E-4</v>
      </c>
      <c r="I67" s="132"/>
    </row>
    <row r="68" spans="1:12" x14ac:dyDescent="0.55000000000000004">
      <c r="A68" s="198" t="s">
        <v>89</v>
      </c>
      <c r="B68" s="194">
        <v>101386.12</v>
      </c>
      <c r="C68" s="196">
        <v>36420</v>
      </c>
      <c r="D68" s="194">
        <v>697600.85</v>
      </c>
      <c r="E68" s="196">
        <v>294529</v>
      </c>
      <c r="F68" s="183">
        <v>5.8806346470305799</v>
      </c>
      <c r="G68" s="183">
        <v>7.0870126304228442</v>
      </c>
      <c r="H68" s="183">
        <v>4.9038212420438217E-4</v>
      </c>
      <c r="I68" s="132"/>
    </row>
    <row r="69" spans="1:12" x14ac:dyDescent="0.55000000000000004">
      <c r="A69" s="198" t="s">
        <v>86</v>
      </c>
      <c r="B69" s="194">
        <v>113529.60000000001</v>
      </c>
      <c r="C69" s="196">
        <v>51840</v>
      </c>
      <c r="D69" s="194">
        <v>454630.71</v>
      </c>
      <c r="E69" s="196">
        <v>189132</v>
      </c>
      <c r="F69" s="183">
        <v>3.0045125676475561</v>
      </c>
      <c r="G69" s="183">
        <v>2.64837962962963</v>
      </c>
      <c r="H69" s="183">
        <v>3.1489921846413501E-4</v>
      </c>
      <c r="I69" s="132"/>
    </row>
    <row r="70" spans="1:12" x14ac:dyDescent="0.55000000000000004">
      <c r="A70" s="198" t="s">
        <v>80</v>
      </c>
      <c r="B70" s="194">
        <v>413605.2</v>
      </c>
      <c r="C70" s="196">
        <v>183512</v>
      </c>
      <c r="D70" s="194">
        <v>382314.81</v>
      </c>
      <c r="E70" s="196">
        <v>175681</v>
      </c>
      <c r="F70" s="183">
        <v>-7.5652796434861114E-2</v>
      </c>
      <c r="G70" s="183">
        <v>-4.2672958716596147E-2</v>
      </c>
      <c r="H70" s="183">
        <v>2.9250369899857078E-4</v>
      </c>
      <c r="I70" s="132"/>
    </row>
    <row r="71" spans="1:12" x14ac:dyDescent="0.55000000000000004">
      <c r="A71" s="198" t="s">
        <v>74</v>
      </c>
      <c r="B71" s="194">
        <v>235707.38</v>
      </c>
      <c r="C71" s="196">
        <v>93928</v>
      </c>
      <c r="D71" s="194">
        <v>338383.92</v>
      </c>
      <c r="E71" s="196">
        <v>159144</v>
      </c>
      <c r="F71" s="183">
        <v>0.43561020448320309</v>
      </c>
      <c r="G71" s="183">
        <v>0.69431905289157658</v>
      </c>
      <c r="H71" s="183">
        <v>2.6497008027862181E-4</v>
      </c>
      <c r="I71" s="132"/>
    </row>
    <row r="72" spans="1:12" x14ac:dyDescent="0.55000000000000004">
      <c r="A72" s="198" t="s">
        <v>87</v>
      </c>
      <c r="B72" s="194">
        <v>257928.25</v>
      </c>
      <c r="C72" s="196">
        <v>92388</v>
      </c>
      <c r="D72" s="194">
        <v>119436</v>
      </c>
      <c r="E72" s="196">
        <v>48502</v>
      </c>
      <c r="F72" s="183">
        <v>-0.53694099037232257</v>
      </c>
      <c r="G72" s="183">
        <v>-0.47501840065809409</v>
      </c>
      <c r="H72" s="183">
        <v>8.0754403770633593E-5</v>
      </c>
      <c r="I72" s="132"/>
    </row>
    <row r="73" spans="1:12" x14ac:dyDescent="0.55000000000000004">
      <c r="A73" s="198" t="s">
        <v>90</v>
      </c>
      <c r="B73" s="194">
        <v>0</v>
      </c>
      <c r="C73" s="196">
        <v>0</v>
      </c>
      <c r="D73" s="194">
        <v>143246</v>
      </c>
      <c r="E73" s="196">
        <v>43982</v>
      </c>
      <c r="F73" s="183"/>
      <c r="G73" s="183"/>
      <c r="H73" s="183">
        <v>7.3228736683848226E-5</v>
      </c>
      <c r="I73" s="132"/>
    </row>
    <row r="74" spans="1:12" x14ac:dyDescent="0.55000000000000004">
      <c r="A74" s="198" t="s">
        <v>124</v>
      </c>
      <c r="B74" s="194">
        <v>100650.35</v>
      </c>
      <c r="C74" s="196">
        <v>41482</v>
      </c>
      <c r="D74" s="194">
        <v>178663.67999999999</v>
      </c>
      <c r="E74" s="196">
        <v>40635</v>
      </c>
      <c r="F74" s="183">
        <v>0.77509248601718705</v>
      </c>
      <c r="G74" s="183">
        <v>-2.0418494768815409E-2</v>
      </c>
      <c r="H74" s="183">
        <v>6.7656080104319327E-5</v>
      </c>
      <c r="I74" s="132"/>
    </row>
    <row r="75" spans="1:12" customFormat="1" x14ac:dyDescent="0.55000000000000004">
      <c r="A75" s="198" t="s">
        <v>78</v>
      </c>
      <c r="B75" s="194">
        <v>681571.77</v>
      </c>
      <c r="C75" s="196">
        <v>295396</v>
      </c>
      <c r="D75" s="194">
        <v>74421</v>
      </c>
      <c r="E75" s="196">
        <v>20969</v>
      </c>
      <c r="F75" s="183">
        <v>-0.89080973820262543</v>
      </c>
      <c r="G75" s="183">
        <v>-0.92901393383796671</v>
      </c>
      <c r="H75" s="183">
        <v>3.4912768394425298E-5</v>
      </c>
      <c r="I75" s="132"/>
      <c r="J75" s="7"/>
      <c r="K75" s="7"/>
      <c r="L75" s="7"/>
    </row>
    <row r="76" spans="1:12" x14ac:dyDescent="0.55000000000000004">
      <c r="A76" s="198" t="s">
        <v>133</v>
      </c>
      <c r="B76" s="194">
        <v>123121.57</v>
      </c>
      <c r="C76" s="196">
        <v>52910</v>
      </c>
      <c r="D76" s="194">
        <v>0</v>
      </c>
      <c r="E76" s="196">
        <v>0</v>
      </c>
      <c r="F76" s="183">
        <v>-1</v>
      </c>
      <c r="G76" s="183">
        <v>-1</v>
      </c>
      <c r="H76" s="183">
        <v>0</v>
      </c>
      <c r="I76" s="132"/>
    </row>
    <row r="77" spans="1:12" ht="15.75" thickBot="1" x14ac:dyDescent="0.6">
      <c r="A77" s="198" t="s">
        <v>88</v>
      </c>
      <c r="B77" s="194">
        <v>106848</v>
      </c>
      <c r="C77" s="196">
        <v>40320</v>
      </c>
      <c r="D77" s="194">
        <v>0</v>
      </c>
      <c r="E77" s="196">
        <v>0</v>
      </c>
      <c r="F77" s="183">
        <v>-1</v>
      </c>
      <c r="G77" s="183">
        <v>-1</v>
      </c>
      <c r="H77" s="183">
        <v>0</v>
      </c>
      <c r="I77" s="132"/>
    </row>
    <row r="78" spans="1:12" ht="15.75" thickBot="1" x14ac:dyDescent="0.6">
      <c r="A78" s="210" t="s">
        <v>60</v>
      </c>
      <c r="B78" s="211">
        <v>5135457.1400000006</v>
      </c>
      <c r="C78" s="212">
        <v>2143874</v>
      </c>
      <c r="D78" s="211">
        <v>8541139.620000001</v>
      </c>
      <c r="E78" s="212">
        <v>3999594</v>
      </c>
      <c r="F78" s="213">
        <v>0.66317026647407684</v>
      </c>
      <c r="G78" s="213">
        <v>0.86559191445019623</v>
      </c>
      <c r="H78" s="213">
        <v>6.6592063996248306E-3</v>
      </c>
      <c r="I78" s="132"/>
    </row>
    <row r="79" spans="1:12" x14ac:dyDescent="0.55000000000000004">
      <c r="A79" s="198" t="s">
        <v>59</v>
      </c>
      <c r="B79" s="194">
        <v>2727959.98</v>
      </c>
      <c r="C79" s="196">
        <v>1226584</v>
      </c>
      <c r="D79" s="194">
        <v>3346942.33</v>
      </c>
      <c r="E79" s="196">
        <v>1746540</v>
      </c>
      <c r="F79" s="183">
        <v>0.22690301710364549</v>
      </c>
      <c r="G79" s="183">
        <v>0.42390574147388183</v>
      </c>
      <c r="H79" s="183">
        <v>2.907937741980999E-3</v>
      </c>
      <c r="I79" s="132"/>
    </row>
    <row r="80" spans="1:12" x14ac:dyDescent="0.55000000000000004">
      <c r="A80" s="198" t="s">
        <v>95</v>
      </c>
      <c r="B80" s="194">
        <v>2254797.16</v>
      </c>
      <c r="C80" s="196">
        <v>864380</v>
      </c>
      <c r="D80" s="194">
        <v>3865656.14</v>
      </c>
      <c r="E80" s="196">
        <v>1685798</v>
      </c>
      <c r="F80" s="183">
        <v>0.71441414268944703</v>
      </c>
      <c r="G80" s="183">
        <v>0.95029732293667135</v>
      </c>
      <c r="H80" s="183">
        <v>2.8068040981346449E-3</v>
      </c>
      <c r="I80" s="132"/>
    </row>
    <row r="81" spans="1:9" x14ac:dyDescent="0.55000000000000004">
      <c r="A81" s="198" t="s">
        <v>85</v>
      </c>
      <c r="B81" s="194">
        <v>152700</v>
      </c>
      <c r="C81" s="196">
        <v>52910</v>
      </c>
      <c r="D81" s="194">
        <v>1064650.8</v>
      </c>
      <c r="E81" s="196">
        <v>441223</v>
      </c>
      <c r="F81" s="183">
        <v>5.9721728880157174</v>
      </c>
      <c r="G81" s="183">
        <v>7.3391230391230398</v>
      </c>
      <c r="H81" s="183">
        <v>7.3462332058245577E-4</v>
      </c>
      <c r="I81" s="132"/>
    </row>
    <row r="82" spans="1:9" x14ac:dyDescent="0.55000000000000004">
      <c r="A82" s="198" t="s">
        <v>112</v>
      </c>
      <c r="B82" s="194">
        <v>0</v>
      </c>
      <c r="C82" s="196">
        <v>0</v>
      </c>
      <c r="D82" s="194">
        <v>95285.86</v>
      </c>
      <c r="E82" s="196">
        <v>46998</v>
      </c>
      <c r="F82" s="183"/>
      <c r="G82" s="183"/>
      <c r="H82" s="183">
        <v>7.8250287996623597E-5</v>
      </c>
      <c r="I82" s="132"/>
    </row>
    <row r="83" spans="1:9" x14ac:dyDescent="0.55000000000000004">
      <c r="A83" s="198" t="s">
        <v>134</v>
      </c>
      <c r="B83" s="194">
        <v>0</v>
      </c>
      <c r="C83" s="196">
        <v>0</v>
      </c>
      <c r="D83" s="194">
        <v>95325</v>
      </c>
      <c r="E83" s="196">
        <v>42990</v>
      </c>
      <c r="F83" s="183"/>
      <c r="G83" s="183"/>
      <c r="H83" s="183">
        <v>7.1577085854182063E-5</v>
      </c>
      <c r="I83" s="132"/>
    </row>
    <row r="84" spans="1:9" ht="15.75" thickBot="1" x14ac:dyDescent="0.6">
      <c r="A84" s="198" t="s">
        <v>96</v>
      </c>
      <c r="B84" s="194">
        <v>0</v>
      </c>
      <c r="C84" s="196">
        <v>0</v>
      </c>
      <c r="D84" s="194">
        <v>73279.490000000005</v>
      </c>
      <c r="E84" s="196">
        <v>36045</v>
      </c>
      <c r="F84" s="183"/>
      <c r="G84" s="183"/>
      <c r="H84" s="183">
        <v>6.0013865075924458E-5</v>
      </c>
      <c r="I84" s="132"/>
    </row>
    <row r="85" spans="1:9" ht="15.75" thickBot="1" x14ac:dyDescent="0.6">
      <c r="A85" s="218" t="s">
        <v>68</v>
      </c>
      <c r="B85" s="219">
        <v>901598.69</v>
      </c>
      <c r="C85" s="220">
        <v>348078</v>
      </c>
      <c r="D85" s="219">
        <v>955476.66</v>
      </c>
      <c r="E85" s="220">
        <v>414843</v>
      </c>
      <c r="F85" s="221">
        <v>5.9758261183809003E-2</v>
      </c>
      <c r="G85" s="221">
        <v>0.1918104562770413</v>
      </c>
      <c r="H85" s="221">
        <v>6.9070139630161549E-4</v>
      </c>
      <c r="I85" s="132"/>
    </row>
    <row r="86" spans="1:9" x14ac:dyDescent="0.55000000000000004">
      <c r="A86" s="197" t="s">
        <v>69</v>
      </c>
      <c r="B86" s="193">
        <v>827206.13</v>
      </c>
      <c r="C86" s="195">
        <v>324649</v>
      </c>
      <c r="D86" s="193">
        <v>955476.66</v>
      </c>
      <c r="E86" s="195">
        <v>414843</v>
      </c>
      <c r="F86" s="182">
        <v>0.15506477206594221</v>
      </c>
      <c r="G86" s="182">
        <v>0.27782004564930118</v>
      </c>
      <c r="H86" s="182">
        <v>6.9070139630161549E-4</v>
      </c>
      <c r="I86" s="132"/>
    </row>
    <row r="87" spans="1:9" ht="15.75" thickBot="1" x14ac:dyDescent="0.6">
      <c r="A87" s="199" t="s">
        <v>125</v>
      </c>
      <c r="B87" s="200">
        <v>74392.56</v>
      </c>
      <c r="C87" s="201">
        <v>23429</v>
      </c>
      <c r="D87" s="200">
        <v>0</v>
      </c>
      <c r="E87" s="201">
        <v>0</v>
      </c>
      <c r="F87" s="222">
        <v>-1</v>
      </c>
      <c r="G87" s="222">
        <v>-1</v>
      </c>
      <c r="H87" s="222">
        <v>0</v>
      </c>
      <c r="I87" s="132"/>
    </row>
    <row r="88" spans="1:9" ht="15.75" thickBot="1" x14ac:dyDescent="0.6">
      <c r="A88" s="223" t="s">
        <v>63</v>
      </c>
      <c r="B88" s="224">
        <v>1617450456.835</v>
      </c>
      <c r="C88" s="225">
        <v>651505889</v>
      </c>
      <c r="D88" s="224">
        <v>1345099541.01</v>
      </c>
      <c r="E88" s="225">
        <v>600611208</v>
      </c>
      <c r="F88" s="226">
        <v>-7.8118527950865491E-2</v>
      </c>
      <c r="G88" s="226">
        <v>-0.16838284886816979</v>
      </c>
      <c r="H88" s="226">
        <v>1</v>
      </c>
      <c r="I88" s="132"/>
    </row>
    <row r="89" spans="1:9" ht="15.75" thickBot="1" x14ac:dyDescent="0.6">
      <c r="A89" s="180"/>
      <c r="B89" s="180"/>
      <c r="C89" s="180"/>
      <c r="D89" s="180"/>
      <c r="E89" s="180"/>
      <c r="F89" s="180"/>
      <c r="G89" s="180"/>
      <c r="H89" s="180"/>
      <c r="I89" s="101"/>
    </row>
    <row r="90" spans="1:9" ht="15.75" thickBot="1" x14ac:dyDescent="0.6">
      <c r="A90" s="242" t="s">
        <v>61</v>
      </c>
      <c r="B90" s="245" t="s">
        <v>135</v>
      </c>
      <c r="C90" s="246"/>
      <c r="D90" s="245" t="s">
        <v>136</v>
      </c>
      <c r="E90" s="246"/>
      <c r="F90" s="251" t="s">
        <v>93</v>
      </c>
      <c r="G90" s="253" t="s">
        <v>117</v>
      </c>
      <c r="H90" s="180"/>
      <c r="I90" s="101"/>
    </row>
    <row r="91" spans="1:9" ht="15.75" thickBot="1" x14ac:dyDescent="0.6">
      <c r="A91" s="260"/>
      <c r="B91" s="115" t="s">
        <v>4</v>
      </c>
      <c r="C91" s="79" t="s">
        <v>0</v>
      </c>
      <c r="D91" s="116" t="s">
        <v>4</v>
      </c>
      <c r="E91" s="79" t="s">
        <v>0</v>
      </c>
      <c r="F91" s="264"/>
      <c r="G91" s="265"/>
      <c r="H91" s="180"/>
      <c r="I91" s="101"/>
    </row>
    <row r="92" spans="1:9" x14ac:dyDescent="0.55000000000000004">
      <c r="A92" s="197" t="s">
        <v>54</v>
      </c>
      <c r="B92" s="193">
        <v>1001279961.0700001</v>
      </c>
      <c r="C92" s="195">
        <v>418020576</v>
      </c>
      <c r="D92" s="193">
        <v>623030121.63999999</v>
      </c>
      <c r="E92" s="195">
        <v>306141123</v>
      </c>
      <c r="F92" s="182">
        <f t="shared" ref="F92:F155" si="0">+C92/$C$88</f>
        <v>0.64162209898305311</v>
      </c>
      <c r="G92" s="182">
        <f t="shared" ref="G92:G155" si="1">+E92/$E$88</f>
        <v>0.50971596753818815</v>
      </c>
      <c r="H92" s="261">
        <f>SUM(G92:G101)</f>
        <v>0.90404315265458723</v>
      </c>
      <c r="I92" s="101"/>
    </row>
    <row r="93" spans="1:9" x14ac:dyDescent="0.55000000000000004">
      <c r="A93" s="198" t="s">
        <v>106</v>
      </c>
      <c r="B93" s="194">
        <v>288557471.38</v>
      </c>
      <c r="C93" s="196">
        <v>101593553</v>
      </c>
      <c r="D93" s="194">
        <v>367761557.77600002</v>
      </c>
      <c r="E93" s="196">
        <v>136521149</v>
      </c>
      <c r="F93" s="183">
        <f t="shared" si="0"/>
        <v>0.15593650758235894</v>
      </c>
      <c r="G93" s="183">
        <f t="shared" si="1"/>
        <v>0.22730369860164182</v>
      </c>
      <c r="H93" s="262"/>
      <c r="I93" s="101"/>
    </row>
    <row r="94" spans="1:9" x14ac:dyDescent="0.55000000000000004">
      <c r="A94" s="198" t="s">
        <v>53</v>
      </c>
      <c r="B94" s="194">
        <v>61471289.490000002</v>
      </c>
      <c r="C94" s="196">
        <v>26385061</v>
      </c>
      <c r="D94" s="194">
        <v>59106941.100000001</v>
      </c>
      <c r="E94" s="196">
        <v>28305338</v>
      </c>
      <c r="F94" s="183">
        <f t="shared" si="0"/>
        <v>4.0498576368202255E-2</v>
      </c>
      <c r="G94" s="183">
        <f t="shared" si="1"/>
        <v>4.7127555435162644E-2</v>
      </c>
      <c r="H94" s="262"/>
      <c r="I94" s="101"/>
    </row>
    <row r="95" spans="1:9" x14ac:dyDescent="0.55000000000000004">
      <c r="A95" s="198" t="s">
        <v>52</v>
      </c>
      <c r="B95" s="194">
        <v>47113222.289999999</v>
      </c>
      <c r="C95" s="196">
        <v>19593944</v>
      </c>
      <c r="D95" s="194">
        <v>46283441.204000004</v>
      </c>
      <c r="E95" s="196">
        <v>21095787</v>
      </c>
      <c r="F95" s="183">
        <f t="shared" si="0"/>
        <v>3.0074853245110115E-2</v>
      </c>
      <c r="G95" s="183">
        <f t="shared" si="1"/>
        <v>3.5123865021180221E-2</v>
      </c>
      <c r="H95" s="262"/>
      <c r="I95" s="101"/>
    </row>
    <row r="96" spans="1:9" x14ac:dyDescent="0.55000000000000004">
      <c r="A96" s="198" t="s">
        <v>50</v>
      </c>
      <c r="B96" s="194">
        <v>21780930.34</v>
      </c>
      <c r="C96" s="196">
        <v>9435079</v>
      </c>
      <c r="D96" s="194">
        <v>27554580.5</v>
      </c>
      <c r="E96" s="196">
        <v>13517184</v>
      </c>
      <c r="F96" s="183">
        <f t="shared" si="0"/>
        <v>1.448195505106171E-2</v>
      </c>
      <c r="G96" s="183">
        <f t="shared" si="1"/>
        <v>2.2505713879385349E-2</v>
      </c>
      <c r="H96" s="262"/>
      <c r="I96" s="101"/>
    </row>
    <row r="97" spans="1:9" x14ac:dyDescent="0.55000000000000004">
      <c r="A97" s="198" t="s">
        <v>51</v>
      </c>
      <c r="B97" s="194">
        <v>40328725.07</v>
      </c>
      <c r="C97" s="196">
        <v>15712140</v>
      </c>
      <c r="D97" s="194">
        <v>29870566.5</v>
      </c>
      <c r="E97" s="196">
        <v>13039554</v>
      </c>
      <c r="F97" s="183">
        <f t="shared" si="0"/>
        <v>2.4116650770596489E-2</v>
      </c>
      <c r="G97" s="183">
        <f t="shared" si="1"/>
        <v>2.1710473974371786E-2</v>
      </c>
      <c r="H97" s="262"/>
      <c r="I97" s="101"/>
    </row>
    <row r="98" spans="1:9" x14ac:dyDescent="0.55000000000000004">
      <c r="A98" s="198" t="s">
        <v>108</v>
      </c>
      <c r="B98" s="194">
        <v>16004337.720000001</v>
      </c>
      <c r="C98" s="196">
        <v>5345619</v>
      </c>
      <c r="D98" s="194">
        <v>19356754.23</v>
      </c>
      <c r="E98" s="196">
        <v>8379340</v>
      </c>
      <c r="F98" s="183">
        <f t="shared" si="0"/>
        <v>8.2050202312139043E-3</v>
      </c>
      <c r="G98" s="183">
        <f t="shared" si="1"/>
        <v>1.3951354700660197E-2</v>
      </c>
      <c r="H98" s="262"/>
      <c r="I98" s="101"/>
    </row>
    <row r="99" spans="1:9" x14ac:dyDescent="0.55000000000000004">
      <c r="A99" s="198" t="s">
        <v>47</v>
      </c>
      <c r="B99" s="194">
        <v>9480965.6099999994</v>
      </c>
      <c r="C99" s="196">
        <v>4004958</v>
      </c>
      <c r="D99" s="194">
        <v>12894356.359999999</v>
      </c>
      <c r="E99" s="196">
        <v>5916482</v>
      </c>
      <c r="F99" s="183">
        <f t="shared" si="0"/>
        <v>6.1472322316951456E-3</v>
      </c>
      <c r="G99" s="183">
        <f t="shared" si="1"/>
        <v>9.8507685524243504E-3</v>
      </c>
      <c r="H99" s="262"/>
      <c r="I99" s="101"/>
    </row>
    <row r="100" spans="1:9" x14ac:dyDescent="0.55000000000000004">
      <c r="A100" s="198" t="s">
        <v>102</v>
      </c>
      <c r="B100" s="194">
        <v>12873113.42</v>
      </c>
      <c r="C100" s="196">
        <v>4044267</v>
      </c>
      <c r="D100" s="194">
        <v>14110086.4</v>
      </c>
      <c r="E100" s="196">
        <v>5225993</v>
      </c>
      <c r="F100" s="214">
        <f t="shared" si="0"/>
        <v>6.2075678336654299E-3</v>
      </c>
      <c r="G100" s="214">
        <f t="shared" si="1"/>
        <v>8.7011246716528143E-3</v>
      </c>
      <c r="H100" s="262"/>
      <c r="I100" s="101"/>
    </row>
    <row r="101" spans="1:9" ht="15.75" thickBot="1" x14ac:dyDescent="0.6">
      <c r="A101" s="199" t="s">
        <v>99</v>
      </c>
      <c r="B101" s="200">
        <v>2533811.34</v>
      </c>
      <c r="C101" s="201">
        <v>1105551</v>
      </c>
      <c r="D101" s="200">
        <v>10080728.08</v>
      </c>
      <c r="E101" s="201">
        <v>4836500</v>
      </c>
      <c r="F101" s="215">
        <f t="shared" si="0"/>
        <v>1.6969163574206772E-3</v>
      </c>
      <c r="G101" s="215">
        <f t="shared" si="1"/>
        <v>8.0526302799197851E-3</v>
      </c>
      <c r="H101" s="263"/>
      <c r="I101" s="101"/>
    </row>
    <row r="102" spans="1:9" x14ac:dyDescent="0.55000000000000004">
      <c r="A102" s="198" t="s">
        <v>109</v>
      </c>
      <c r="B102" s="194">
        <v>4778318.55</v>
      </c>
      <c r="C102" s="196">
        <v>2053424</v>
      </c>
      <c r="D102" s="194">
        <v>8988049.0899999999</v>
      </c>
      <c r="E102" s="196">
        <v>4375347</v>
      </c>
      <c r="F102" s="183">
        <f t="shared" si="0"/>
        <v>3.1518118787104317E-3</v>
      </c>
      <c r="G102" s="183">
        <f t="shared" si="1"/>
        <v>7.2848240953905076E-3</v>
      </c>
      <c r="H102" s="180"/>
      <c r="I102" s="101"/>
    </row>
    <row r="103" spans="1:9" x14ac:dyDescent="0.55000000000000004">
      <c r="A103" s="198" t="s">
        <v>77</v>
      </c>
      <c r="B103" s="194">
        <v>8782483.2599999998</v>
      </c>
      <c r="C103" s="196">
        <v>2861561</v>
      </c>
      <c r="D103" s="194">
        <v>7017322.79</v>
      </c>
      <c r="E103" s="196">
        <v>2413552</v>
      </c>
      <c r="F103" s="183">
        <f t="shared" si="0"/>
        <v>4.3922258391128682E-3</v>
      </c>
      <c r="G103" s="183">
        <f t="shared" si="1"/>
        <v>4.0184931081072997E-3</v>
      </c>
      <c r="H103" s="180"/>
      <c r="I103" s="101"/>
    </row>
    <row r="104" spans="1:9" x14ac:dyDescent="0.55000000000000004">
      <c r="A104" s="198" t="s">
        <v>48</v>
      </c>
      <c r="B104" s="194">
        <v>1226615.32</v>
      </c>
      <c r="C104" s="196">
        <v>504455</v>
      </c>
      <c r="D104" s="194">
        <v>3017235.05</v>
      </c>
      <c r="E104" s="196">
        <v>1399170</v>
      </c>
      <c r="F104" s="183">
        <f t="shared" si="0"/>
        <v>7.7429077544378109E-4</v>
      </c>
      <c r="G104" s="183">
        <f t="shared" si="1"/>
        <v>2.329576906596788E-3</v>
      </c>
      <c r="H104" s="180"/>
      <c r="I104" s="101"/>
    </row>
    <row r="105" spans="1:9" x14ac:dyDescent="0.55000000000000004">
      <c r="A105" s="198" t="s">
        <v>100</v>
      </c>
      <c r="B105" s="194">
        <v>1631487.05</v>
      </c>
      <c r="C105" s="196">
        <v>480118</v>
      </c>
      <c r="D105" s="194">
        <v>2555594.62</v>
      </c>
      <c r="E105" s="196">
        <v>817305</v>
      </c>
      <c r="F105" s="214">
        <f t="shared" si="0"/>
        <v>7.3693577925586489E-4</v>
      </c>
      <c r="G105" s="214">
        <f t="shared" si="1"/>
        <v>1.3607887916736979E-3</v>
      </c>
      <c r="H105" s="180"/>
      <c r="I105" s="101"/>
    </row>
    <row r="106" spans="1:9" x14ac:dyDescent="0.55000000000000004">
      <c r="A106" s="198" t="s">
        <v>56</v>
      </c>
      <c r="B106" s="194">
        <v>2640913.5299999998</v>
      </c>
      <c r="C106" s="196">
        <v>1272081</v>
      </c>
      <c r="D106" s="194">
        <v>1189165.71</v>
      </c>
      <c r="E106" s="196">
        <v>647104</v>
      </c>
      <c r="F106" s="214">
        <f t="shared" si="0"/>
        <v>1.9525241774138438E-3</v>
      </c>
      <c r="G106" s="214">
        <f t="shared" si="1"/>
        <v>1.0774091315325571E-3</v>
      </c>
      <c r="H106" s="180"/>
      <c r="I106" s="101"/>
    </row>
    <row r="107" spans="1:9" x14ac:dyDescent="0.55000000000000004">
      <c r="A107" s="198" t="s">
        <v>60</v>
      </c>
      <c r="B107" s="194">
        <v>1346511</v>
      </c>
      <c r="C107" s="196">
        <v>453791</v>
      </c>
      <c r="D107" s="194">
        <v>1703645.05</v>
      </c>
      <c r="E107" s="196">
        <v>634442</v>
      </c>
      <c r="F107" s="214">
        <f t="shared" si="0"/>
        <v>6.9652632103836597E-4</v>
      </c>
      <c r="G107" s="214">
        <f t="shared" si="1"/>
        <v>1.0563272738659914E-3</v>
      </c>
      <c r="H107" s="180"/>
      <c r="I107" s="101"/>
    </row>
    <row r="108" spans="1:9" x14ac:dyDescent="0.55000000000000004">
      <c r="A108" s="198" t="s">
        <v>58</v>
      </c>
      <c r="B108" s="194">
        <v>422045.59</v>
      </c>
      <c r="C108" s="196">
        <v>182197</v>
      </c>
      <c r="D108" s="194">
        <v>1198783.03</v>
      </c>
      <c r="E108" s="196">
        <v>566479</v>
      </c>
      <c r="F108" s="214">
        <f t="shared" si="0"/>
        <v>2.7965518512757448E-4</v>
      </c>
      <c r="G108" s="214">
        <f t="shared" si="1"/>
        <v>9.4317087735732027E-4</v>
      </c>
      <c r="H108" s="180"/>
      <c r="I108" s="101"/>
    </row>
    <row r="109" spans="1:9" x14ac:dyDescent="0.55000000000000004">
      <c r="A109" s="198" t="s">
        <v>101</v>
      </c>
      <c r="B109" s="194">
        <v>0</v>
      </c>
      <c r="C109" s="196">
        <v>0</v>
      </c>
      <c r="D109" s="194">
        <v>1019677.89</v>
      </c>
      <c r="E109" s="196">
        <v>488890</v>
      </c>
      <c r="F109" s="214">
        <f t="shared" si="0"/>
        <v>0</v>
      </c>
      <c r="G109" s="214">
        <f t="shared" si="1"/>
        <v>8.1398747390674735E-4</v>
      </c>
      <c r="H109" s="180"/>
      <c r="I109" s="101"/>
    </row>
    <row r="110" spans="1:9" x14ac:dyDescent="0.55000000000000004">
      <c r="A110" s="198" t="s">
        <v>103</v>
      </c>
      <c r="B110" s="194">
        <v>430816.24</v>
      </c>
      <c r="C110" s="196">
        <v>184112</v>
      </c>
      <c r="D110" s="194">
        <v>1178739.44</v>
      </c>
      <c r="E110" s="196">
        <v>468473</v>
      </c>
      <c r="F110" s="214">
        <f t="shared" si="0"/>
        <v>2.8259452924146939E-4</v>
      </c>
      <c r="G110" s="214">
        <f t="shared" si="1"/>
        <v>7.7999376928044272E-4</v>
      </c>
      <c r="H110" s="180"/>
      <c r="I110" s="101"/>
    </row>
    <row r="111" spans="1:9" x14ac:dyDescent="0.55000000000000004">
      <c r="A111" s="198" t="s">
        <v>107</v>
      </c>
      <c r="B111" s="194">
        <v>344502.3</v>
      </c>
      <c r="C111" s="196">
        <v>142774</v>
      </c>
      <c r="D111" s="194">
        <v>601033.57999999996</v>
      </c>
      <c r="E111" s="196">
        <v>207768</v>
      </c>
      <c r="F111" s="183">
        <f t="shared" si="0"/>
        <v>2.1914460392544511E-4</v>
      </c>
      <c r="G111" s="183">
        <f t="shared" si="1"/>
        <v>3.4592761046177482E-4</v>
      </c>
      <c r="H111" s="180"/>
      <c r="I111" s="101"/>
    </row>
    <row r="112" spans="1:9" x14ac:dyDescent="0.55000000000000004">
      <c r="A112" s="198" t="s">
        <v>97</v>
      </c>
      <c r="B112" s="194">
        <v>110784.37</v>
      </c>
      <c r="C112" s="196">
        <v>50106</v>
      </c>
      <c r="D112" s="194">
        <v>429873.36</v>
      </c>
      <c r="E112" s="196">
        <v>183603</v>
      </c>
      <c r="F112" s="214">
        <f t="shared" si="0"/>
        <v>7.6907977112698059E-5</v>
      </c>
      <c r="G112" s="214">
        <f t="shared" si="1"/>
        <v>3.0569359604757827E-4</v>
      </c>
      <c r="H112" s="180"/>
      <c r="I112" s="101"/>
    </row>
    <row r="113" spans="1:9" x14ac:dyDescent="0.55000000000000004">
      <c r="A113" s="198" t="s">
        <v>95</v>
      </c>
      <c r="B113" s="194">
        <v>0</v>
      </c>
      <c r="C113" s="196">
        <v>0</v>
      </c>
      <c r="D113" s="194">
        <v>251756.33</v>
      </c>
      <c r="E113" s="196">
        <v>118185</v>
      </c>
      <c r="F113" s="214">
        <f t="shared" si="0"/>
        <v>0</v>
      </c>
      <c r="G113" s="214">
        <f t="shared" si="1"/>
        <v>1.9677454970170986E-4</v>
      </c>
      <c r="H113" s="180"/>
      <c r="I113" s="101"/>
    </row>
    <row r="114" spans="1:9" x14ac:dyDescent="0.55000000000000004">
      <c r="A114" s="198" t="s">
        <v>104</v>
      </c>
      <c r="B114" s="194">
        <v>0</v>
      </c>
      <c r="C114" s="196">
        <v>0</v>
      </c>
      <c r="D114" s="194">
        <v>202379.51999999999</v>
      </c>
      <c r="E114" s="196">
        <v>97320</v>
      </c>
      <c r="F114" s="214">
        <f t="shared" si="0"/>
        <v>0</v>
      </c>
      <c r="G114" s="214">
        <f t="shared" si="1"/>
        <v>1.6203493824910441E-4</v>
      </c>
      <c r="H114" s="180"/>
      <c r="I114" s="101"/>
    </row>
    <row r="115" spans="1:9" x14ac:dyDescent="0.55000000000000004">
      <c r="A115" s="198" t="s">
        <v>57</v>
      </c>
      <c r="B115" s="194">
        <v>0</v>
      </c>
      <c r="C115" s="196">
        <v>0</v>
      </c>
      <c r="D115" s="194">
        <v>183835.14</v>
      </c>
      <c r="E115" s="196">
        <v>90420</v>
      </c>
      <c r="F115" s="214">
        <f t="shared" si="0"/>
        <v>0</v>
      </c>
      <c r="G115" s="214">
        <f t="shared" si="1"/>
        <v>1.5054664114759575E-4</v>
      </c>
      <c r="H115" s="180"/>
      <c r="I115" s="101"/>
    </row>
    <row r="116" spans="1:9" x14ac:dyDescent="0.55000000000000004">
      <c r="A116" s="198" t="s">
        <v>110</v>
      </c>
      <c r="B116" s="194">
        <v>0</v>
      </c>
      <c r="C116" s="196">
        <v>0</v>
      </c>
      <c r="D116" s="194">
        <v>184719.16</v>
      </c>
      <c r="E116" s="196">
        <v>88850</v>
      </c>
      <c r="F116" s="183">
        <f t="shared" si="0"/>
        <v>0</v>
      </c>
      <c r="G116" s="183">
        <f t="shared" si="1"/>
        <v>1.4793263731435394E-4</v>
      </c>
      <c r="H116" s="180"/>
      <c r="I116" s="101"/>
    </row>
    <row r="117" spans="1:9" x14ac:dyDescent="0.55000000000000004">
      <c r="A117" s="198" t="s">
        <v>62</v>
      </c>
      <c r="B117" s="194">
        <v>0</v>
      </c>
      <c r="C117" s="196">
        <v>0</v>
      </c>
      <c r="D117" s="194">
        <v>170653.7</v>
      </c>
      <c r="E117" s="196">
        <v>81866</v>
      </c>
      <c r="F117" s="214">
        <f t="shared" si="0"/>
        <v>0</v>
      </c>
      <c r="G117" s="214">
        <f t="shared" si="1"/>
        <v>1.3630448268291389E-4</v>
      </c>
      <c r="H117" s="180"/>
      <c r="I117" s="101"/>
    </row>
    <row r="118" spans="1:9" x14ac:dyDescent="0.55000000000000004">
      <c r="A118" s="198" t="s">
        <v>49</v>
      </c>
      <c r="B118" s="194">
        <v>198474.4</v>
      </c>
      <c r="C118" s="196">
        <v>28977</v>
      </c>
      <c r="D118" s="194">
        <v>381466.09</v>
      </c>
      <c r="E118" s="196">
        <v>57999</v>
      </c>
      <c r="F118" s="183">
        <f t="shared" si="0"/>
        <v>4.4476957905134146E-5</v>
      </c>
      <c r="G118" s="183">
        <f t="shared" si="1"/>
        <v>9.6566629505854978E-5</v>
      </c>
      <c r="H118" s="180"/>
      <c r="I118" s="101"/>
    </row>
    <row r="119" spans="1:9" x14ac:dyDescent="0.55000000000000004">
      <c r="A119" s="198" t="s">
        <v>105</v>
      </c>
      <c r="B119" s="194">
        <v>547335.30000000005</v>
      </c>
      <c r="C119" s="196">
        <v>227078</v>
      </c>
      <c r="D119" s="194">
        <v>14272027.01</v>
      </c>
      <c r="E119" s="196">
        <v>5875327</v>
      </c>
      <c r="F119" s="214">
        <f t="shared" si="0"/>
        <v>3.4854328078068992E-4</v>
      </c>
      <c r="G119" s="214">
        <f t="shared" si="1"/>
        <v>9.7822466876109314E-3</v>
      </c>
      <c r="H119" s="180"/>
      <c r="I119" s="101"/>
    </row>
    <row r="120" spans="1:9" x14ac:dyDescent="0.55000000000000004">
      <c r="A120" s="198" t="s">
        <v>46</v>
      </c>
      <c r="B120" s="194">
        <v>8339682.3300000001</v>
      </c>
      <c r="C120" s="196">
        <v>2645188</v>
      </c>
      <c r="D120" s="194">
        <v>13695382.42</v>
      </c>
      <c r="E120" s="196">
        <v>5250637</v>
      </c>
      <c r="F120" s="183">
        <f t="shared" si="0"/>
        <v>4.060113722164682E-3</v>
      </c>
      <c r="G120" s="183">
        <f t="shared" si="1"/>
        <v>8.7421562069817382E-3</v>
      </c>
      <c r="H120" s="180"/>
      <c r="I120" s="101"/>
    </row>
    <row r="121" spans="1:9" x14ac:dyDescent="0.55000000000000004">
      <c r="A121" s="198" t="s">
        <v>66</v>
      </c>
      <c r="B121" s="194">
        <v>16927813.460000001</v>
      </c>
      <c r="C121" s="196">
        <v>7317315</v>
      </c>
      <c r="D121" s="194">
        <v>9668584.5500000007</v>
      </c>
      <c r="E121" s="196">
        <v>4362579</v>
      </c>
      <c r="F121" s="214">
        <f t="shared" si="0"/>
        <v>1.1231387349746581E-2</v>
      </c>
      <c r="G121" s="214">
        <f t="shared" si="1"/>
        <v>7.2635657508409333E-3</v>
      </c>
      <c r="H121" s="180"/>
      <c r="I121" s="101"/>
    </row>
    <row r="122" spans="1:9" x14ac:dyDescent="0.55000000000000004">
      <c r="A122" s="198" t="s">
        <v>73</v>
      </c>
      <c r="B122" s="194">
        <v>8356917.9100000001</v>
      </c>
      <c r="C122" s="196">
        <v>3770383</v>
      </c>
      <c r="D122" s="194">
        <v>6996535.4100000001</v>
      </c>
      <c r="E122" s="196">
        <v>3178354</v>
      </c>
      <c r="F122" s="183">
        <f t="shared" si="0"/>
        <v>5.7871817640623045E-3</v>
      </c>
      <c r="G122" s="183">
        <f t="shared" si="1"/>
        <v>5.2918659486620835E-3</v>
      </c>
      <c r="H122" s="180"/>
      <c r="I122" s="101"/>
    </row>
    <row r="123" spans="1:9" x14ac:dyDescent="0.55000000000000004">
      <c r="A123" s="198" t="s">
        <v>83</v>
      </c>
      <c r="B123" s="194">
        <v>5857711.7800000003</v>
      </c>
      <c r="C123" s="196">
        <v>2435779</v>
      </c>
      <c r="D123" s="194">
        <v>5662975.3399999999</v>
      </c>
      <c r="E123" s="196">
        <v>2715094</v>
      </c>
      <c r="F123" s="183">
        <f t="shared" si="0"/>
        <v>3.7386906874144923E-3</v>
      </c>
      <c r="G123" s="183">
        <f t="shared" si="1"/>
        <v>4.5205516710903606E-3</v>
      </c>
      <c r="H123" s="180"/>
      <c r="I123" s="101"/>
    </row>
    <row r="124" spans="1:9" x14ac:dyDescent="0.55000000000000004">
      <c r="A124" s="198" t="s">
        <v>111</v>
      </c>
      <c r="B124" s="194">
        <v>0</v>
      </c>
      <c r="C124" s="196">
        <v>0</v>
      </c>
      <c r="D124" s="194">
        <v>4715240.26</v>
      </c>
      <c r="E124" s="196">
        <v>1642727</v>
      </c>
      <c r="F124" s="183">
        <f t="shared" si="0"/>
        <v>0</v>
      </c>
      <c r="G124" s="183">
        <f t="shared" si="1"/>
        <v>2.7350921496623153E-3</v>
      </c>
      <c r="H124" s="180"/>
      <c r="I124" s="101"/>
    </row>
    <row r="125" spans="1:9" x14ac:dyDescent="0.55000000000000004">
      <c r="A125" s="198" t="s">
        <v>84</v>
      </c>
      <c r="B125" s="194">
        <v>4417102.28</v>
      </c>
      <c r="C125" s="196">
        <v>1834482</v>
      </c>
      <c r="D125" s="194">
        <v>2678771.06</v>
      </c>
      <c r="E125" s="196">
        <v>1349413</v>
      </c>
      <c r="F125" s="183">
        <f t="shared" si="0"/>
        <v>2.8157565894235534E-3</v>
      </c>
      <c r="G125" s="183">
        <f t="shared" si="1"/>
        <v>2.2467329647301556E-3</v>
      </c>
      <c r="H125" s="180"/>
      <c r="I125" s="101"/>
    </row>
    <row r="126" spans="1:9" x14ac:dyDescent="0.55000000000000004">
      <c r="A126" s="198" t="s">
        <v>85</v>
      </c>
      <c r="B126" s="194">
        <v>225329.38</v>
      </c>
      <c r="C126" s="196">
        <v>99990</v>
      </c>
      <c r="D126" s="194">
        <v>1559176.94</v>
      </c>
      <c r="E126" s="196">
        <v>735799</v>
      </c>
      <c r="F126" s="214">
        <f t="shared" si="0"/>
        <v>1.5347520519496026E-4</v>
      </c>
      <c r="G126" s="214">
        <f t="shared" si="1"/>
        <v>1.2250836984047757E-3</v>
      </c>
      <c r="H126" s="180"/>
      <c r="I126" s="101"/>
    </row>
    <row r="127" spans="1:9" x14ac:dyDescent="0.55000000000000004">
      <c r="A127" s="198" t="s">
        <v>123</v>
      </c>
      <c r="B127" s="194">
        <v>1261351.74</v>
      </c>
      <c r="C127" s="196">
        <v>468709</v>
      </c>
      <c r="D127" s="194">
        <v>870688.03</v>
      </c>
      <c r="E127" s="196">
        <v>386617</v>
      </c>
      <c r="F127" s="214">
        <f t="shared" si="0"/>
        <v>7.1942404192143841E-4</v>
      </c>
      <c r="G127" s="214">
        <f t="shared" si="1"/>
        <v>6.4370593630347307E-4</v>
      </c>
      <c r="H127" s="180"/>
      <c r="I127" s="101"/>
    </row>
    <row r="128" spans="1:9" x14ac:dyDescent="0.55000000000000004">
      <c r="A128" s="198" t="s">
        <v>69</v>
      </c>
      <c r="B128" s="194">
        <v>0</v>
      </c>
      <c r="C128" s="196">
        <v>0</v>
      </c>
      <c r="D128" s="194">
        <v>421806.9</v>
      </c>
      <c r="E128" s="196">
        <v>201058</v>
      </c>
      <c r="F128" s="214">
        <f t="shared" si="0"/>
        <v>0</v>
      </c>
      <c r="G128" s="214">
        <f t="shared" si="1"/>
        <v>3.3475565777320624E-4</v>
      </c>
      <c r="H128" s="180"/>
      <c r="I128" s="101"/>
    </row>
    <row r="129" spans="1:10" x14ac:dyDescent="0.55000000000000004">
      <c r="A129" s="198" t="s">
        <v>98</v>
      </c>
      <c r="B129" s="194">
        <v>1313030.93</v>
      </c>
      <c r="C129" s="196">
        <v>493105</v>
      </c>
      <c r="D129" s="194">
        <v>339298</v>
      </c>
      <c r="E129" s="196">
        <v>150795</v>
      </c>
      <c r="F129" s="214">
        <f t="shared" si="0"/>
        <v>7.5686959753636237E-4</v>
      </c>
      <c r="G129" s="214">
        <f t="shared" si="1"/>
        <v>2.5106924078579634E-4</v>
      </c>
      <c r="H129" s="180"/>
      <c r="I129" s="120"/>
      <c r="J129" s="101"/>
    </row>
    <row r="130" spans="1:10" x14ac:dyDescent="0.55000000000000004">
      <c r="A130" s="198" t="s">
        <v>67</v>
      </c>
      <c r="B130" s="194">
        <v>8621357.0099999998</v>
      </c>
      <c r="C130" s="196">
        <v>3553546</v>
      </c>
      <c r="D130" s="194">
        <v>217354.28</v>
      </c>
      <c r="E130" s="196">
        <v>105820</v>
      </c>
      <c r="F130" s="214">
        <f t="shared" si="0"/>
        <v>5.4543574509423962E-3</v>
      </c>
      <c r="G130" s="214">
        <f t="shared" si="1"/>
        <v>1.7618718830168751E-4</v>
      </c>
      <c r="H130" s="180"/>
      <c r="I130" s="120"/>
      <c r="J130" s="101"/>
    </row>
    <row r="131" spans="1:10" x14ac:dyDescent="0.55000000000000004">
      <c r="A131" s="198" t="s">
        <v>55</v>
      </c>
      <c r="B131" s="194">
        <v>0</v>
      </c>
      <c r="C131" s="196">
        <v>0</v>
      </c>
      <c r="D131" s="194">
        <v>102296.6</v>
      </c>
      <c r="E131" s="196">
        <v>46286</v>
      </c>
      <c r="F131" s="214">
        <f t="shared" si="0"/>
        <v>0</v>
      </c>
      <c r="G131" s="214">
        <f t="shared" si="1"/>
        <v>7.7064828933395469E-5</v>
      </c>
      <c r="H131" s="180"/>
      <c r="I131" s="120"/>
      <c r="J131" s="101"/>
    </row>
    <row r="132" spans="1:10" x14ac:dyDescent="0.55000000000000004">
      <c r="A132" s="198" t="s">
        <v>76</v>
      </c>
      <c r="B132" s="194">
        <v>0</v>
      </c>
      <c r="C132" s="196">
        <v>0</v>
      </c>
      <c r="D132" s="194">
        <v>108150</v>
      </c>
      <c r="E132" s="196">
        <v>44974</v>
      </c>
      <c r="F132" s="214">
        <f t="shared" si="0"/>
        <v>0</v>
      </c>
      <c r="G132" s="214">
        <f t="shared" si="1"/>
        <v>7.4880387513514402E-5</v>
      </c>
      <c r="H132" s="180"/>
      <c r="I132" s="120"/>
      <c r="J132" s="101"/>
    </row>
    <row r="133" spans="1:10" x14ac:dyDescent="0.55000000000000004">
      <c r="A133" s="198" t="s">
        <v>89</v>
      </c>
      <c r="B133" s="194">
        <v>123424</v>
      </c>
      <c r="C133" s="196">
        <v>51588</v>
      </c>
      <c r="D133" s="194">
        <v>0</v>
      </c>
      <c r="E133" s="196">
        <v>0</v>
      </c>
      <c r="F133" s="214">
        <f t="shared" si="0"/>
        <v>7.9182707126688762E-5</v>
      </c>
      <c r="G133" s="214">
        <f t="shared" si="1"/>
        <v>0</v>
      </c>
      <c r="H133" s="180"/>
      <c r="I133" s="120"/>
      <c r="J133" s="101"/>
    </row>
    <row r="134" spans="1:10" x14ac:dyDescent="0.55000000000000004">
      <c r="A134" s="198" t="s">
        <v>71</v>
      </c>
      <c r="B134" s="194">
        <v>7379307.7599999998</v>
      </c>
      <c r="C134" s="196">
        <v>3270366</v>
      </c>
      <c r="D134" s="194">
        <v>8876522.7200000007</v>
      </c>
      <c r="E134" s="196">
        <v>4049957</v>
      </c>
      <c r="F134" s="214">
        <f t="shared" si="0"/>
        <v>5.0197028994161553E-3</v>
      </c>
      <c r="G134" s="214">
        <f t="shared" si="1"/>
        <v>6.7430593136716824E-3</v>
      </c>
      <c r="H134" s="180"/>
      <c r="I134" s="120"/>
      <c r="J134" s="101"/>
    </row>
    <row r="135" spans="1:10" x14ac:dyDescent="0.55000000000000004">
      <c r="A135" s="198" t="s">
        <v>131</v>
      </c>
      <c r="B135" s="194">
        <v>6661887.0599999996</v>
      </c>
      <c r="C135" s="196">
        <v>2561354</v>
      </c>
      <c r="D135" s="194">
        <v>8216118.3300000001</v>
      </c>
      <c r="E135" s="196">
        <v>3350482</v>
      </c>
      <c r="F135" s="214">
        <f t="shared" si="0"/>
        <v>3.9314364509144134E-3</v>
      </c>
      <c r="G135" s="214">
        <f t="shared" si="1"/>
        <v>5.5784540071386743E-3</v>
      </c>
      <c r="H135" s="180"/>
      <c r="I135" s="120"/>
      <c r="J135" s="101"/>
    </row>
    <row r="136" spans="1:10" x14ac:dyDescent="0.55000000000000004">
      <c r="A136" s="198" t="s">
        <v>86</v>
      </c>
      <c r="B136" s="194">
        <v>7728990.9299999997</v>
      </c>
      <c r="C136" s="196">
        <v>2688340</v>
      </c>
      <c r="D136" s="194">
        <v>6004414.04</v>
      </c>
      <c r="E136" s="196">
        <v>2350987</v>
      </c>
      <c r="F136" s="214">
        <f t="shared" si="0"/>
        <v>4.1263479661348083E-3</v>
      </c>
      <c r="G136" s="214">
        <f t="shared" si="1"/>
        <v>3.914324222867316E-3</v>
      </c>
      <c r="H136" s="180"/>
      <c r="I136" s="120"/>
      <c r="J136" s="101"/>
    </row>
    <row r="137" spans="1:10" x14ac:dyDescent="0.55000000000000004">
      <c r="A137" s="198" t="s">
        <v>72</v>
      </c>
      <c r="B137" s="194">
        <v>4368942.13</v>
      </c>
      <c r="C137" s="196">
        <v>1775508</v>
      </c>
      <c r="D137" s="194">
        <v>3615060.37</v>
      </c>
      <c r="E137" s="196">
        <v>1594114</v>
      </c>
      <c r="F137" s="214">
        <f t="shared" si="0"/>
        <v>2.7252370699599308E-3</v>
      </c>
      <c r="G137" s="214">
        <f t="shared" si="1"/>
        <v>2.654152934155701E-3</v>
      </c>
      <c r="H137" s="180"/>
      <c r="I137" s="120"/>
      <c r="J137" s="101"/>
    </row>
    <row r="138" spans="1:10" x14ac:dyDescent="0.55000000000000004">
      <c r="A138" s="198" t="s">
        <v>80</v>
      </c>
      <c r="B138" s="194">
        <v>631537.88</v>
      </c>
      <c r="C138" s="196">
        <v>266144</v>
      </c>
      <c r="D138" s="194">
        <v>1437877.97</v>
      </c>
      <c r="E138" s="196">
        <v>643961</v>
      </c>
      <c r="F138" s="214">
        <f t="shared" si="0"/>
        <v>4.0850590070414542E-4</v>
      </c>
      <c r="G138" s="214">
        <f t="shared" si="1"/>
        <v>1.0721761289542902E-3</v>
      </c>
      <c r="H138" s="180"/>
      <c r="I138" s="120"/>
      <c r="J138" s="101"/>
    </row>
    <row r="139" spans="1:10" x14ac:dyDescent="0.55000000000000004">
      <c r="A139" s="198" t="s">
        <v>74</v>
      </c>
      <c r="B139" s="194">
        <v>0</v>
      </c>
      <c r="C139" s="196">
        <v>0</v>
      </c>
      <c r="D139" s="194">
        <v>1015739.09</v>
      </c>
      <c r="E139" s="196">
        <v>439361</v>
      </c>
      <c r="F139" s="214">
        <f t="shared" si="0"/>
        <v>0</v>
      </c>
      <c r="G139" s="214">
        <f t="shared" si="1"/>
        <v>7.3152314533564281E-4</v>
      </c>
      <c r="H139" s="180"/>
      <c r="I139" s="120"/>
      <c r="J139" s="101"/>
    </row>
    <row r="140" spans="1:10" x14ac:dyDescent="0.55000000000000004">
      <c r="A140" s="198" t="s">
        <v>79</v>
      </c>
      <c r="B140" s="194">
        <v>1046577.84</v>
      </c>
      <c r="C140" s="196">
        <v>397998</v>
      </c>
      <c r="D140" s="194">
        <v>895742.28</v>
      </c>
      <c r="E140" s="196">
        <v>406433</v>
      </c>
      <c r="F140" s="214">
        <f t="shared" si="0"/>
        <v>6.1088933610544847E-4</v>
      </c>
      <c r="G140" s="214">
        <f t="shared" si="1"/>
        <v>6.7669899360253032E-4</v>
      </c>
      <c r="H140" s="180"/>
      <c r="I140" s="120"/>
      <c r="J140" s="101"/>
    </row>
    <row r="141" spans="1:10" x14ac:dyDescent="0.55000000000000004">
      <c r="A141" s="198" t="s">
        <v>120</v>
      </c>
      <c r="B141" s="194">
        <v>1330818.7050000001</v>
      </c>
      <c r="C141" s="196">
        <v>513183</v>
      </c>
      <c r="D141" s="194">
        <v>809747.42</v>
      </c>
      <c r="E141" s="196">
        <v>323257</v>
      </c>
      <c r="F141" s="214">
        <f t="shared" si="0"/>
        <v>7.8768743101875478E-4</v>
      </c>
      <c r="G141" s="214">
        <f t="shared" si="1"/>
        <v>5.3821339944092419E-4</v>
      </c>
      <c r="H141" s="180"/>
      <c r="I141" s="120"/>
      <c r="J141" s="101"/>
    </row>
    <row r="142" spans="1:10" x14ac:dyDescent="0.55000000000000004">
      <c r="A142" s="198" t="s">
        <v>70</v>
      </c>
      <c r="B142" s="194">
        <v>803155</v>
      </c>
      <c r="C142" s="196">
        <v>301341</v>
      </c>
      <c r="D142" s="194">
        <v>711655.4</v>
      </c>
      <c r="E142" s="196">
        <v>304942</v>
      </c>
      <c r="F142" s="214">
        <f t="shared" si="0"/>
        <v>4.6252997108365353E-4</v>
      </c>
      <c r="G142" s="214">
        <f t="shared" si="1"/>
        <v>5.0771946300409362E-4</v>
      </c>
      <c r="H142" s="180"/>
      <c r="I142" s="120"/>
      <c r="J142" s="101"/>
    </row>
    <row r="143" spans="1:10" x14ac:dyDescent="0.55000000000000004">
      <c r="A143" s="198" t="s">
        <v>119</v>
      </c>
      <c r="B143" s="194">
        <v>101386.12</v>
      </c>
      <c r="C143" s="196">
        <v>36420</v>
      </c>
      <c r="D143" s="194">
        <v>697600.85</v>
      </c>
      <c r="E143" s="196">
        <v>294529</v>
      </c>
      <c r="F143" s="214">
        <f t="shared" si="0"/>
        <v>5.5901259857990322E-5</v>
      </c>
      <c r="G143" s="214">
        <f t="shared" si="1"/>
        <v>4.9038212420438217E-4</v>
      </c>
      <c r="H143" s="180"/>
      <c r="I143" s="120"/>
      <c r="J143" s="101"/>
    </row>
    <row r="144" spans="1:10" x14ac:dyDescent="0.55000000000000004">
      <c r="A144" s="198" t="s">
        <v>94</v>
      </c>
      <c r="B144" s="194">
        <v>113529.60000000001</v>
      </c>
      <c r="C144" s="196">
        <v>51840</v>
      </c>
      <c r="D144" s="194">
        <v>454630.71</v>
      </c>
      <c r="E144" s="196">
        <v>189132</v>
      </c>
      <c r="F144" s="214">
        <f t="shared" si="0"/>
        <v>7.9569503323399733E-5</v>
      </c>
      <c r="G144" s="214">
        <f t="shared" si="1"/>
        <v>3.1489921846413496E-4</v>
      </c>
      <c r="H144" s="180"/>
      <c r="I144" s="120"/>
      <c r="J144" s="101"/>
    </row>
    <row r="145" spans="1:10" x14ac:dyDescent="0.55000000000000004">
      <c r="A145" s="198" t="s">
        <v>130</v>
      </c>
      <c r="B145" s="194">
        <v>413605.2</v>
      </c>
      <c r="C145" s="196">
        <v>183512</v>
      </c>
      <c r="D145" s="194">
        <v>382314.81</v>
      </c>
      <c r="E145" s="196">
        <v>175681</v>
      </c>
      <c r="F145" s="214">
        <f t="shared" si="0"/>
        <v>2.8167358591596708E-4</v>
      </c>
      <c r="G145" s="214">
        <f t="shared" si="1"/>
        <v>2.9250369899857078E-4</v>
      </c>
      <c r="H145" s="180"/>
      <c r="I145" s="120"/>
      <c r="J145" s="101"/>
    </row>
    <row r="146" spans="1:10" x14ac:dyDescent="0.55000000000000004">
      <c r="A146" s="198" t="s">
        <v>113</v>
      </c>
      <c r="B146" s="194">
        <v>235707.38</v>
      </c>
      <c r="C146" s="196">
        <v>93928</v>
      </c>
      <c r="D146" s="194">
        <v>338383.92</v>
      </c>
      <c r="E146" s="196">
        <v>159144</v>
      </c>
      <c r="F146" s="214">
        <f t="shared" si="0"/>
        <v>1.4417060779630189E-4</v>
      </c>
      <c r="G146" s="214">
        <f t="shared" si="1"/>
        <v>2.6497008027862176E-4</v>
      </c>
      <c r="H146" s="180"/>
      <c r="I146" s="120"/>
      <c r="J146" s="101"/>
    </row>
    <row r="147" spans="1:10" x14ac:dyDescent="0.55000000000000004">
      <c r="A147" s="198" t="s">
        <v>91</v>
      </c>
      <c r="B147" s="194">
        <v>257928.25</v>
      </c>
      <c r="C147" s="196">
        <v>92388</v>
      </c>
      <c r="D147" s="194">
        <v>119436</v>
      </c>
      <c r="E147" s="196">
        <v>48502</v>
      </c>
      <c r="F147" s="214">
        <f t="shared" si="0"/>
        <v>1.4180685326084598E-4</v>
      </c>
      <c r="G147" s="214">
        <f t="shared" si="1"/>
        <v>8.0754403770633593E-5</v>
      </c>
      <c r="H147" s="180"/>
      <c r="I147" s="120"/>
      <c r="J147" s="101"/>
    </row>
    <row r="148" spans="1:10" x14ac:dyDescent="0.55000000000000004">
      <c r="A148" s="198" t="s">
        <v>87</v>
      </c>
      <c r="B148" s="194">
        <v>0</v>
      </c>
      <c r="C148" s="196">
        <v>0</v>
      </c>
      <c r="D148" s="194">
        <v>143246</v>
      </c>
      <c r="E148" s="196">
        <v>43982</v>
      </c>
      <c r="F148" s="214">
        <f t="shared" si="0"/>
        <v>0</v>
      </c>
      <c r="G148" s="214">
        <f t="shared" si="1"/>
        <v>7.3228736683848226E-5</v>
      </c>
      <c r="H148" s="180"/>
      <c r="I148" s="120"/>
      <c r="J148" s="101"/>
    </row>
    <row r="149" spans="1:10" x14ac:dyDescent="0.55000000000000004">
      <c r="A149" s="198" t="s">
        <v>112</v>
      </c>
      <c r="B149" s="194">
        <v>100650.35</v>
      </c>
      <c r="C149" s="196">
        <v>41482</v>
      </c>
      <c r="D149" s="194">
        <v>178663.67999999999</v>
      </c>
      <c r="E149" s="196">
        <v>40635</v>
      </c>
      <c r="F149" s="214">
        <f t="shared" si="0"/>
        <v>6.3670951714144821E-5</v>
      </c>
      <c r="G149" s="214">
        <f t="shared" si="1"/>
        <v>6.7656080104319327E-5</v>
      </c>
      <c r="H149" s="180"/>
      <c r="I149" s="120"/>
      <c r="J149" s="101"/>
    </row>
    <row r="150" spans="1:10" x14ac:dyDescent="0.55000000000000004">
      <c r="A150" s="198" t="s">
        <v>121</v>
      </c>
      <c r="B150" s="194">
        <v>681571.77</v>
      </c>
      <c r="C150" s="196">
        <v>295396</v>
      </c>
      <c r="D150" s="194">
        <v>74421</v>
      </c>
      <c r="E150" s="196">
        <v>20969</v>
      </c>
      <c r="F150" s="214">
        <f t="shared" si="0"/>
        <v>4.5340495763346815E-4</v>
      </c>
      <c r="G150" s="214">
        <f t="shared" si="1"/>
        <v>3.4912768394425298E-5</v>
      </c>
      <c r="H150" s="180"/>
      <c r="I150" s="120"/>
      <c r="J150" s="101"/>
    </row>
    <row r="151" spans="1:10" x14ac:dyDescent="0.55000000000000004">
      <c r="A151" s="198" t="s">
        <v>122</v>
      </c>
      <c r="B151" s="194">
        <v>123121.57</v>
      </c>
      <c r="C151" s="196">
        <v>52910</v>
      </c>
      <c r="D151" s="194">
        <v>0</v>
      </c>
      <c r="E151" s="196">
        <v>0</v>
      </c>
      <c r="F151" s="214">
        <f t="shared" si="0"/>
        <v>8.1211852253878857E-5</v>
      </c>
      <c r="G151" s="214">
        <f t="shared" si="1"/>
        <v>0</v>
      </c>
      <c r="H151" s="180"/>
      <c r="I151" s="120"/>
      <c r="J151" s="101"/>
    </row>
    <row r="152" spans="1:10" x14ac:dyDescent="0.55000000000000004">
      <c r="A152" s="198" t="s">
        <v>90</v>
      </c>
      <c r="B152" s="194">
        <v>106848</v>
      </c>
      <c r="C152" s="196">
        <v>40320</v>
      </c>
      <c r="D152" s="194">
        <v>0</v>
      </c>
      <c r="E152" s="196">
        <v>0</v>
      </c>
      <c r="F152" s="214">
        <f t="shared" si="0"/>
        <v>6.1887391473755348E-5</v>
      </c>
      <c r="G152" s="214">
        <f t="shared" si="1"/>
        <v>0</v>
      </c>
      <c r="H152" s="180"/>
      <c r="I152" s="120"/>
      <c r="J152" s="101"/>
    </row>
    <row r="153" spans="1:10" x14ac:dyDescent="0.55000000000000004">
      <c r="A153" s="198" t="s">
        <v>134</v>
      </c>
      <c r="B153" s="194">
        <v>2727959.98</v>
      </c>
      <c r="C153" s="196">
        <v>1226584</v>
      </c>
      <c r="D153" s="194">
        <v>3346942.33</v>
      </c>
      <c r="E153" s="196">
        <v>1746540</v>
      </c>
      <c r="F153" s="214">
        <f t="shared" si="0"/>
        <v>1.8826905799465459E-3</v>
      </c>
      <c r="G153" s="214">
        <f t="shared" si="1"/>
        <v>2.907937741980999E-3</v>
      </c>
      <c r="H153" s="180"/>
      <c r="I153" s="120"/>
      <c r="J153" s="101"/>
    </row>
    <row r="154" spans="1:10" x14ac:dyDescent="0.55000000000000004">
      <c r="A154" s="198" t="s">
        <v>124</v>
      </c>
      <c r="B154" s="194">
        <v>2254797.16</v>
      </c>
      <c r="C154" s="196">
        <v>864380</v>
      </c>
      <c r="D154" s="194">
        <v>3865656.14</v>
      </c>
      <c r="E154" s="196">
        <v>1685798</v>
      </c>
      <c r="F154" s="214">
        <f t="shared" si="0"/>
        <v>1.3267416528294803E-3</v>
      </c>
      <c r="G154" s="214">
        <f t="shared" si="1"/>
        <v>2.8068040981346454E-3</v>
      </c>
      <c r="H154" s="180"/>
      <c r="I154" s="120"/>
      <c r="J154" s="101"/>
    </row>
    <row r="155" spans="1:10" x14ac:dyDescent="0.55000000000000004">
      <c r="A155" s="198" t="s">
        <v>96</v>
      </c>
      <c r="B155" s="194">
        <v>152700</v>
      </c>
      <c r="C155" s="196">
        <v>52910</v>
      </c>
      <c r="D155" s="194">
        <v>1064650.8</v>
      </c>
      <c r="E155" s="196">
        <v>441223</v>
      </c>
      <c r="F155" s="214">
        <f t="shared" si="0"/>
        <v>8.1211852253878857E-5</v>
      </c>
      <c r="G155" s="214">
        <f t="shared" si="1"/>
        <v>7.3462332058245577E-4</v>
      </c>
      <c r="H155" s="181"/>
      <c r="I155" s="120"/>
      <c r="J155" s="101"/>
    </row>
    <row r="156" spans="1:10" x14ac:dyDescent="0.55000000000000004">
      <c r="A156" s="198" t="s">
        <v>78</v>
      </c>
      <c r="B156" s="194">
        <v>0</v>
      </c>
      <c r="C156" s="196">
        <v>0</v>
      </c>
      <c r="D156" s="194">
        <v>95285.86</v>
      </c>
      <c r="E156" s="196">
        <v>46998</v>
      </c>
      <c r="F156" s="214">
        <f t="shared" ref="F156:F160" si="2">+C156/$C$88</f>
        <v>0</v>
      </c>
      <c r="G156" s="214">
        <f t="shared" ref="G156:G160" si="3">+E156/$E$88</f>
        <v>7.8250287996623597E-5</v>
      </c>
      <c r="H156" s="181"/>
      <c r="I156" s="120"/>
      <c r="J156" s="101"/>
    </row>
    <row r="157" spans="1:10" x14ac:dyDescent="0.55000000000000004">
      <c r="A157" s="198" t="s">
        <v>132</v>
      </c>
      <c r="B157" s="194">
        <v>0</v>
      </c>
      <c r="C157" s="196">
        <v>0</v>
      </c>
      <c r="D157" s="194">
        <v>95325</v>
      </c>
      <c r="E157" s="196">
        <v>42990</v>
      </c>
      <c r="F157" s="214">
        <f t="shared" si="2"/>
        <v>0</v>
      </c>
      <c r="G157" s="214">
        <f t="shared" si="3"/>
        <v>7.1577085854182063E-5</v>
      </c>
      <c r="H157" s="181"/>
      <c r="I157" s="120"/>
      <c r="J157" s="101"/>
    </row>
    <row r="158" spans="1:10" x14ac:dyDescent="0.55000000000000004">
      <c r="A158" s="198" t="s">
        <v>133</v>
      </c>
      <c r="B158" s="194">
        <v>0</v>
      </c>
      <c r="C158" s="196">
        <v>0</v>
      </c>
      <c r="D158" s="194">
        <v>73279.490000000005</v>
      </c>
      <c r="E158" s="196">
        <v>36045</v>
      </c>
      <c r="F158" s="214">
        <f t="shared" si="2"/>
        <v>0</v>
      </c>
      <c r="G158" s="214">
        <f t="shared" si="3"/>
        <v>6.0013865075924458E-5</v>
      </c>
      <c r="H158" s="181"/>
      <c r="I158" s="120"/>
      <c r="J158" s="101"/>
    </row>
    <row r="159" spans="1:10" x14ac:dyDescent="0.55000000000000004">
      <c r="A159" s="198" t="s">
        <v>88</v>
      </c>
      <c r="B159" s="194">
        <v>827206.13</v>
      </c>
      <c r="C159" s="196">
        <v>324649</v>
      </c>
      <c r="D159" s="194">
        <v>955476.66</v>
      </c>
      <c r="E159" s="196">
        <v>414843</v>
      </c>
      <c r="F159" s="214">
        <f t="shared" si="2"/>
        <v>4.9830554946833335E-4</v>
      </c>
      <c r="G159" s="214">
        <f t="shared" si="3"/>
        <v>6.9070139630161549E-4</v>
      </c>
      <c r="H159" s="181"/>
      <c r="I159" s="120"/>
      <c r="J159" s="101"/>
    </row>
    <row r="160" spans="1:10" ht="15.75" thickBot="1" x14ac:dyDescent="0.6">
      <c r="A160" s="199" t="s">
        <v>125</v>
      </c>
      <c r="B160" s="200">
        <v>74392.56</v>
      </c>
      <c r="C160" s="201">
        <v>23429</v>
      </c>
      <c r="D160" s="200">
        <v>0</v>
      </c>
      <c r="E160" s="201">
        <v>0</v>
      </c>
      <c r="F160" s="215">
        <f t="shared" si="2"/>
        <v>3.5961301955322769E-5</v>
      </c>
      <c r="G160" s="215">
        <f t="shared" si="3"/>
        <v>0</v>
      </c>
      <c r="H160" s="181"/>
      <c r="I160" s="120"/>
      <c r="J160" s="101"/>
    </row>
    <row r="161" spans="8:10" x14ac:dyDescent="0.55000000000000004">
      <c r="H161" s="181"/>
      <c r="I161" s="120"/>
      <c r="J161" s="101"/>
    </row>
    <row r="162" spans="8:10" x14ac:dyDescent="0.55000000000000004">
      <c r="H162" s="181"/>
      <c r="I162" s="120"/>
      <c r="J162" s="101"/>
    </row>
    <row r="163" spans="8:10" x14ac:dyDescent="0.55000000000000004">
      <c r="H163" s="181"/>
      <c r="I163" s="120"/>
      <c r="J163" s="101"/>
    </row>
    <row r="164" spans="8:10" x14ac:dyDescent="0.55000000000000004">
      <c r="H164" s="181"/>
      <c r="I164" s="120"/>
      <c r="J164" s="101"/>
    </row>
    <row r="165" spans="8:10" x14ac:dyDescent="0.55000000000000004">
      <c r="H165" s="181"/>
      <c r="I165" s="120"/>
      <c r="J165" s="101"/>
    </row>
    <row r="166" spans="8:10" x14ac:dyDescent="0.55000000000000004">
      <c r="H166" s="181"/>
    </row>
    <row r="167" spans="8:10" x14ac:dyDescent="0.55000000000000004">
      <c r="H167" s="181"/>
    </row>
    <row r="168" spans="8:10" x14ac:dyDescent="0.55000000000000004">
      <c r="H168" s="181"/>
    </row>
    <row r="169" spans="8:10" x14ac:dyDescent="0.55000000000000004">
      <c r="H169" s="181"/>
    </row>
  </sheetData>
  <mergeCells count="11">
    <mergeCell ref="H92:H101"/>
    <mergeCell ref="A90:A91"/>
    <mergeCell ref="B90:C90"/>
    <mergeCell ref="D90:E90"/>
    <mergeCell ref="F90:F91"/>
    <mergeCell ref="G90:G91"/>
    <mergeCell ref="K10:L11"/>
    <mergeCell ref="A1:A3"/>
    <mergeCell ref="A10:A11"/>
    <mergeCell ref="B10:C10"/>
    <mergeCell ref="D10:E10"/>
  </mergeCells>
  <conditionalFormatting sqref="F12:G88">
    <cfRule type="cellIs" dxfId="2" priority="1" operator="lessThan">
      <formula>0</formula>
    </cfRule>
  </conditionalFormatting>
  <conditionalFormatting sqref="F1:H9 F90:G90 F111:G65199">
    <cfRule type="cellIs" dxfId="1" priority="5" stopIfTrue="1" operator="lessThan">
      <formula>0</formula>
    </cfRule>
  </conditionalFormatting>
  <conditionalFormatting sqref="G10:H10 H170:H65271">
    <cfRule type="cellIs" dxfId="0" priority="9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69"/>
  <sheetViews>
    <sheetView showGridLines="0" zoomScale="80" zoomScaleNormal="80" zoomScaleSheetLayoutView="50" workbookViewId="0">
      <selection activeCell="AG28" sqref="AG28"/>
    </sheetView>
  </sheetViews>
  <sheetFormatPr baseColWidth="10" defaultColWidth="9.140625" defaultRowHeight="15.4" x14ac:dyDescent="0.55000000000000004"/>
  <cols>
    <col min="1" max="1" width="16.140625" style="7" customWidth="1"/>
    <col min="2" max="16384" width="9.140625" style="7"/>
  </cols>
  <sheetData>
    <row r="1" spans="1:32" x14ac:dyDescent="0.55000000000000004">
      <c r="A1" s="244"/>
      <c r="B1" s="244"/>
      <c r="C1" s="244"/>
      <c r="D1" s="244"/>
    </row>
    <row r="2" spans="1:32" x14ac:dyDescent="0.55000000000000004">
      <c r="A2" s="244"/>
      <c r="B2" s="244"/>
      <c r="C2" s="244"/>
      <c r="D2" s="244"/>
    </row>
    <row r="3" spans="1:32" x14ac:dyDescent="0.55000000000000004">
      <c r="A3" s="244"/>
      <c r="B3" s="244"/>
      <c r="C3" s="244"/>
      <c r="D3" s="244"/>
      <c r="F3" s="10"/>
    </row>
    <row r="4" spans="1:32" s="42" customFormat="1" x14ac:dyDescent="0.55000000000000004">
      <c r="A4" s="9" t="s">
        <v>5</v>
      </c>
    </row>
    <row r="5" spans="1:32" s="42" customFormat="1" x14ac:dyDescent="0.55000000000000004">
      <c r="A5" s="9" t="s">
        <v>31</v>
      </c>
    </row>
    <row r="6" spans="1:32" s="8" customFormat="1" x14ac:dyDescent="0.55000000000000004">
      <c r="A6" s="9" t="s">
        <v>92</v>
      </c>
    </row>
    <row r="7" spans="1:32" s="8" customFormat="1" x14ac:dyDescent="0.55000000000000004">
      <c r="A7" s="9" t="s">
        <v>7</v>
      </c>
    </row>
    <row r="8" spans="1:32" ht="15.75" thickBot="1" x14ac:dyDescent="0.6"/>
    <row r="9" spans="1:32" ht="15.75" thickBot="1" x14ac:dyDescent="0.6">
      <c r="A9" s="107"/>
      <c r="B9" s="238" t="s">
        <v>82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40"/>
    </row>
    <row r="10" spans="1:32" ht="15.75" thickBot="1" x14ac:dyDescent="0.6">
      <c r="A10" s="108"/>
      <c r="B10" s="92">
        <v>1994</v>
      </c>
      <c r="C10" s="93">
        <v>1995</v>
      </c>
      <c r="D10" s="93">
        <v>1996</v>
      </c>
      <c r="E10" s="93">
        <v>1997</v>
      </c>
      <c r="F10" s="93">
        <v>1998</v>
      </c>
      <c r="G10" s="93">
        <v>1999</v>
      </c>
      <c r="H10" s="93">
        <v>2000</v>
      </c>
      <c r="I10" s="93">
        <v>2001</v>
      </c>
      <c r="J10" s="93">
        <v>2002</v>
      </c>
      <c r="K10" s="93">
        <v>2003</v>
      </c>
      <c r="L10" s="93">
        <v>2004</v>
      </c>
      <c r="M10" s="93">
        <v>2005</v>
      </c>
      <c r="N10" s="93">
        <v>2006</v>
      </c>
      <c r="O10" s="93">
        <v>2007</v>
      </c>
      <c r="P10" s="93">
        <v>2008</v>
      </c>
      <c r="Q10" s="93">
        <v>2009</v>
      </c>
      <c r="R10" s="93">
        <v>2010</v>
      </c>
      <c r="S10" s="93">
        <v>2011</v>
      </c>
      <c r="T10" s="93">
        <v>2012</v>
      </c>
      <c r="U10" s="93">
        <v>2013</v>
      </c>
      <c r="V10" s="93">
        <v>2014</v>
      </c>
      <c r="W10" s="93">
        <v>2015</v>
      </c>
      <c r="X10" s="93">
        <v>2016</v>
      </c>
      <c r="Y10" s="93">
        <v>2017</v>
      </c>
      <c r="Z10" s="93">
        <v>2018</v>
      </c>
      <c r="AA10" s="93">
        <v>2019</v>
      </c>
      <c r="AB10" s="93">
        <v>2020</v>
      </c>
      <c r="AC10" s="93">
        <v>2021</v>
      </c>
      <c r="AD10" s="94">
        <v>2022</v>
      </c>
      <c r="AE10" s="94">
        <v>2023</v>
      </c>
      <c r="AF10" s="94">
        <v>2024</v>
      </c>
    </row>
    <row r="11" spans="1:32" x14ac:dyDescent="0.55000000000000004">
      <c r="A11" s="50" t="s">
        <v>32</v>
      </c>
      <c r="B11" s="87">
        <v>2.8794734646343567</v>
      </c>
      <c r="C11" s="88">
        <v>3.7247277664255622</v>
      </c>
      <c r="D11" s="88">
        <v>2.9850349874255309</v>
      </c>
      <c r="E11" s="88">
        <v>3.6763235871514817</v>
      </c>
      <c r="F11" s="88">
        <v>3.5846008349889402</v>
      </c>
      <c r="G11" s="88">
        <v>3.0499267393741043</v>
      </c>
      <c r="H11" s="88">
        <v>3.2143718618422925</v>
      </c>
      <c r="I11" s="88">
        <v>3.236898292143898</v>
      </c>
      <c r="J11" s="88">
        <v>2.5972255600797545</v>
      </c>
      <c r="K11" s="88">
        <v>2.4381415210766364</v>
      </c>
      <c r="L11" s="88">
        <v>2.2149711209993677</v>
      </c>
      <c r="M11" s="88">
        <v>2.2287168163139941</v>
      </c>
      <c r="N11" s="88">
        <v>2.3525501183401345</v>
      </c>
      <c r="O11" s="88">
        <v>2.1901712836841241</v>
      </c>
      <c r="P11" s="88">
        <v>2.1912897244418961</v>
      </c>
      <c r="Q11" s="88">
        <v>2.0892384265484449</v>
      </c>
      <c r="R11" s="88">
        <v>2.0548581513482382</v>
      </c>
      <c r="S11" s="88">
        <v>2.5883703458061222</v>
      </c>
      <c r="T11" s="88">
        <v>2.5593253381326435</v>
      </c>
      <c r="U11" s="88">
        <v>2.6290968762535352</v>
      </c>
      <c r="V11" s="88">
        <v>3.7980149004518222</v>
      </c>
      <c r="W11" s="88">
        <v>3.4091110186211844</v>
      </c>
      <c r="X11" s="88">
        <v>3.0171297028660597</v>
      </c>
      <c r="Y11" s="88">
        <v>3.1</v>
      </c>
      <c r="Z11" s="89">
        <v>2.9743456301811442</v>
      </c>
      <c r="AA11" s="89">
        <v>2.6662195041855816</v>
      </c>
      <c r="AB11" s="90">
        <v>2.5799799361536446</v>
      </c>
      <c r="AC11" s="90">
        <v>2.3522089995629956</v>
      </c>
      <c r="AD11" s="91">
        <v>2.9175843320424688</v>
      </c>
      <c r="AE11" s="91">
        <v>2.4769933776395185</v>
      </c>
      <c r="AF11" s="91">
        <v>2.1946288604883342</v>
      </c>
    </row>
    <row r="12" spans="1:32" x14ac:dyDescent="0.55000000000000004">
      <c r="A12" s="51" t="s">
        <v>33</v>
      </c>
      <c r="B12" s="72">
        <v>3.0745538593427799</v>
      </c>
      <c r="C12" s="73">
        <v>3.818731548752532</v>
      </c>
      <c r="D12" s="73">
        <v>2.9923489058293722</v>
      </c>
      <c r="E12" s="73">
        <v>3.6801711648616853</v>
      </c>
      <c r="F12" s="73">
        <v>3.5901746246204564</v>
      </c>
      <c r="G12" s="73">
        <v>3.0196655379880886</v>
      </c>
      <c r="H12" s="73">
        <v>3.3103319833889606</v>
      </c>
      <c r="I12" s="73">
        <v>3.5116007479540805</v>
      </c>
      <c r="J12" s="73">
        <v>2.6980468616891247</v>
      </c>
      <c r="K12" s="73">
        <v>2.6707859127628439</v>
      </c>
      <c r="L12" s="73">
        <v>2.2084423567635247</v>
      </c>
      <c r="M12" s="73">
        <v>2.2518528953290535</v>
      </c>
      <c r="N12" s="73">
        <v>2.3458389678223197</v>
      </c>
      <c r="O12" s="73">
        <v>2.2269070349186788</v>
      </c>
      <c r="P12" s="73">
        <v>2.1555911810480675</v>
      </c>
      <c r="Q12" s="73">
        <v>2.0576458092933629</v>
      </c>
      <c r="R12" s="73">
        <v>2.0340883964975696</v>
      </c>
      <c r="S12" s="73">
        <v>2.5861766567815176</v>
      </c>
      <c r="T12" s="73">
        <v>2.5168652164344305</v>
      </c>
      <c r="U12" s="73">
        <v>2.8456018010396624</v>
      </c>
      <c r="V12" s="73">
        <v>4.0501265044617245</v>
      </c>
      <c r="W12" s="73">
        <v>3.4448175248124806</v>
      </c>
      <c r="X12" s="73">
        <v>3.0092652793121699</v>
      </c>
      <c r="Y12" s="73">
        <v>3.09</v>
      </c>
      <c r="Z12" s="48">
        <v>2.952519460355576</v>
      </c>
      <c r="AA12" s="48">
        <v>2.6801191185070312</v>
      </c>
      <c r="AB12" s="76">
        <v>2.5319315852709847</v>
      </c>
      <c r="AC12" s="76">
        <v>2.2765579992760552</v>
      </c>
      <c r="AD12" s="86">
        <v>2.9506227347494161</v>
      </c>
      <c r="AE12" s="86">
        <v>2.4716354147402142</v>
      </c>
      <c r="AF12" s="86">
        <v>2.250240940710674</v>
      </c>
    </row>
    <row r="13" spans="1:32" x14ac:dyDescent="0.55000000000000004">
      <c r="A13" s="51" t="s">
        <v>34</v>
      </c>
      <c r="B13" s="72">
        <v>3.1307553753028259</v>
      </c>
      <c r="C13" s="73">
        <v>3.6028001137833061</v>
      </c>
      <c r="D13" s="73">
        <v>3.104127423237411</v>
      </c>
      <c r="E13" s="73">
        <v>3.696061589264283</v>
      </c>
      <c r="F13" s="73">
        <v>3.6466159998780112</v>
      </c>
      <c r="G13" s="73">
        <v>2.9354347806101937</v>
      </c>
      <c r="H13" s="73">
        <v>3.6203058546680418</v>
      </c>
      <c r="I13" s="73">
        <v>3.0187801048078953</v>
      </c>
      <c r="J13" s="73">
        <v>2.790241624984231</v>
      </c>
      <c r="K13" s="73">
        <v>2.5942904311360606</v>
      </c>
      <c r="L13" s="73">
        <v>2.1742871640761909</v>
      </c>
      <c r="M13" s="73">
        <v>2.3034598068492049</v>
      </c>
      <c r="N13" s="73">
        <v>2.4068817557724929</v>
      </c>
      <c r="O13" s="73">
        <v>2.1293792007444439</v>
      </c>
      <c r="P13" s="73">
        <v>2.2545749022901278</v>
      </c>
      <c r="Q13" s="73">
        <v>2.1283427234897379</v>
      </c>
      <c r="R13" s="73">
        <v>2.0755137435851045</v>
      </c>
      <c r="S13" s="73">
        <v>2.637957403719605</v>
      </c>
      <c r="T13" s="73">
        <v>2.4669876569855753</v>
      </c>
      <c r="U13" s="73">
        <v>3.124460087724902</v>
      </c>
      <c r="V13" s="73">
        <v>3.9801317735980906</v>
      </c>
      <c r="W13" s="73">
        <v>3.4160858718505298</v>
      </c>
      <c r="X13" s="73">
        <v>2.98</v>
      </c>
      <c r="Y13" s="73">
        <v>3.09</v>
      </c>
      <c r="Z13" s="48">
        <v>2.996646273175227</v>
      </c>
      <c r="AA13" s="48">
        <v>2.6206218138417818</v>
      </c>
      <c r="AB13" s="76">
        <v>2.5073763703295358</v>
      </c>
      <c r="AC13" s="76">
        <v>2.3726054725851342</v>
      </c>
      <c r="AD13" s="86">
        <v>2.9493162849983823</v>
      </c>
      <c r="AE13" s="86">
        <v>2.4972204388431445</v>
      </c>
      <c r="AF13" s="86">
        <v>2.2725509513908566</v>
      </c>
    </row>
    <row r="14" spans="1:32" x14ac:dyDescent="0.55000000000000004">
      <c r="A14" s="51" t="s">
        <v>35</v>
      </c>
      <c r="B14" s="72">
        <v>3.3034763550394217</v>
      </c>
      <c r="C14" s="73">
        <v>3.5796654990793062</v>
      </c>
      <c r="D14" s="73">
        <v>3.1337078795970159</v>
      </c>
      <c r="E14" s="73">
        <v>3.7486498535875548</v>
      </c>
      <c r="F14" s="73">
        <v>3.6912940646788241</v>
      </c>
      <c r="G14" s="73">
        <v>2.810376029154749</v>
      </c>
      <c r="H14" s="73">
        <v>3.9743843520156195</v>
      </c>
      <c r="I14" s="73">
        <v>2.9545645954522457</v>
      </c>
      <c r="J14" s="73">
        <v>2.722025192796504</v>
      </c>
      <c r="K14" s="73">
        <v>2.5805377418628614</v>
      </c>
      <c r="L14" s="73">
        <v>2.2551901167656778</v>
      </c>
      <c r="M14" s="73">
        <v>2.2789536982346097</v>
      </c>
      <c r="N14" s="73">
        <v>2.3588044816228169</v>
      </c>
      <c r="O14" s="73">
        <v>2.0785320388832722</v>
      </c>
      <c r="P14" s="73">
        <v>2.2217748866810973</v>
      </c>
      <c r="Q14" s="73">
        <v>2.0200783300986487</v>
      </c>
      <c r="R14" s="73">
        <v>2.0837412561937732</v>
      </c>
      <c r="S14" s="73">
        <v>2.5698436809371041</v>
      </c>
      <c r="T14" s="73">
        <v>2.463209672749453</v>
      </c>
      <c r="U14" s="73">
        <v>3.3163044918255724</v>
      </c>
      <c r="V14" s="73">
        <v>3.9348790930184125</v>
      </c>
      <c r="W14" s="73">
        <v>3.39</v>
      </c>
      <c r="X14" s="73">
        <v>3.02</v>
      </c>
      <c r="Y14" s="73">
        <v>3.08</v>
      </c>
      <c r="Z14" s="48">
        <v>2.9728884050085043</v>
      </c>
      <c r="AA14" s="48">
        <v>2.5976277722263097</v>
      </c>
      <c r="AB14" s="76">
        <v>2.4847471338504925</v>
      </c>
      <c r="AC14" s="76">
        <v>2.4181470436182071</v>
      </c>
      <c r="AD14" s="86">
        <v>2.9507518695316892</v>
      </c>
      <c r="AE14" s="86">
        <v>2.4972204388431445</v>
      </c>
      <c r="AF14" s="86"/>
    </row>
    <row r="15" spans="1:32" x14ac:dyDescent="0.55000000000000004">
      <c r="A15" s="51" t="s">
        <v>36</v>
      </c>
      <c r="B15" s="72">
        <v>3.282119239960426</v>
      </c>
      <c r="C15" s="73">
        <v>3.6701032547126489</v>
      </c>
      <c r="D15" s="73">
        <v>3.2491788923153333</v>
      </c>
      <c r="E15" s="73">
        <v>3.703651765201093</v>
      </c>
      <c r="F15" s="73">
        <v>3.8144835723034136</v>
      </c>
      <c r="G15" s="73">
        <v>2.902986196122415</v>
      </c>
      <c r="H15" s="73">
        <v>3.7960996112170813</v>
      </c>
      <c r="I15" s="73">
        <v>2.8897149312300954</v>
      </c>
      <c r="J15" s="73">
        <v>2.5950778398542576</v>
      </c>
      <c r="K15" s="73">
        <v>2.5376868401685644</v>
      </c>
      <c r="L15" s="73">
        <v>2.221599902542569</v>
      </c>
      <c r="M15" s="73">
        <v>2.2144890617165665</v>
      </c>
      <c r="N15" s="73">
        <v>2.3276259882750887</v>
      </c>
      <c r="O15" s="73">
        <v>2.0339867674989125</v>
      </c>
      <c r="P15" s="73">
        <v>2.2532658769506018</v>
      </c>
      <c r="Q15" s="73">
        <v>1.9443349644535226</v>
      </c>
      <c r="R15" s="73">
        <v>2.1339616353832662</v>
      </c>
      <c r="S15" s="73">
        <v>2.4719725223054625</v>
      </c>
      <c r="T15" s="73">
        <v>2.5468901191951354</v>
      </c>
      <c r="U15" s="73">
        <v>3.260925127077376</v>
      </c>
      <c r="V15" s="73">
        <v>3.743771974164344</v>
      </c>
      <c r="W15" s="73">
        <v>3.27</v>
      </c>
      <c r="X15" s="73">
        <v>3.06</v>
      </c>
      <c r="Y15" s="73">
        <f>+RESUMEN!AE14</f>
        <v>3.0536180465334302</v>
      </c>
      <c r="Z15" s="48">
        <v>2.9</v>
      </c>
      <c r="AA15" s="48">
        <v>2.5380759674609323</v>
      </c>
      <c r="AB15" s="76">
        <v>2.4639330035967579</v>
      </c>
      <c r="AC15" s="76">
        <v>2.5206782260968978</v>
      </c>
      <c r="AD15" s="86">
        <v>2.9235303710390022</v>
      </c>
      <c r="AE15" s="86">
        <v>2.4223990460948857</v>
      </c>
      <c r="AF15" s="86"/>
    </row>
    <row r="16" spans="1:32" x14ac:dyDescent="0.55000000000000004">
      <c r="A16" s="51" t="s">
        <v>37</v>
      </c>
      <c r="B16" s="72">
        <v>3.3414535796853797</v>
      </c>
      <c r="C16" s="73">
        <v>3.6880856170159619</v>
      </c>
      <c r="D16" s="73">
        <v>3.4618837919447949</v>
      </c>
      <c r="E16" s="73">
        <v>3.7699341100878914</v>
      </c>
      <c r="F16" s="73">
        <v>3.6242198608816767</v>
      </c>
      <c r="G16" s="73">
        <v>2.9272527068265832</v>
      </c>
      <c r="H16" s="73">
        <v>3.6561708082200579</v>
      </c>
      <c r="I16" s="73">
        <v>2.676735502191709</v>
      </c>
      <c r="J16" s="73">
        <v>2.4404862224552306</v>
      </c>
      <c r="K16" s="73">
        <v>2.3778916169760049</v>
      </c>
      <c r="L16" s="73">
        <v>2.2093367305047082</v>
      </c>
      <c r="M16" s="73">
        <v>2.2212918542858606</v>
      </c>
      <c r="N16" s="73">
        <v>2.2066795565092976</v>
      </c>
      <c r="O16" s="73">
        <v>2.0692642914640129</v>
      </c>
      <c r="P16" s="73">
        <v>2.3067006764624374</v>
      </c>
      <c r="Q16" s="73">
        <v>1.9623546666533218</v>
      </c>
      <c r="R16" s="73">
        <v>2.3018657854802922</v>
      </c>
      <c r="S16" s="73">
        <v>2.4708551990045891</v>
      </c>
      <c r="T16" s="73">
        <v>2.5403388866396779</v>
      </c>
      <c r="U16" s="73">
        <v>3.2032616688712565</v>
      </c>
      <c r="V16" s="73">
        <v>3.62018329803466</v>
      </c>
      <c r="W16" s="73">
        <v>3.25</v>
      </c>
      <c r="X16" s="73">
        <v>3.06</v>
      </c>
      <c r="Y16" s="73">
        <v>3.01</v>
      </c>
      <c r="Z16" s="48">
        <v>2.8693913447677177</v>
      </c>
      <c r="AA16" s="48">
        <v>2.5826645320455532</v>
      </c>
      <c r="AB16" s="76">
        <v>2.3813714757122502</v>
      </c>
      <c r="AC16" s="76">
        <v>2.705657398752455</v>
      </c>
      <c r="AD16" s="86">
        <v>2.85977219773544</v>
      </c>
      <c r="AE16" s="86">
        <v>2.3684298278905973</v>
      </c>
      <c r="AF16" s="86"/>
    </row>
    <row r="17" spans="1:32" x14ac:dyDescent="0.55000000000000004">
      <c r="A17" s="51" t="s">
        <v>38</v>
      </c>
      <c r="B17" s="72">
        <v>3.1622423266692961</v>
      </c>
      <c r="C17" s="73">
        <v>3.5347685687497981</v>
      </c>
      <c r="D17" s="73">
        <v>3.5804230007018063</v>
      </c>
      <c r="E17" s="73">
        <v>3.6776637316214735</v>
      </c>
      <c r="F17" s="73">
        <v>3.4419256306424342</v>
      </c>
      <c r="G17" s="73">
        <v>2.9658445635882185</v>
      </c>
      <c r="H17" s="73">
        <v>3.6565844075103784</v>
      </c>
      <c r="I17" s="73">
        <v>2.6407370602125679</v>
      </c>
      <c r="J17" s="73">
        <v>2.4707883988305168</v>
      </c>
      <c r="K17" s="73">
        <v>2.3997085113048255</v>
      </c>
      <c r="L17" s="73">
        <v>2.2570443958369375</v>
      </c>
      <c r="M17" s="73">
        <v>2.2245795611191412</v>
      </c>
      <c r="N17" s="73">
        <v>2.2037711342246076</v>
      </c>
      <c r="O17" s="73">
        <v>2.1406652902538856</v>
      </c>
      <c r="P17" s="73">
        <v>2.3712772277318925</v>
      </c>
      <c r="Q17" s="73">
        <v>2.0458674704340343</v>
      </c>
      <c r="R17" s="73">
        <v>2.3802758515943157</v>
      </c>
      <c r="S17" s="73">
        <v>2.4720509329277895</v>
      </c>
      <c r="T17" s="73">
        <v>2.5258238931682273</v>
      </c>
      <c r="U17" s="73">
        <v>3.3498317881831117</v>
      </c>
      <c r="V17" s="73">
        <v>3.6154494747847741</v>
      </c>
      <c r="W17" s="73">
        <v>3.06</v>
      </c>
      <c r="X17" s="73">
        <v>3.0668517964365836</v>
      </c>
      <c r="Y17" s="73">
        <v>3.0022986741509849</v>
      </c>
      <c r="Z17" s="48">
        <v>2.8784710885768661</v>
      </c>
      <c r="AA17" s="48">
        <v>2.6168619886043398</v>
      </c>
      <c r="AB17" s="76">
        <v>2.3731175663384114</v>
      </c>
      <c r="AC17" s="76">
        <v>2.8224668104000643</v>
      </c>
      <c r="AD17" s="86">
        <v>2.8715414845422131</v>
      </c>
      <c r="AE17" s="86">
        <v>2.2817636145628857</v>
      </c>
      <c r="AF17" s="86"/>
    </row>
    <row r="18" spans="1:32" x14ac:dyDescent="0.55000000000000004">
      <c r="A18" s="51" t="s">
        <v>39</v>
      </c>
      <c r="B18" s="72">
        <v>2.7527693950651244</v>
      </c>
      <c r="C18" s="73">
        <v>3.425608555220828</v>
      </c>
      <c r="D18" s="73">
        <v>3.2206587524261576</v>
      </c>
      <c r="E18" s="73">
        <v>3.4795668361565029</v>
      </c>
      <c r="F18" s="73">
        <v>3.353988536276896</v>
      </c>
      <c r="G18" s="73">
        <v>2.8866443180222592</v>
      </c>
      <c r="H18" s="73">
        <v>3.7258359977372506</v>
      </c>
      <c r="I18" s="73">
        <v>2.7156068274446858</v>
      </c>
      <c r="J18" s="73">
        <v>2.4604969292262817</v>
      </c>
      <c r="K18" s="73">
        <v>2.3857977171720472</v>
      </c>
      <c r="L18" s="73">
        <v>2.2639070238582648</v>
      </c>
      <c r="M18" s="73">
        <v>2.2038257574376638</v>
      </c>
      <c r="N18" s="73">
        <v>2.2375093501868939</v>
      </c>
      <c r="O18" s="73">
        <v>2.153246805817977</v>
      </c>
      <c r="P18" s="73">
        <v>2.4967977403135491</v>
      </c>
      <c r="Q18" s="73">
        <v>2.0620388644395615</v>
      </c>
      <c r="R18" s="73">
        <v>2.4223927667534468</v>
      </c>
      <c r="S18" s="73">
        <v>2.5183461238240223</v>
      </c>
      <c r="T18" s="73">
        <v>2.4314417107662378</v>
      </c>
      <c r="U18" s="73">
        <v>3.7485517241244835</v>
      </c>
      <c r="V18" s="73">
        <v>3.7119328220276304</v>
      </c>
      <c r="W18" s="73">
        <v>3.06</v>
      </c>
      <c r="X18" s="73">
        <v>3.05</v>
      </c>
      <c r="Y18" s="73">
        <v>3.01</v>
      </c>
      <c r="Z18" s="48">
        <v>2.8246654427564586</v>
      </c>
      <c r="AA18" s="48">
        <v>2.6168619886043398</v>
      </c>
      <c r="AB18" s="76">
        <v>2.3264274037159391</v>
      </c>
      <c r="AC18" s="76">
        <v>2.8974991504602756</v>
      </c>
      <c r="AD18" s="86">
        <v>2.9074776495161929</v>
      </c>
      <c r="AE18" s="86">
        <v>2.2510516748605238</v>
      </c>
      <c r="AF18" s="86"/>
    </row>
    <row r="19" spans="1:32" x14ac:dyDescent="0.55000000000000004">
      <c r="A19" s="51" t="s">
        <v>40</v>
      </c>
      <c r="B19" s="72">
        <v>3.962026717416701</v>
      </c>
      <c r="C19" s="73">
        <v>3.5047729347906351</v>
      </c>
      <c r="D19" s="73">
        <v>3.2790389975897658</v>
      </c>
      <c r="E19" s="73">
        <v>3.4254769864993286</v>
      </c>
      <c r="F19" s="73">
        <v>3.2411885181034901</v>
      </c>
      <c r="G19" s="73">
        <v>2.9315015202026413</v>
      </c>
      <c r="H19" s="73">
        <v>3.5340568864707929</v>
      </c>
      <c r="I19" s="73">
        <v>2.6006171912915823</v>
      </c>
      <c r="J19" s="73">
        <v>2.5775840835764758</v>
      </c>
      <c r="K19" s="73">
        <v>2.2997701950367597</v>
      </c>
      <c r="L19" s="73">
        <v>2.228081394765784</v>
      </c>
      <c r="M19" s="73">
        <v>2.1538834586061917</v>
      </c>
      <c r="N19" s="73">
        <v>2.1596320573446048</v>
      </c>
      <c r="O19" s="73">
        <v>2.1939549343428411</v>
      </c>
      <c r="P19" s="73">
        <v>2.4641102320014023</v>
      </c>
      <c r="Q19" s="73">
        <v>1.9663892763432278</v>
      </c>
      <c r="R19" s="73">
        <v>2.2951060443059563</v>
      </c>
      <c r="S19" s="73">
        <v>2.5232891931704198</v>
      </c>
      <c r="T19" s="73">
        <v>2.4431500793341012</v>
      </c>
      <c r="U19" s="73">
        <v>3.7923749584399742</v>
      </c>
      <c r="V19" s="73">
        <v>3.7649942414589748</v>
      </c>
      <c r="W19" s="73">
        <v>3.1</v>
      </c>
      <c r="X19" s="73">
        <v>3.1</v>
      </c>
      <c r="Y19" s="73">
        <v>3.0595105705514181</v>
      </c>
      <c r="Z19" s="48">
        <v>2.7987222489208876</v>
      </c>
      <c r="AA19" s="48">
        <v>2.5360775429439588</v>
      </c>
      <c r="AB19" s="76">
        <v>2.3195272061335879</v>
      </c>
      <c r="AC19" s="77">
        <v>3.0015334863578498</v>
      </c>
      <c r="AD19" s="86">
        <v>2.8897488637929851</v>
      </c>
      <c r="AE19" s="86">
        <v>2.314769384999118</v>
      </c>
      <c r="AF19" s="86"/>
    </row>
    <row r="20" spans="1:32" x14ac:dyDescent="0.55000000000000004">
      <c r="A20" s="51" t="s">
        <v>41</v>
      </c>
      <c r="B20" s="72">
        <v>3.8405304955281689</v>
      </c>
      <c r="C20" s="73">
        <v>3.2599445479725908</v>
      </c>
      <c r="D20" s="73">
        <v>3.2554564223278204</v>
      </c>
      <c r="E20" s="73">
        <v>3.6695944103181102</v>
      </c>
      <c r="F20" s="73">
        <v>3.1880442949356733</v>
      </c>
      <c r="G20" s="73">
        <v>2.8964746242790413</v>
      </c>
      <c r="H20" s="73">
        <v>3.5973307209455059</v>
      </c>
      <c r="I20" s="73">
        <v>2.5647813680810971</v>
      </c>
      <c r="J20" s="73">
        <v>2.519563125459142</v>
      </c>
      <c r="K20" s="73">
        <v>2.1499196810902976</v>
      </c>
      <c r="L20" s="73">
        <v>2.1452244452484197</v>
      </c>
      <c r="M20" s="73">
        <v>2.2941240059388015</v>
      </c>
      <c r="N20" s="73">
        <v>2.1333784742336861</v>
      </c>
      <c r="O20" s="73">
        <v>2.1939549343428411</v>
      </c>
      <c r="P20" s="73">
        <v>2.418741398663566</v>
      </c>
      <c r="Q20" s="73">
        <v>1.9985230431824699</v>
      </c>
      <c r="R20" s="73">
        <v>2.3452555615333157</v>
      </c>
      <c r="S20" s="73">
        <v>2.4545362570749658</v>
      </c>
      <c r="T20" s="73">
        <v>2.5363466201823983</v>
      </c>
      <c r="U20" s="73">
        <v>3.8978181704686237</v>
      </c>
      <c r="V20" s="73">
        <v>3.7746956746112801</v>
      </c>
      <c r="W20" s="73">
        <v>3.06</v>
      </c>
      <c r="X20" s="73">
        <v>3.17</v>
      </c>
      <c r="Y20" s="73">
        <v>3.0418449294653285</v>
      </c>
      <c r="Z20" s="48">
        <v>2.8058079781189229</v>
      </c>
      <c r="AA20" s="48">
        <v>2.6149886313539108</v>
      </c>
      <c r="AB20" s="76">
        <v>2.3805345124575985</v>
      </c>
      <c r="AC20" s="76">
        <v>3.1265555716345714</v>
      </c>
      <c r="AD20" s="86">
        <v>2.8242558233058821</v>
      </c>
      <c r="AE20" s="86">
        <v>2.2889822610226367</v>
      </c>
      <c r="AF20" s="86"/>
    </row>
    <row r="21" spans="1:32" x14ac:dyDescent="0.55000000000000004">
      <c r="A21" s="51" t="s">
        <v>42</v>
      </c>
      <c r="B21" s="72">
        <v>3.2925583579477986</v>
      </c>
      <c r="C21" s="73">
        <v>3.0525521246546998</v>
      </c>
      <c r="D21" s="73">
        <v>3.3644900016474129</v>
      </c>
      <c r="E21" s="73">
        <v>3.5878982391044159</v>
      </c>
      <c r="F21" s="73">
        <v>3.032060244667742</v>
      </c>
      <c r="G21" s="73">
        <v>3.1947159348483796</v>
      </c>
      <c r="H21" s="73">
        <v>3.3586925255069993</v>
      </c>
      <c r="I21" s="73">
        <v>2.4084356750103053</v>
      </c>
      <c r="J21" s="73">
        <v>2.4794694774184984</v>
      </c>
      <c r="K21" s="73">
        <v>2.1579318424881411</v>
      </c>
      <c r="L21" s="73">
        <v>2.1367740805977582</v>
      </c>
      <c r="M21" s="73">
        <v>2.3808106803508382</v>
      </c>
      <c r="N21" s="73">
        <v>2.2508838200893169</v>
      </c>
      <c r="O21" s="73">
        <v>2.1225999277040661</v>
      </c>
      <c r="P21" s="73">
        <v>2.1941039985982367</v>
      </c>
      <c r="Q21" s="73">
        <v>2.0242969846338257</v>
      </c>
      <c r="R21" s="73">
        <v>2.5938397537747973</v>
      </c>
      <c r="S21" s="73">
        <v>2.5180271693917788</v>
      </c>
      <c r="T21" s="73">
        <v>2.6198318455270075</v>
      </c>
      <c r="U21" s="73">
        <v>3.8332555030437532</v>
      </c>
      <c r="V21" s="73">
        <v>3.6041171693732208</v>
      </c>
      <c r="W21" s="73">
        <v>3.06</v>
      </c>
      <c r="X21" s="73">
        <v>3.17</v>
      </c>
      <c r="Y21" s="73">
        <v>3.080884500881643</v>
      </c>
      <c r="Z21" s="48">
        <v>2.7546087033383349</v>
      </c>
      <c r="AA21" s="48">
        <v>2.6932153897704065</v>
      </c>
      <c r="AB21" s="76">
        <v>2.3825158146011498</v>
      </c>
      <c r="AC21" s="76">
        <v>3.0938240705552107</v>
      </c>
      <c r="AD21" s="86">
        <v>2.63</v>
      </c>
      <c r="AE21" s="86">
        <v>2.1833848051510976</v>
      </c>
      <c r="AF21" s="86"/>
    </row>
    <row r="22" spans="1:32" ht="15.75" thickBot="1" x14ac:dyDescent="0.6">
      <c r="A22" s="52" t="s">
        <v>43</v>
      </c>
      <c r="B22" s="74">
        <v>3.6817025814939428</v>
      </c>
      <c r="C22" s="75">
        <v>3.1112306397454597</v>
      </c>
      <c r="D22" s="75">
        <v>3.56977636558734</v>
      </c>
      <c r="E22" s="75">
        <v>3.5477783309832018</v>
      </c>
      <c r="F22" s="75">
        <v>3.1365190389387756</v>
      </c>
      <c r="G22" s="75">
        <v>3.181360344076873</v>
      </c>
      <c r="H22" s="75">
        <v>3.335458380322406</v>
      </c>
      <c r="I22" s="75">
        <v>2.2983681532198372</v>
      </c>
      <c r="J22" s="75">
        <v>2.3914592717160303</v>
      </c>
      <c r="K22" s="75">
        <v>2.2494844039826378</v>
      </c>
      <c r="L22" s="75">
        <v>2.2162678007701522</v>
      </c>
      <c r="M22" s="75">
        <v>2.3235826210649244</v>
      </c>
      <c r="N22" s="75">
        <v>2.1744295315430158</v>
      </c>
      <c r="O22" s="75">
        <v>2.0792577332780842</v>
      </c>
      <c r="P22" s="75">
        <v>2.0634323099726291</v>
      </c>
      <c r="Q22" s="75">
        <v>2.0635050307914815</v>
      </c>
      <c r="R22" s="75">
        <v>2.5579912098455568</v>
      </c>
      <c r="S22" s="75">
        <v>2.5902396463526376</v>
      </c>
      <c r="T22" s="75">
        <v>2.5842092486036314</v>
      </c>
      <c r="U22" s="75">
        <v>3.7355753824416396</v>
      </c>
      <c r="V22" s="75">
        <v>3.3908645152433383</v>
      </c>
      <c r="W22" s="75">
        <v>3.02</v>
      </c>
      <c r="X22" s="75">
        <v>3.11</v>
      </c>
      <c r="Y22" s="75">
        <v>2.9998659497439659</v>
      </c>
      <c r="Z22" s="49">
        <v>2.7546087033383349</v>
      </c>
      <c r="AA22" s="49">
        <v>2.6164648138451905</v>
      </c>
      <c r="AB22" s="78">
        <v>2.3059592782405374</v>
      </c>
      <c r="AC22" s="78">
        <v>2.9037649751425723</v>
      </c>
      <c r="AD22" s="109">
        <v>2.4847820443148199</v>
      </c>
      <c r="AE22" s="109">
        <v>2.1545078091456054</v>
      </c>
      <c r="AF22" s="109"/>
    </row>
    <row r="67" spans="2:7" x14ac:dyDescent="0.55000000000000004">
      <c r="B67" s="13"/>
      <c r="C67" s="13"/>
      <c r="D67" s="13"/>
      <c r="E67" s="13"/>
      <c r="F67" s="13"/>
      <c r="G67" s="13"/>
    </row>
    <row r="68" spans="2:7" x14ac:dyDescent="0.55000000000000004">
      <c r="B68" s="13"/>
      <c r="C68" s="13"/>
      <c r="D68" s="13"/>
      <c r="E68" s="13"/>
      <c r="F68" s="13"/>
      <c r="G68" s="13"/>
    </row>
    <row r="69" spans="2:7" x14ac:dyDescent="0.55000000000000004">
      <c r="B69" s="13"/>
      <c r="C69" s="13"/>
      <c r="D69" s="13"/>
      <c r="E69" s="13"/>
      <c r="F69" s="13"/>
      <c r="G69" s="13"/>
    </row>
  </sheetData>
  <mergeCells count="2">
    <mergeCell ref="A1:D3"/>
    <mergeCell ref="B9:A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MERCADO PAÍS</vt:lpstr>
      <vt:lpstr>MERCADO PAÍS ACUM</vt:lpstr>
      <vt:lpstr>PRECIO PROM LIB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Xavier Alvarado</cp:lastModifiedBy>
  <cp:lastPrinted>2023-09-21T19:55:30Z</cp:lastPrinted>
  <dcterms:created xsi:type="dcterms:W3CDTF">2015-08-14T17:11:53Z</dcterms:created>
  <dcterms:modified xsi:type="dcterms:W3CDTF">2024-04-29T14:03:55Z</dcterms:modified>
</cp:coreProperties>
</file>