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xr:revisionPtr revIDLastSave="0" documentId="13_ncr:1_{3B9D1CCF-8028-4ABD-9C17-DDC537D8EB2B}" xr6:coauthVersionLast="47" xr6:coauthVersionMax="47" xr10:uidLastSave="{00000000-0000-0000-0000-000000000000}"/>
  <bookViews>
    <workbookView xWindow="-98" yWindow="-98" windowWidth="21795" windowHeight="12975" tabRatio="923" xr2:uid="{00000000-000D-0000-FFFF-FFFF00000000}"/>
  </bookViews>
  <sheets>
    <sheet name="RESUMEN" sheetId="7" r:id="rId1"/>
    <sheet name="MERCADO PAÍS" sheetId="50" r:id="rId2"/>
    <sheet name="MERCADO PAÍS ACUM" sheetId="59" r:id="rId3"/>
  </sheets>
  <definedNames>
    <definedName name="_xlnm._FilterDatabase" localSheetId="1" hidden="1">'MERCADO PAÍS'!$A$79:$G$136</definedName>
    <definedName name="_xlnm._FilterDatabase" localSheetId="2" hidden="1">'MERCADO PAÍS ACUM'!$A$93:$G$164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15" i="7" l="1"/>
  <c r="AD114" i="7"/>
  <c r="AD113" i="7"/>
  <c r="AD112" i="7"/>
  <c r="AD111" i="7"/>
  <c r="AC115" i="7"/>
  <c r="AC114" i="7"/>
  <c r="AC113" i="7"/>
  <c r="AC112" i="7"/>
  <c r="AC111" i="7"/>
  <c r="AE97" i="7"/>
  <c r="G114" i="59"/>
  <c r="G164" i="59"/>
  <c r="G163" i="59"/>
  <c r="G162" i="59"/>
  <c r="G161" i="59"/>
  <c r="G160" i="59"/>
  <c r="G159" i="59"/>
  <c r="G158" i="59"/>
  <c r="G157" i="59"/>
  <c r="G156" i="59"/>
  <c r="G155" i="59"/>
  <c r="G154" i="59"/>
  <c r="G153" i="59"/>
  <c r="G152" i="59"/>
  <c r="G151" i="59"/>
  <c r="G150" i="59"/>
  <c r="G149" i="59"/>
  <c r="G148" i="59"/>
  <c r="G147" i="59"/>
  <c r="G146" i="59"/>
  <c r="G145" i="59"/>
  <c r="G144" i="59"/>
  <c r="G143" i="59"/>
  <c r="G142" i="59"/>
  <c r="G141" i="59"/>
  <c r="G140" i="59"/>
  <c r="G139" i="59"/>
  <c r="G138" i="59"/>
  <c r="G137" i="59"/>
  <c r="G136" i="59"/>
  <c r="G135" i="59"/>
  <c r="G134" i="59"/>
  <c r="G133" i="59"/>
  <c r="G132" i="59"/>
  <c r="G131" i="59"/>
  <c r="G130" i="59"/>
  <c r="G129" i="59"/>
  <c r="G128" i="59"/>
  <c r="G127" i="59"/>
  <c r="G126" i="59"/>
  <c r="G125" i="59"/>
  <c r="G124" i="59"/>
  <c r="G123" i="59"/>
  <c r="G122" i="59"/>
  <c r="G121" i="59"/>
  <c r="G120" i="59"/>
  <c r="G119" i="59"/>
  <c r="G118" i="59"/>
  <c r="G117" i="59"/>
  <c r="G116" i="59"/>
  <c r="G115" i="59"/>
  <c r="G113" i="59"/>
  <c r="G112" i="59"/>
  <c r="G111" i="59"/>
  <c r="G110" i="59"/>
  <c r="G109" i="59"/>
  <c r="G108" i="59"/>
  <c r="G107" i="59"/>
  <c r="G106" i="59"/>
  <c r="G105" i="59"/>
  <c r="G104" i="59"/>
  <c r="G103" i="59"/>
  <c r="G102" i="59"/>
  <c r="G101" i="59"/>
  <c r="G100" i="59"/>
  <c r="G99" i="59"/>
  <c r="G98" i="59"/>
  <c r="G97" i="59"/>
  <c r="G96" i="59"/>
  <c r="G95" i="59"/>
  <c r="G94" i="59"/>
  <c r="H94" i="59" s="1"/>
  <c r="F94" i="59"/>
  <c r="F164" i="59"/>
  <c r="F163" i="59"/>
  <c r="F162" i="59"/>
  <c r="F161" i="59"/>
  <c r="F160" i="59"/>
  <c r="F159" i="59"/>
  <c r="F158" i="59"/>
  <c r="F157" i="59"/>
  <c r="F156" i="59"/>
  <c r="F155" i="59"/>
  <c r="F154" i="59"/>
  <c r="F153" i="59"/>
  <c r="F152" i="59"/>
  <c r="F151" i="59"/>
  <c r="F150" i="59"/>
  <c r="F149" i="59"/>
  <c r="F148" i="59"/>
  <c r="F147" i="59"/>
  <c r="F146" i="59"/>
  <c r="F145" i="59"/>
  <c r="F144" i="59"/>
  <c r="F143" i="59"/>
  <c r="F142" i="59"/>
  <c r="F141" i="59"/>
  <c r="F140" i="59"/>
  <c r="F139" i="59"/>
  <c r="F138" i="59"/>
  <c r="F137" i="59"/>
  <c r="F136" i="59"/>
  <c r="F135" i="59"/>
  <c r="F134" i="59"/>
  <c r="F133" i="59"/>
  <c r="F132" i="59"/>
  <c r="F131" i="59"/>
  <c r="F130" i="59"/>
  <c r="F129" i="59"/>
  <c r="F128" i="59"/>
  <c r="F127" i="59"/>
  <c r="F126" i="59"/>
  <c r="F125" i="59"/>
  <c r="F124" i="59"/>
  <c r="F123" i="59"/>
  <c r="F122" i="59"/>
  <c r="F121" i="59"/>
  <c r="F120" i="59"/>
  <c r="F119" i="59"/>
  <c r="F118" i="59"/>
  <c r="F117" i="59"/>
  <c r="F116" i="59"/>
  <c r="F115" i="59"/>
  <c r="F114" i="59"/>
  <c r="F113" i="59"/>
  <c r="F112" i="59"/>
  <c r="F111" i="59"/>
  <c r="F110" i="59"/>
  <c r="F109" i="59"/>
  <c r="F108" i="59"/>
  <c r="F107" i="59"/>
  <c r="F106" i="59"/>
  <c r="F105" i="59"/>
  <c r="F104" i="59"/>
  <c r="F103" i="59"/>
  <c r="F102" i="59"/>
  <c r="F101" i="59"/>
  <c r="F100" i="59"/>
  <c r="F99" i="59"/>
  <c r="F98" i="59"/>
  <c r="F97" i="59"/>
  <c r="F96" i="59"/>
  <c r="F95" i="59"/>
  <c r="L19" i="59"/>
  <c r="K19" i="59"/>
  <c r="K18" i="59"/>
  <c r="K17" i="59"/>
  <c r="K16" i="59"/>
  <c r="K15" i="59"/>
  <c r="K14" i="59"/>
  <c r="K13" i="59"/>
  <c r="L19" i="50"/>
  <c r="L18" i="50"/>
  <c r="L17" i="50"/>
  <c r="L16" i="50"/>
  <c r="L15" i="50"/>
  <c r="K19" i="50"/>
  <c r="K18" i="50"/>
  <c r="K17" i="50"/>
  <c r="K16" i="50"/>
  <c r="K15" i="50"/>
  <c r="K14" i="50"/>
  <c r="K13" i="50"/>
  <c r="G136" i="50"/>
  <c r="G135" i="50"/>
  <c r="G134" i="50"/>
  <c r="G133" i="50"/>
  <c r="G132" i="50"/>
  <c r="G131" i="50"/>
  <c r="G130" i="50"/>
  <c r="G129" i="50"/>
  <c r="G128" i="50"/>
  <c r="G127" i="50"/>
  <c r="G126" i="50"/>
  <c r="G125" i="50"/>
  <c r="G124" i="50"/>
  <c r="G123" i="50"/>
  <c r="G122" i="50"/>
  <c r="G121" i="50"/>
  <c r="G120" i="50"/>
  <c r="G119" i="50"/>
  <c r="G118" i="50"/>
  <c r="G117" i="50"/>
  <c r="G116" i="50"/>
  <c r="G115" i="50"/>
  <c r="G114" i="50"/>
  <c r="G113" i="50"/>
  <c r="G112" i="50"/>
  <c r="G111" i="50"/>
  <c r="G110" i="50"/>
  <c r="G109" i="50"/>
  <c r="G108" i="50"/>
  <c r="G107" i="50"/>
  <c r="G106" i="50"/>
  <c r="G105" i="50"/>
  <c r="G104" i="50"/>
  <c r="G103" i="50"/>
  <c r="G102" i="50"/>
  <c r="G101" i="50"/>
  <c r="G100" i="50"/>
  <c r="G99" i="50"/>
  <c r="G98" i="50"/>
  <c r="G97" i="50"/>
  <c r="G96" i="50"/>
  <c r="G95" i="50"/>
  <c r="G94" i="50"/>
  <c r="G93" i="50"/>
  <c r="G92" i="50"/>
  <c r="G91" i="50"/>
  <c r="G90" i="50"/>
  <c r="G89" i="50"/>
  <c r="G88" i="50"/>
  <c r="G87" i="50"/>
  <c r="G86" i="50"/>
  <c r="G85" i="50"/>
  <c r="G84" i="50"/>
  <c r="G83" i="50"/>
  <c r="G82" i="50"/>
  <c r="H80" i="50" s="1"/>
  <c r="G81" i="50"/>
  <c r="G80" i="50"/>
  <c r="F85" i="50"/>
  <c r="F81" i="50"/>
  <c r="F136" i="50"/>
  <c r="F135" i="50"/>
  <c r="F134" i="50"/>
  <c r="F133" i="50"/>
  <c r="F132" i="50"/>
  <c r="F131" i="50"/>
  <c r="F130" i="50"/>
  <c r="F129" i="50"/>
  <c r="F128" i="50"/>
  <c r="F127" i="50"/>
  <c r="F126" i="50"/>
  <c r="F125" i="50"/>
  <c r="F124" i="50"/>
  <c r="F123" i="50"/>
  <c r="F122" i="50"/>
  <c r="F121" i="50"/>
  <c r="F120" i="50"/>
  <c r="F119" i="50"/>
  <c r="F118" i="50"/>
  <c r="F117" i="50"/>
  <c r="F116" i="50"/>
  <c r="F115" i="50"/>
  <c r="F114" i="50"/>
  <c r="F113" i="50"/>
  <c r="F112" i="50"/>
  <c r="F111" i="50"/>
  <c r="F110" i="50"/>
  <c r="F109" i="50"/>
  <c r="F108" i="50"/>
  <c r="F107" i="50"/>
  <c r="F106" i="50"/>
  <c r="F105" i="50"/>
  <c r="F104" i="50"/>
  <c r="F103" i="50"/>
  <c r="F102" i="50"/>
  <c r="F101" i="50"/>
  <c r="F100" i="50"/>
  <c r="F99" i="50"/>
  <c r="F98" i="50"/>
  <c r="F97" i="50"/>
  <c r="F96" i="50"/>
  <c r="F95" i="50"/>
  <c r="F94" i="50"/>
  <c r="F93" i="50"/>
  <c r="F92" i="50"/>
  <c r="F91" i="50"/>
  <c r="F90" i="50"/>
  <c r="F89" i="50"/>
  <c r="F88" i="50"/>
  <c r="F87" i="50"/>
  <c r="F86" i="50"/>
  <c r="F84" i="50"/>
  <c r="F83" i="50"/>
  <c r="F82" i="50"/>
  <c r="F80" i="50"/>
  <c r="L17" i="59" l="1"/>
  <c r="AE96" i="7"/>
  <c r="L18" i="59"/>
  <c r="L16" i="59"/>
  <c r="L15" i="59"/>
  <c r="L14" i="59"/>
  <c r="L13" i="59"/>
  <c r="L14" i="50"/>
  <c r="L13" i="50"/>
  <c r="AU74" i="7" l="1"/>
  <c r="AU40" i="7"/>
  <c r="AF113" i="7" l="1"/>
  <c r="AF115" i="7"/>
  <c r="AE113" i="7"/>
  <c r="AE95" i="7"/>
  <c r="AF114" i="7" l="1"/>
  <c r="AE114" i="7"/>
  <c r="AE115" i="7"/>
  <c r="AF112" i="7"/>
  <c r="AE112" i="7"/>
  <c r="AE103" i="7" l="1"/>
  <c r="AE94" i="7"/>
  <c r="AF106" i="7"/>
  <c r="AE106" i="7"/>
  <c r="AE105" i="7"/>
  <c r="AU72" i="7" l="1"/>
  <c r="AE93" i="7" l="1"/>
  <c r="AF103" i="7"/>
  <c r="AF104" i="7"/>
  <c r="AF105" i="7"/>
  <c r="AE92" i="7" l="1"/>
  <c r="AE91" i="7"/>
  <c r="AE90" i="7" l="1"/>
  <c r="AE89" i="7"/>
  <c r="AE88" i="7"/>
  <c r="AE87" i="7" l="1"/>
  <c r="AE86" i="7" l="1"/>
  <c r="AE85" i="7" l="1"/>
  <c r="AE84" i="7" l="1"/>
  <c r="AD69" i="7"/>
  <c r="AD82" i="7"/>
  <c r="AI35" i="7" l="1"/>
  <c r="AE83" i="7" l="1"/>
  <c r="AC82" i="7" l="1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AU25" i="7"/>
  <c r="AU26" i="7"/>
  <c r="AU27" i="7"/>
  <c r="AU28" i="7"/>
  <c r="AU29" i="7"/>
  <c r="AU30" i="7"/>
  <c r="AU31" i="7"/>
  <c r="AU32" i="7"/>
  <c r="AU33" i="7"/>
  <c r="AU34" i="7"/>
  <c r="AU35" i="7"/>
  <c r="AU36" i="7"/>
  <c r="AU37" i="7"/>
  <c r="AU38" i="7"/>
  <c r="AE80" i="7"/>
  <c r="AE81" i="7"/>
  <c r="AW38" i="7" l="1"/>
  <c r="AW22" i="7"/>
  <c r="AW28" i="7"/>
  <c r="AW12" i="7"/>
  <c r="AW37" i="7"/>
  <c r="AW29" i="7"/>
  <c r="AW13" i="7"/>
  <c r="AW36" i="7"/>
  <c r="AW30" i="7"/>
  <c r="AW25" i="7"/>
  <c r="AW33" i="7"/>
  <c r="AW21" i="7"/>
  <c r="AW14" i="7"/>
  <c r="AW31" i="7"/>
  <c r="AW23" i="7"/>
  <c r="AW15" i="7"/>
  <c r="AU73" i="7"/>
  <c r="AU39" i="7"/>
  <c r="AW39" i="7" s="1"/>
  <c r="AE82" i="7"/>
  <c r="AW32" i="7"/>
  <c r="AW16" i="7"/>
  <c r="AW17" i="7"/>
  <c r="AW20" i="7"/>
  <c r="AW35" i="7"/>
  <c r="AW27" i="7"/>
  <c r="AW19" i="7"/>
  <c r="AW11" i="7"/>
  <c r="AW24" i="7"/>
  <c r="AW34" i="7"/>
  <c r="AW26" i="7"/>
  <c r="AW18" i="7"/>
  <c r="AE79" i="7"/>
  <c r="AE78" i="7"/>
  <c r="AE104" i="7"/>
  <c r="AE76" i="7"/>
  <c r="AE77" i="7"/>
  <c r="AE75" i="7"/>
  <c r="AE74" i="7"/>
  <c r="AE73" i="7"/>
  <c r="AE72" i="7"/>
  <c r="AV38" i="7"/>
  <c r="AE71" i="7"/>
  <c r="AE70" i="7"/>
  <c r="AU71" i="7"/>
  <c r="AV37" i="7" s="1"/>
  <c r="AC69" i="7"/>
  <c r="AE68" i="7"/>
  <c r="AE67" i="7"/>
  <c r="AE66" i="7"/>
  <c r="AE65" i="7"/>
  <c r="AE64" i="7"/>
  <c r="AE63" i="7"/>
  <c r="AE62" i="7"/>
  <c r="AE61" i="7"/>
  <c r="AE60" i="7"/>
  <c r="AE59" i="7"/>
  <c r="AE58" i="7"/>
  <c r="AE57" i="7"/>
  <c r="AU70" i="7"/>
  <c r="AV36" i="7" s="1"/>
  <c r="AE56" i="7"/>
  <c r="AE55" i="7"/>
  <c r="AE54" i="7"/>
  <c r="AE53" i="7"/>
  <c r="AE52" i="7"/>
  <c r="AE51" i="7"/>
  <c r="AE50" i="7"/>
  <c r="AE49" i="7"/>
  <c r="AE48" i="7"/>
  <c r="AE47" i="7"/>
  <c r="AE46" i="7"/>
  <c r="AE45" i="7"/>
  <c r="AE44" i="7"/>
  <c r="AE43" i="7"/>
  <c r="AE42" i="7"/>
  <c r="AE41" i="7"/>
  <c r="AE40" i="7"/>
  <c r="AE39" i="7"/>
  <c r="AE38" i="7"/>
  <c r="AE37" i="7"/>
  <c r="AE36" i="7"/>
  <c r="AE35" i="7"/>
  <c r="AU69" i="7"/>
  <c r="AV35" i="7" s="1"/>
  <c r="AE34" i="7"/>
  <c r="AE33" i="7"/>
  <c r="AE32" i="7"/>
  <c r="AU67" i="7"/>
  <c r="AV33" i="7" s="1"/>
  <c r="AE31" i="7"/>
  <c r="AE30" i="7"/>
  <c r="AU44" i="7"/>
  <c r="AV10" i="7" s="1"/>
  <c r="AU45" i="7"/>
  <c r="AV11" i="7" s="1"/>
  <c r="AU46" i="7"/>
  <c r="AV12" i="7" s="1"/>
  <c r="AU47" i="7"/>
  <c r="AV13" i="7" s="1"/>
  <c r="AU48" i="7"/>
  <c r="AV14" i="7" s="1"/>
  <c r="AU49" i="7"/>
  <c r="AV15" i="7" s="1"/>
  <c r="AU50" i="7"/>
  <c r="AV16" i="7" s="1"/>
  <c r="AU51" i="7"/>
  <c r="AV17" i="7" s="1"/>
  <c r="AU52" i="7"/>
  <c r="AV18" i="7" s="1"/>
  <c r="AU53" i="7"/>
  <c r="AV19" i="7" s="1"/>
  <c r="AU54" i="7"/>
  <c r="AV20" i="7" s="1"/>
  <c r="AU55" i="7"/>
  <c r="AV21" i="7" s="1"/>
  <c r="AU56" i="7"/>
  <c r="AV22" i="7" s="1"/>
  <c r="AU57" i="7"/>
  <c r="AV23" i="7" s="1"/>
  <c r="AU58" i="7"/>
  <c r="AV24" i="7" s="1"/>
  <c r="AU59" i="7"/>
  <c r="AV25" i="7" s="1"/>
  <c r="AU60" i="7"/>
  <c r="AV26" i="7" s="1"/>
  <c r="AU61" i="7"/>
  <c r="AV27" i="7" s="1"/>
  <c r="AU62" i="7"/>
  <c r="AV28" i="7" s="1"/>
  <c r="AU63" i="7"/>
  <c r="AV29" i="7" s="1"/>
  <c r="AU64" i="7"/>
  <c r="AV30" i="7" s="1"/>
  <c r="AU65" i="7"/>
  <c r="AV31" i="7" s="1"/>
  <c r="AU66" i="7"/>
  <c r="AV32" i="7" s="1"/>
  <c r="AU68" i="7"/>
  <c r="AV34" i="7" s="1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V39" i="7" l="1"/>
  <c r="AE69" i="7"/>
</calcChain>
</file>

<file path=xl/sharedStrings.xml><?xml version="1.0" encoding="utf-8"?>
<sst xmlns="http://schemas.openxmlformats.org/spreadsheetml/2006/main" count="396" uniqueCount="132">
  <si>
    <t>Libras</t>
  </si>
  <si>
    <t>EEUU</t>
  </si>
  <si>
    <t>EUROPA</t>
  </si>
  <si>
    <t>TOTAL</t>
  </si>
  <si>
    <t>Dólares</t>
  </si>
  <si>
    <t>Estadísticas CNA</t>
  </si>
  <si>
    <t>Exportaciones Mensuales</t>
  </si>
  <si>
    <t>Elaborado por: Cámara Nacional de Acuacultura</t>
  </si>
  <si>
    <t xml:space="preserve">Mes </t>
  </si>
  <si>
    <t xml:space="preserve">Libras </t>
  </si>
  <si>
    <t>AÑO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</si>
  <si>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</si>
  <si>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</si>
  <si>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</si>
  <si>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</si>
  <si>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</si>
  <si>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</si>
  <si>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</si>
  <si>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</si>
  <si>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</si>
  <si>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</si>
  <si>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</si>
  <si>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</si>
  <si>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Precio Prom/libra</t>
  </si>
  <si>
    <t>% Crecimiento Anual</t>
  </si>
  <si>
    <t xml:space="preserve">Dólares </t>
  </si>
  <si>
    <t>% Variación</t>
  </si>
  <si>
    <t xml:space="preserve">
</t>
  </si>
  <si>
    <t>Exportaciones por Mercado y País</t>
  </si>
  <si>
    <t xml:space="preserve">% Variación </t>
  </si>
  <si>
    <t>Part. Libras</t>
  </si>
  <si>
    <t xml:space="preserve">VARIACIÓN HISTÓRICA MENSUAL </t>
  </si>
  <si>
    <t>Precio Prom.</t>
  </si>
  <si>
    <t>ALBANIA</t>
  </si>
  <si>
    <t>GRECIA</t>
  </si>
  <si>
    <t>PORTUGAL</t>
  </si>
  <si>
    <t>ALEMANIA</t>
  </si>
  <si>
    <t>RUSIA</t>
  </si>
  <si>
    <t>FRANCIA</t>
  </si>
  <si>
    <t>ITALIA</t>
  </si>
  <si>
    <t>ESPAÑA</t>
  </si>
  <si>
    <t>CHINA</t>
  </si>
  <si>
    <t>TRINIDAD Y TOBAGO</t>
  </si>
  <si>
    <t>GUATEMALA</t>
  </si>
  <si>
    <t>COLOMBIA</t>
  </si>
  <si>
    <t>CHILE</t>
  </si>
  <si>
    <t>MARRUECOS</t>
  </si>
  <si>
    <t>ÁFRICA</t>
  </si>
  <si>
    <t>PAÍS</t>
  </si>
  <si>
    <t>MALASIA</t>
  </si>
  <si>
    <t>TOTAL MERCADOS</t>
  </si>
  <si>
    <t>EXPORTACIONES ECUATORIANAS DE CAMARÓN (Libras)</t>
  </si>
  <si>
    <t>EXPORTACIONES ECUATORIANAS DE CAMARÓN (Dólares)</t>
  </si>
  <si>
    <t>BRASIL</t>
  </si>
  <si>
    <t>SINGAPUR</t>
  </si>
  <si>
    <t>OCEANÍA</t>
  </si>
  <si>
    <t>NUEVA ZELANDA</t>
  </si>
  <si>
    <t>TAILANDIA</t>
  </si>
  <si>
    <t>IRLANDA</t>
  </si>
  <si>
    <t>CHIPRE</t>
  </si>
  <si>
    <t>DINAMARCA</t>
  </si>
  <si>
    <t>PUERTO RICO</t>
  </si>
  <si>
    <t>RESTO DE ASIA</t>
  </si>
  <si>
    <t>ARGENTINA</t>
  </si>
  <si>
    <t>LITUANIA</t>
  </si>
  <si>
    <t>BOLIVIA</t>
  </si>
  <si>
    <t>HONG KONG</t>
  </si>
  <si>
    <t>URUGUAY</t>
  </si>
  <si>
    <t>AMÉRICA</t>
  </si>
  <si>
    <t>ESTONIA</t>
  </si>
  <si>
    <t>POLONIA</t>
  </si>
  <si>
    <t>LIBIA</t>
  </si>
  <si>
    <t>EL SALVADOR</t>
  </si>
  <si>
    <t>ARUBA</t>
  </si>
  <si>
    <t>HONDURAS</t>
  </si>
  <si>
    <t>COSTA RICA</t>
  </si>
  <si>
    <t>PARAGUAY</t>
  </si>
  <si>
    <t>SUECIA</t>
  </si>
  <si>
    <t>Fuente: Estadistic S.A.</t>
  </si>
  <si>
    <t>Part. Libras 2023</t>
  </si>
  <si>
    <t>FINLANDIA</t>
  </si>
  <si>
    <t>SUDÁFRICA</t>
  </si>
  <si>
    <t>REUNIÓN (COLONIA FRANCIA)</t>
  </si>
  <si>
    <t>CANADÁ</t>
  </si>
  <si>
    <t>REPÚBLICA DOMINICANA</t>
  </si>
  <si>
    <t>JAPÓN</t>
  </si>
  <si>
    <t>VIETNAM</t>
  </si>
  <si>
    <t>COREA DEL SUR</t>
  </si>
  <si>
    <t>TAIWÁN</t>
  </si>
  <si>
    <t>EMIRATOS ÁRABES UNIDOS</t>
  </si>
  <si>
    <t>SRI LANKA</t>
  </si>
  <si>
    <t>LÍBANO</t>
  </si>
  <si>
    <t>ESTADOS UNIDOS</t>
  </si>
  <si>
    <t>BÉLGICA</t>
  </si>
  <si>
    <t>PAÍSES BAJOS</t>
  </si>
  <si>
    <t>REINO UNIDO</t>
  </si>
  <si>
    <t>RUMANIA</t>
  </si>
  <si>
    <t>LETONIA</t>
  </si>
  <si>
    <t>GABÓN</t>
  </si>
  <si>
    <t>TURQUÍA</t>
  </si>
  <si>
    <t>AMERICA</t>
  </si>
  <si>
    <t xml:space="preserve">AFRICA </t>
  </si>
  <si>
    <t>% participación 2023 vs 2024</t>
  </si>
  <si>
    <t>Part. Libras 2024</t>
  </si>
  <si>
    <t>RESUMEN HISTÓRICO MENSUAL (2017 - 2024)</t>
  </si>
  <si>
    <t>CROACIA</t>
  </si>
  <si>
    <t>BULGARIA</t>
  </si>
  <si>
    <t>GEORGIA</t>
  </si>
  <si>
    <t>BAHRÉIN</t>
  </si>
  <si>
    <t>NICARAGUA</t>
  </si>
  <si>
    <t>MARTINICA (COLONIA FRANCIA)</t>
  </si>
  <si>
    <t>AUSTRALIA</t>
  </si>
  <si>
    <t>RESUMEN DEL PERÍODO ACUMULADO</t>
  </si>
  <si>
    <t>Período</t>
  </si>
  <si>
    <t>Exportaciones Acumuladas por Mercado y País</t>
  </si>
  <si>
    <t>UCRANIA</t>
  </si>
  <si>
    <t>CATAR</t>
  </si>
  <si>
    <t>BRUNEI</t>
  </si>
  <si>
    <t>PANAMÁ</t>
  </si>
  <si>
    <t>COSTA DE MARFIL</t>
  </si>
  <si>
    <t>Comparativo Abril 2024 - CAMARÓN</t>
  </si>
  <si>
    <t>PERÚ</t>
  </si>
  <si>
    <t>CABO VERDE</t>
  </si>
  <si>
    <t>ene - abr 23</t>
  </si>
  <si>
    <t>ene  - abr 24</t>
  </si>
  <si>
    <t>ene - abr 24</t>
  </si>
  <si>
    <t>Análisis de las Exportaciones de CAMARÓN Abril - 2024</t>
  </si>
  <si>
    <t>ene-abr 2020</t>
  </si>
  <si>
    <t>ene-abr 2021</t>
  </si>
  <si>
    <t>ene-abr 2022</t>
  </si>
  <si>
    <t>ene-abr 2023</t>
  </si>
  <si>
    <t>ene-abr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</si>
</sst>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dd\/mm\/yyyy"/>
    <numFmt numFmtId="167" formatCode="&quot;$&quot;\ #,##0.00"/>
    <numFmt numFmtId="168" formatCode="&quot;$&quot;\ #,##0"/>
    <numFmt numFmtId="169" formatCode="_-* #,##0.00\ _€_-;\-* #,##0.00\ _€_-;_-* &quot;-&quot;??\ _€_-;_-@_-"/>
    <numFmt numFmtId="170" formatCode="&quot;$&quot;#,##0.00"/>
    <numFmt numFmtId="171" formatCode="&quot;$&quot;#,##0"/>
    <numFmt numFmtId="172" formatCode="0.0%"/>
    <numFmt numFmtId="173" formatCode="\$\ #,##0"/>
  </numFmts>
  <fonts count="21" x14ac:knownFonts="1">
    <font>
      <sz val="10"/>
      <color indexed="8"/>
      <name val="MS Sans Serif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10"/>
      <color indexed="8"/>
      <name val="MS Sans Serif"/>
      <family val="2"/>
    </font>
    <font>
      <sz val="11"/>
      <color indexed="8"/>
      <name val="Segoe UI"/>
      <family val="2"/>
    </font>
    <font>
      <b/>
      <sz val="11"/>
      <color indexed="8"/>
      <name val="Segoe UI"/>
      <family val="2"/>
    </font>
    <font>
      <sz val="10"/>
      <color indexed="8"/>
      <name val="Arial"/>
      <family val="2"/>
    </font>
    <font>
      <sz val="10"/>
      <color indexed="8"/>
      <name val="Segoe UI"/>
      <family val="2"/>
    </font>
    <font>
      <b/>
      <sz val="10"/>
      <color indexed="8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sz val="8"/>
      <name val="MS Sans Serif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2060"/>
      <name val="Segoe UI"/>
      <family val="2"/>
    </font>
    <font>
      <sz val="10"/>
      <color rgb="FF002060"/>
      <name val="Segoe UI"/>
      <family val="2"/>
    </font>
    <font>
      <b/>
      <sz val="10"/>
      <color rgb="FF002060"/>
      <name val="Segoe UI"/>
      <family val="2"/>
    </font>
    <font>
      <b/>
      <sz val="10"/>
      <color theme="3"/>
      <name val="Segoe UI"/>
      <family val="2"/>
    </font>
    <font>
      <b/>
      <sz val="11"/>
      <color rgb="FF000000"/>
      <name val="Segoe UI"/>
      <family val="2"/>
    </font>
    <font>
      <sz val="10"/>
      <color rgb="FFFF0000"/>
      <name val="Segoe UI"/>
      <family val="2"/>
    </font>
    <font>
      <sz val="10"/>
      <color indexed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4">
    <xf numFmtId="0" fontId="0" fillId="0" borderId="0"/>
    <xf numFmtId="169" fontId="6" fillId="0" borderId="0" applyFon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>
      <alignment vertical="top"/>
    </xf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6" fillId="0" borderId="0">
      <alignment vertical="top"/>
    </xf>
    <xf numFmtId="0" fontId="12" fillId="0" borderId="0">
      <alignment vertical="top"/>
    </xf>
    <xf numFmtId="0" fontId="6" fillId="0" borderId="0">
      <alignment vertical="top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2" fillId="0" borderId="0" applyFill="0" applyBorder="0" applyProtection="0">
      <alignment vertical="center"/>
    </xf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</cellStyleXfs>
  <cellXfs count="249">
    <xf numFmtId="0" fontId="0" fillId="0" borderId="0" xfId="0"/>
    <xf numFmtId="0" fontId="4" fillId="0" borderId="0" xfId="20" applyFont="1"/>
    <xf numFmtId="0" fontId="4" fillId="0" borderId="0" xfId="20" applyFont="1" applyAlignment="1">
      <alignment vertical="center"/>
    </xf>
    <xf numFmtId="4" fontId="4" fillId="0" borderId="0" xfId="20" applyNumberFormat="1" applyFont="1" applyAlignment="1">
      <alignment vertical="center"/>
    </xf>
    <xf numFmtId="0" fontId="4" fillId="0" borderId="0" xfId="17" applyFont="1"/>
    <xf numFmtId="0" fontId="5" fillId="0" borderId="0" xfId="20" applyFont="1" applyAlignment="1">
      <alignment horizontal="right" vertical="center"/>
    </xf>
    <xf numFmtId="0" fontId="14" fillId="0" borderId="0" xfId="20" applyFont="1"/>
    <xf numFmtId="0" fontId="7" fillId="0" borderId="0" xfId="16" applyFont="1"/>
    <xf numFmtId="0" fontId="15" fillId="0" borderId="0" xfId="16" applyFont="1"/>
    <xf numFmtId="0" fontId="16" fillId="0" borderId="0" xfId="16" applyFont="1" applyAlignment="1">
      <alignment vertical="center"/>
    </xf>
    <xf numFmtId="9" fontId="7" fillId="0" borderId="0" xfId="29" applyFont="1"/>
    <xf numFmtId="0" fontId="8" fillId="0" borderId="0" xfId="16" applyFont="1" applyAlignment="1">
      <alignment horizontal="right" vertical="center"/>
    </xf>
    <xf numFmtId="3" fontId="4" fillId="0" borderId="0" xfId="20" applyNumberFormat="1" applyFont="1"/>
    <xf numFmtId="0" fontId="5" fillId="0" borderId="0" xfId="20" applyFont="1" applyAlignment="1">
      <alignment horizontal="left" vertical="center"/>
    </xf>
    <xf numFmtId="4" fontId="5" fillId="0" borderId="0" xfId="20" applyNumberFormat="1" applyFont="1" applyAlignment="1">
      <alignment vertical="center"/>
    </xf>
    <xf numFmtId="0" fontId="5" fillId="0" borderId="0" xfId="20" applyFont="1" applyAlignment="1">
      <alignment horizontal="center" vertical="center"/>
    </xf>
    <xf numFmtId="0" fontId="5" fillId="0" borderId="0" xfId="20" applyFont="1" applyAlignment="1">
      <alignment vertical="center"/>
    </xf>
    <xf numFmtId="3" fontId="4" fillId="0" borderId="0" xfId="20" applyNumberFormat="1" applyFont="1" applyAlignment="1">
      <alignment horizontal="left" vertical="center"/>
    </xf>
    <xf numFmtId="3" fontId="5" fillId="0" borderId="0" xfId="20" applyNumberFormat="1" applyFont="1" applyAlignment="1">
      <alignment horizontal="right" vertical="center"/>
    </xf>
    <xf numFmtId="3" fontId="5" fillId="0" borderId="0" xfId="17" applyNumberFormat="1" applyFont="1" applyAlignment="1">
      <alignment horizontal="left" vertical="center"/>
    </xf>
    <xf numFmtId="0" fontId="5" fillId="0" borderId="0" xfId="17" applyFont="1" applyAlignment="1">
      <alignment horizontal="left" vertical="center"/>
    </xf>
    <xf numFmtId="0" fontId="4" fillId="0" borderId="0" xfId="20" applyFont="1" applyAlignment="1">
      <alignment wrapText="1"/>
    </xf>
    <xf numFmtId="0" fontId="18" fillId="0" borderId="0" xfId="17" applyFont="1" applyAlignment="1">
      <alignment horizontal="center" vertical="center" readingOrder="1"/>
    </xf>
    <xf numFmtId="0" fontId="7" fillId="0" borderId="0" xfId="20" applyFont="1"/>
    <xf numFmtId="4" fontId="7" fillId="0" borderId="0" xfId="20" applyNumberFormat="1" applyFont="1" applyAlignment="1">
      <alignment vertical="center"/>
    </xf>
    <xf numFmtId="10" fontId="7" fillId="0" borderId="0" xfId="30" applyNumberFormat="1" applyFont="1" applyFill="1">
      <alignment vertical="center"/>
    </xf>
    <xf numFmtId="4" fontId="7" fillId="0" borderId="0" xfId="17" applyNumberFormat="1" applyFont="1" applyAlignment="1">
      <alignment vertical="center"/>
    </xf>
    <xf numFmtId="0" fontId="7" fillId="0" borderId="0" xfId="17" applyFont="1"/>
    <xf numFmtId="3" fontId="7" fillId="0" borderId="0" xfId="20" applyNumberFormat="1" applyFont="1"/>
    <xf numFmtId="2" fontId="7" fillId="0" borderId="0" xfId="17" applyNumberFormat="1" applyFont="1"/>
    <xf numFmtId="9" fontId="7" fillId="0" borderId="0" xfId="17" applyNumberFormat="1" applyFont="1"/>
    <xf numFmtId="3" fontId="7" fillId="0" borderId="0" xfId="17" applyNumberFormat="1" applyFont="1"/>
    <xf numFmtId="0" fontId="8" fillId="0" borderId="0" xfId="20" applyFont="1" applyAlignment="1">
      <alignment horizontal="right" vertical="center"/>
    </xf>
    <xf numFmtId="3" fontId="7" fillId="0" borderId="0" xfId="17" applyNumberFormat="1" applyFont="1" applyAlignment="1">
      <alignment vertical="center"/>
    </xf>
    <xf numFmtId="0" fontId="8" fillId="0" borderId="0" xfId="17" applyFont="1" applyAlignment="1">
      <alignment horizontal="right" vertical="center"/>
    </xf>
    <xf numFmtId="0" fontId="8" fillId="0" borderId="0" xfId="20" applyFont="1" applyAlignment="1">
      <alignment horizontal="center" vertical="center"/>
    </xf>
    <xf numFmtId="4" fontId="8" fillId="0" borderId="0" xfId="20" applyNumberFormat="1" applyFont="1" applyAlignment="1">
      <alignment horizontal="right"/>
    </xf>
    <xf numFmtId="3" fontId="8" fillId="0" borderId="0" xfId="20" applyNumberFormat="1" applyFont="1" applyAlignment="1">
      <alignment horizontal="right"/>
    </xf>
    <xf numFmtId="4" fontId="7" fillId="0" borderId="0" xfId="20" applyNumberFormat="1" applyFont="1"/>
    <xf numFmtId="3" fontId="8" fillId="0" borderId="0" xfId="17" applyNumberFormat="1" applyFont="1" applyAlignment="1">
      <alignment vertical="center"/>
    </xf>
    <xf numFmtId="0" fontId="7" fillId="0" borderId="0" xfId="17" applyFont="1" applyAlignment="1">
      <alignment horizontal="center"/>
    </xf>
    <xf numFmtId="10" fontId="7" fillId="0" borderId="0" xfId="16" applyNumberFormat="1" applyFont="1"/>
    <xf numFmtId="0" fontId="7" fillId="0" borderId="0" xfId="20" applyFont="1" applyAlignment="1">
      <alignment horizontal="center"/>
    </xf>
    <xf numFmtId="0" fontId="16" fillId="2" borderId="1" xfId="20" applyFont="1" applyFill="1" applyBorder="1" applyAlignment="1">
      <alignment horizontal="center"/>
    </xf>
    <xf numFmtId="0" fontId="16" fillId="2" borderId="3" xfId="20" applyFont="1" applyFill="1" applyBorder="1" applyAlignment="1">
      <alignment horizontal="center"/>
    </xf>
    <xf numFmtId="168" fontId="7" fillId="0" borderId="0" xfId="17" applyNumberFormat="1" applyFont="1"/>
    <xf numFmtId="0" fontId="17" fillId="0" borderId="0" xfId="16" applyFont="1" applyAlignment="1">
      <alignment vertical="center"/>
    </xf>
    <xf numFmtId="3" fontId="7" fillId="0" borderId="2" xfId="20" applyNumberFormat="1" applyFont="1" applyBorder="1" applyAlignment="1">
      <alignment horizontal="center"/>
    </xf>
    <xf numFmtId="9" fontId="15" fillId="0" borderId="0" xfId="29" applyFont="1" applyAlignment="1">
      <alignment horizontal="center" vertical="center"/>
    </xf>
    <xf numFmtId="9" fontId="7" fillId="0" borderId="0" xfId="29" applyFont="1" applyFill="1" applyAlignment="1">
      <alignment horizontal="center" vertical="center"/>
    </xf>
    <xf numFmtId="9" fontId="15" fillId="0" borderId="0" xfId="29" applyFont="1" applyFill="1" applyAlignment="1">
      <alignment horizontal="center" vertical="center"/>
    </xf>
    <xf numFmtId="3" fontId="7" fillId="0" borderId="2" xfId="20" applyNumberFormat="1" applyFont="1" applyBorder="1" applyAlignment="1">
      <alignment horizontal="center" vertical="center"/>
    </xf>
    <xf numFmtId="3" fontId="7" fillId="0" borderId="2" xfId="17" applyNumberFormat="1" applyFont="1" applyBorder="1" applyAlignment="1">
      <alignment horizontal="center"/>
    </xf>
    <xf numFmtId="171" fontId="7" fillId="0" borderId="0" xfId="14" applyNumberFormat="1" applyFont="1" applyFill="1" applyAlignment="1">
      <alignment horizontal="center" vertical="center"/>
    </xf>
    <xf numFmtId="171" fontId="7" fillId="0" borderId="0" xfId="14" applyNumberFormat="1" applyFont="1" applyAlignment="1">
      <alignment horizontal="center" vertical="center"/>
    </xf>
    <xf numFmtId="171" fontId="15" fillId="0" borderId="0" xfId="14" applyNumberFormat="1" applyFont="1" applyAlignment="1">
      <alignment horizontal="center" vertical="center"/>
    </xf>
    <xf numFmtId="168" fontId="7" fillId="0" borderId="2" xfId="20" applyNumberFormat="1" applyFont="1" applyBorder="1" applyAlignment="1">
      <alignment horizontal="center"/>
    </xf>
    <xf numFmtId="168" fontId="7" fillId="0" borderId="2" xfId="17" applyNumberFormat="1" applyFont="1" applyBorder="1" applyAlignment="1">
      <alignment horizontal="center"/>
    </xf>
    <xf numFmtId="168" fontId="7" fillId="0" borderId="2" xfId="20" applyNumberFormat="1" applyFont="1" applyBorder="1" applyAlignment="1">
      <alignment horizontal="center" vertical="center"/>
    </xf>
    <xf numFmtId="167" fontId="7" fillId="0" borderId="0" xfId="20" applyNumberFormat="1" applyFont="1"/>
    <xf numFmtId="3" fontId="7" fillId="0" borderId="0" xfId="16" applyNumberFormat="1" applyFont="1" applyAlignment="1">
      <alignment horizontal="center" vertical="center"/>
    </xf>
    <xf numFmtId="3" fontId="15" fillId="0" borderId="0" xfId="16" applyNumberFormat="1" applyFont="1" applyAlignment="1">
      <alignment horizontal="center" vertical="center"/>
    </xf>
    <xf numFmtId="170" fontId="7" fillId="0" borderId="2" xfId="20" applyNumberFormat="1" applyFont="1" applyBorder="1" applyAlignment="1">
      <alignment horizontal="center"/>
    </xf>
    <xf numFmtId="3" fontId="8" fillId="0" borderId="0" xfId="16" applyNumberFormat="1" applyFont="1"/>
    <xf numFmtId="3" fontId="16" fillId="3" borderId="3" xfId="16" applyNumberFormat="1" applyFont="1" applyFill="1" applyBorder="1" applyAlignment="1">
      <alignment horizontal="center" vertical="center"/>
    </xf>
    <xf numFmtId="171" fontId="16" fillId="3" borderId="3" xfId="14" applyNumberFormat="1" applyFont="1" applyFill="1" applyBorder="1" applyAlignment="1">
      <alignment horizontal="center" vertical="center"/>
    </xf>
    <xf numFmtId="10" fontId="16" fillId="3" borderId="12" xfId="16" applyNumberFormat="1" applyFont="1" applyFill="1" applyBorder="1"/>
    <xf numFmtId="10" fontId="16" fillId="3" borderId="4" xfId="16" applyNumberFormat="1" applyFont="1" applyFill="1" applyBorder="1"/>
    <xf numFmtId="0" fontId="16" fillId="3" borderId="4" xfId="16" applyFont="1" applyFill="1" applyBorder="1"/>
    <xf numFmtId="1" fontId="16" fillId="3" borderId="1" xfId="16" applyNumberFormat="1" applyFont="1" applyFill="1" applyBorder="1" applyAlignment="1">
      <alignment horizontal="center"/>
    </xf>
    <xf numFmtId="171" fontId="16" fillId="3" borderId="1" xfId="14" applyNumberFormat="1" applyFont="1" applyFill="1" applyBorder="1" applyAlignment="1">
      <alignment horizontal="center" vertical="center"/>
    </xf>
    <xf numFmtId="3" fontId="7" fillId="0" borderId="4" xfId="20" applyNumberFormat="1" applyFont="1" applyBorder="1" applyAlignment="1">
      <alignment horizontal="center" vertical="center"/>
    </xf>
    <xf numFmtId="3" fontId="7" fillId="0" borderId="4" xfId="20" applyNumberFormat="1" applyFont="1" applyBorder="1" applyAlignment="1">
      <alignment horizontal="center"/>
    </xf>
    <xf numFmtId="168" fontId="7" fillId="0" borderId="4" xfId="20" applyNumberFormat="1" applyFont="1" applyBorder="1" applyAlignment="1">
      <alignment horizontal="center" vertical="center"/>
    </xf>
    <xf numFmtId="3" fontId="16" fillId="3" borderId="1" xfId="16" applyNumberFormat="1" applyFont="1" applyFill="1" applyBorder="1" applyAlignment="1">
      <alignment horizontal="center" vertical="center"/>
    </xf>
    <xf numFmtId="9" fontId="7" fillId="0" borderId="0" xfId="29" applyFont="1" applyAlignment="1">
      <alignment horizontal="center" vertical="center"/>
    </xf>
    <xf numFmtId="1" fontId="7" fillId="0" borderId="2" xfId="20" applyNumberFormat="1" applyFont="1" applyBorder="1" applyAlignment="1">
      <alignment horizontal="center" vertical="center"/>
    </xf>
    <xf numFmtId="0" fontId="16" fillId="2" borderId="11" xfId="20" applyFont="1" applyFill="1" applyBorder="1" applyAlignment="1">
      <alignment horizontal="center" vertical="center"/>
    </xf>
    <xf numFmtId="0" fontId="9" fillId="0" borderId="0" xfId="16" applyFont="1"/>
    <xf numFmtId="0" fontId="16" fillId="2" borderId="12" xfId="20" applyFont="1" applyFill="1" applyBorder="1" applyAlignment="1">
      <alignment horizontal="center" vertical="center"/>
    </xf>
    <xf numFmtId="1" fontId="7" fillId="0" borderId="1" xfId="20" applyNumberFormat="1" applyFont="1" applyBorder="1" applyAlignment="1">
      <alignment horizontal="center" vertical="center"/>
    </xf>
    <xf numFmtId="9" fontId="9" fillId="0" borderId="2" xfId="30" applyNumberFormat="1" applyFont="1" applyFill="1" applyBorder="1" applyAlignment="1">
      <alignment horizontal="center" vertical="center"/>
    </xf>
    <xf numFmtId="170" fontId="7" fillId="0" borderId="0" xfId="16" applyNumberFormat="1" applyFont="1"/>
    <xf numFmtId="9" fontId="8" fillId="0" borderId="0" xfId="29" applyFont="1"/>
    <xf numFmtId="9" fontId="16" fillId="0" borderId="0" xfId="29" applyFont="1"/>
    <xf numFmtId="9" fontId="15" fillId="0" borderId="0" xfId="29" applyFont="1"/>
    <xf numFmtId="9" fontId="16" fillId="0" borderId="0" xfId="29" applyFont="1" applyAlignment="1">
      <alignment horizontal="center" vertical="center"/>
    </xf>
    <xf numFmtId="3" fontId="7" fillId="0" borderId="0" xfId="20" applyNumberFormat="1" applyFont="1" applyAlignment="1">
      <alignment horizontal="center"/>
    </xf>
    <xf numFmtId="172" fontId="4" fillId="0" borderId="0" xfId="29" applyNumberFormat="1" applyFont="1"/>
    <xf numFmtId="171" fontId="16" fillId="3" borderId="1" xfId="15" applyNumberFormat="1" applyFont="1" applyFill="1" applyBorder="1" applyAlignment="1">
      <alignment horizontal="center" vertical="center"/>
    </xf>
    <xf numFmtId="171" fontId="16" fillId="3" borderId="3" xfId="15" applyNumberFormat="1" applyFont="1" applyFill="1" applyBorder="1" applyAlignment="1">
      <alignment horizontal="center" vertical="center"/>
    </xf>
    <xf numFmtId="168" fontId="7" fillId="0" borderId="1" xfId="20" applyNumberFormat="1" applyFont="1" applyBorder="1" applyAlignment="1">
      <alignment horizontal="center" vertical="center"/>
    </xf>
    <xf numFmtId="168" fontId="7" fillId="0" borderId="2" xfId="17" applyNumberFormat="1" applyFont="1" applyBorder="1" applyAlignment="1">
      <alignment horizontal="center" vertical="center"/>
    </xf>
    <xf numFmtId="171" fontId="7" fillId="0" borderId="2" xfId="17" applyNumberFormat="1" applyFont="1" applyBorder="1" applyAlignment="1">
      <alignment horizontal="center"/>
    </xf>
    <xf numFmtId="9" fontId="10" fillId="0" borderId="0" xfId="29" applyFont="1" applyFill="1"/>
    <xf numFmtId="17" fontId="7" fillId="0" borderId="1" xfId="20" applyNumberFormat="1" applyFont="1" applyBorder="1" applyAlignment="1">
      <alignment horizontal="center" vertical="center"/>
    </xf>
    <xf numFmtId="17" fontId="7" fillId="0" borderId="2" xfId="20" applyNumberFormat="1" applyFont="1" applyBorder="1" applyAlignment="1">
      <alignment horizontal="center" vertical="center"/>
    </xf>
    <xf numFmtId="17" fontId="7" fillId="0" borderId="2" xfId="20" applyNumberFormat="1" applyFont="1" applyBorder="1" applyAlignment="1">
      <alignment horizontal="center"/>
    </xf>
    <xf numFmtId="17" fontId="7" fillId="0" borderId="4" xfId="20" applyNumberFormat="1" applyFont="1" applyBorder="1" applyAlignment="1">
      <alignment horizontal="center"/>
    </xf>
    <xf numFmtId="3" fontId="7" fillId="0" borderId="1" xfId="20" applyNumberFormat="1" applyFont="1" applyBorder="1" applyAlignment="1">
      <alignment horizontal="center" vertical="center"/>
    </xf>
    <xf numFmtId="3" fontId="7" fillId="0" borderId="2" xfId="17" applyNumberFormat="1" applyFont="1" applyBorder="1" applyAlignment="1">
      <alignment horizontal="center" vertical="center"/>
    </xf>
    <xf numFmtId="170" fontId="7" fillId="0" borderId="1" xfId="20" applyNumberFormat="1" applyFont="1" applyBorder="1" applyAlignment="1">
      <alignment horizontal="center" vertical="center"/>
    </xf>
    <xf numFmtId="170" fontId="7" fillId="0" borderId="2" xfId="20" applyNumberFormat="1" applyFont="1" applyBorder="1" applyAlignment="1">
      <alignment horizontal="center" vertical="center"/>
    </xf>
    <xf numFmtId="170" fontId="7" fillId="0" borderId="2" xfId="17" applyNumberFormat="1" applyFont="1" applyBorder="1" applyAlignment="1">
      <alignment horizontal="center"/>
    </xf>
    <xf numFmtId="170" fontId="7" fillId="0" borderId="2" xfId="17" applyNumberFormat="1" applyFont="1" applyBorder="1" applyAlignment="1">
      <alignment horizontal="center" vertical="center"/>
    </xf>
    <xf numFmtId="170" fontId="7" fillId="0" borderId="4" xfId="17" applyNumberFormat="1" applyFont="1" applyBorder="1" applyAlignment="1">
      <alignment horizontal="center"/>
    </xf>
    <xf numFmtId="10" fontId="8" fillId="0" borderId="0" xfId="29" applyNumberFormat="1" applyFont="1"/>
    <xf numFmtId="10" fontId="8" fillId="0" borderId="12" xfId="29" applyNumberFormat="1" applyFont="1" applyFill="1" applyBorder="1" applyAlignment="1">
      <alignment horizontal="center"/>
    </xf>
    <xf numFmtId="0" fontId="16" fillId="2" borderId="11" xfId="20" applyFont="1" applyFill="1" applyBorder="1" applyAlignment="1">
      <alignment horizontal="center"/>
    </xf>
    <xf numFmtId="9" fontId="16" fillId="3" borderId="1" xfId="29" applyFont="1" applyFill="1" applyBorder="1" applyAlignment="1">
      <alignment horizontal="center" vertical="center"/>
    </xf>
    <xf numFmtId="9" fontId="19" fillId="0" borderId="1" xfId="30" applyNumberFormat="1" applyFont="1" applyFill="1" applyBorder="1" applyAlignment="1">
      <alignment horizontal="center" vertical="center"/>
    </xf>
    <xf numFmtId="0" fontId="7" fillId="0" borderId="4" xfId="17" applyFont="1" applyBorder="1" applyAlignment="1">
      <alignment horizontal="center" vertical="center"/>
    </xf>
    <xf numFmtId="9" fontId="7" fillId="0" borderId="4" xfId="17" applyNumberFormat="1" applyFont="1" applyBorder="1" applyAlignment="1">
      <alignment horizontal="center" vertical="center"/>
    </xf>
    <xf numFmtId="0" fontId="16" fillId="2" borderId="12" xfId="20" applyFont="1" applyFill="1" applyBorder="1" applyAlignment="1">
      <alignment horizontal="center"/>
    </xf>
    <xf numFmtId="0" fontId="10" fillId="0" borderId="1" xfId="20" applyFont="1" applyBorder="1" applyAlignment="1">
      <alignment horizontal="center"/>
    </xf>
    <xf numFmtId="0" fontId="10" fillId="0" borderId="2" xfId="20" applyFont="1" applyBorder="1" applyAlignment="1">
      <alignment horizontal="center"/>
    </xf>
    <xf numFmtId="0" fontId="10" fillId="0" borderId="4" xfId="20" applyFont="1" applyBorder="1" applyAlignment="1">
      <alignment horizontal="center"/>
    </xf>
    <xf numFmtId="168" fontId="9" fillId="0" borderId="1" xfId="20" applyNumberFormat="1" applyFont="1" applyBorder="1" applyAlignment="1">
      <alignment horizontal="center"/>
    </xf>
    <xf numFmtId="168" fontId="9" fillId="0" borderId="2" xfId="20" applyNumberFormat="1" applyFont="1" applyBorder="1" applyAlignment="1">
      <alignment horizontal="center"/>
    </xf>
    <xf numFmtId="0" fontId="7" fillId="0" borderId="4" xfId="20" applyFont="1" applyBorder="1"/>
    <xf numFmtId="0" fontId="7" fillId="0" borderId="4" xfId="17" applyFont="1" applyBorder="1"/>
    <xf numFmtId="168" fontId="9" fillId="0" borderId="13" xfId="20" applyNumberFormat="1" applyFont="1" applyBorder="1" applyAlignment="1">
      <alignment horizontal="center"/>
    </xf>
    <xf numFmtId="168" fontId="9" fillId="0" borderId="10" xfId="20" applyNumberFormat="1" applyFont="1" applyBorder="1" applyAlignment="1">
      <alignment horizontal="center"/>
    </xf>
    <xf numFmtId="168" fontId="7" fillId="0" borderId="10" xfId="20" applyNumberFormat="1" applyFont="1" applyBorder="1" applyAlignment="1">
      <alignment horizontal="center"/>
    </xf>
    <xf numFmtId="168" fontId="7" fillId="0" borderId="10" xfId="20" applyNumberFormat="1" applyFont="1" applyBorder="1" applyAlignment="1">
      <alignment horizontal="center" vertical="center"/>
    </xf>
    <xf numFmtId="168" fontId="7" fillId="0" borderId="10" xfId="17" applyNumberFormat="1" applyFont="1" applyBorder="1" applyAlignment="1">
      <alignment horizontal="center"/>
    </xf>
    <xf numFmtId="168" fontId="7" fillId="0" borderId="2" xfId="2" applyNumberFormat="1" applyFont="1" applyBorder="1" applyAlignment="1">
      <alignment horizontal="center"/>
    </xf>
    <xf numFmtId="168" fontId="7" fillId="0" borderId="2" xfId="20" applyNumberFormat="1" applyFont="1" applyBorder="1" applyAlignment="1">
      <alignment horizontal="center" wrapText="1"/>
    </xf>
    <xf numFmtId="171" fontId="7" fillId="0" borderId="2" xfId="20" applyNumberFormat="1" applyFont="1" applyBorder="1" applyAlignment="1">
      <alignment horizontal="center"/>
    </xf>
    <xf numFmtId="171" fontId="7" fillId="0" borderId="2" xfId="14" applyNumberFormat="1" applyFont="1" applyBorder="1" applyAlignment="1">
      <alignment horizontal="center"/>
    </xf>
    <xf numFmtId="168" fontId="10" fillId="0" borderId="1" xfId="20" applyNumberFormat="1" applyFont="1" applyBorder="1" applyAlignment="1">
      <alignment horizontal="center"/>
    </xf>
    <xf numFmtId="168" fontId="10" fillId="0" borderId="2" xfId="20" applyNumberFormat="1" applyFont="1" applyBorder="1" applyAlignment="1">
      <alignment horizontal="center"/>
    </xf>
    <xf numFmtId="168" fontId="8" fillId="0" borderId="2" xfId="20" applyNumberFormat="1" applyFont="1" applyBorder="1" applyAlignment="1">
      <alignment horizontal="center"/>
    </xf>
    <xf numFmtId="3" fontId="9" fillId="0" borderId="1" xfId="20" applyNumberFormat="1" applyFont="1" applyBorder="1" applyAlignment="1">
      <alignment horizontal="center"/>
    </xf>
    <xf numFmtId="3" fontId="9" fillId="0" borderId="2" xfId="20" applyNumberFormat="1" applyFont="1" applyBorder="1" applyAlignment="1">
      <alignment horizontal="center"/>
    </xf>
    <xf numFmtId="3" fontId="7" fillId="0" borderId="4" xfId="17" applyNumberFormat="1" applyFont="1" applyBorder="1" applyAlignment="1">
      <alignment horizontal="center"/>
    </xf>
    <xf numFmtId="3" fontId="7" fillId="0" borderId="2" xfId="20" applyNumberFormat="1" applyFont="1" applyBorder="1" applyAlignment="1">
      <alignment horizontal="center" wrapText="1"/>
    </xf>
    <xf numFmtId="3" fontId="9" fillId="0" borderId="13" xfId="20" applyNumberFormat="1" applyFont="1" applyBorder="1" applyAlignment="1">
      <alignment horizontal="center"/>
    </xf>
    <xf numFmtId="3" fontId="9" fillId="0" borderId="10" xfId="20" applyNumberFormat="1" applyFont="1" applyBorder="1" applyAlignment="1">
      <alignment horizontal="center"/>
    </xf>
    <xf numFmtId="3" fontId="7" fillId="0" borderId="10" xfId="20" applyNumberFormat="1" applyFont="1" applyBorder="1" applyAlignment="1">
      <alignment horizontal="center"/>
    </xf>
    <xf numFmtId="3" fontId="7" fillId="0" borderId="9" xfId="20" applyNumberFormat="1" applyFont="1" applyBorder="1" applyAlignment="1">
      <alignment horizontal="center"/>
    </xf>
    <xf numFmtId="3" fontId="10" fillId="0" borderId="1" xfId="20" applyNumberFormat="1" applyFont="1" applyBorder="1" applyAlignment="1">
      <alignment horizontal="center"/>
    </xf>
    <xf numFmtId="3" fontId="10" fillId="0" borderId="2" xfId="20" applyNumberFormat="1" applyFont="1" applyBorder="1" applyAlignment="1">
      <alignment horizontal="center"/>
    </xf>
    <xf numFmtId="3" fontId="8" fillId="0" borderId="2" xfId="20" applyNumberFormat="1" applyFont="1" applyBorder="1" applyAlignment="1">
      <alignment horizontal="center"/>
    </xf>
    <xf numFmtId="3" fontId="10" fillId="0" borderId="4" xfId="20" applyNumberFormat="1" applyFont="1" applyBorder="1" applyAlignment="1">
      <alignment horizontal="center"/>
    </xf>
    <xf numFmtId="170" fontId="7" fillId="0" borderId="1" xfId="20" applyNumberFormat="1" applyFont="1" applyBorder="1" applyAlignment="1">
      <alignment horizontal="center"/>
    </xf>
    <xf numFmtId="170" fontId="7" fillId="0" borderId="4" xfId="20" applyNumberFormat="1" applyFont="1" applyBorder="1" applyAlignment="1">
      <alignment horizontal="center"/>
    </xf>
    <xf numFmtId="9" fontId="7" fillId="0" borderId="1" xfId="20" applyNumberFormat="1" applyFont="1" applyBorder="1" applyAlignment="1">
      <alignment horizontal="center"/>
    </xf>
    <xf numFmtId="9" fontId="7" fillId="0" borderId="2" xfId="20" applyNumberFormat="1" applyFont="1" applyBorder="1" applyAlignment="1">
      <alignment horizontal="center"/>
    </xf>
    <xf numFmtId="9" fontId="19" fillId="0" borderId="2" xfId="20" applyNumberFormat="1" applyFont="1" applyBorder="1" applyAlignment="1">
      <alignment horizontal="center"/>
    </xf>
    <xf numFmtId="9" fontId="7" fillId="0" borderId="4" xfId="20" applyNumberFormat="1" applyFont="1" applyBorder="1" applyAlignment="1">
      <alignment horizontal="center"/>
    </xf>
    <xf numFmtId="1" fontId="10" fillId="0" borderId="0" xfId="0" applyNumberFormat="1" applyFont="1"/>
    <xf numFmtId="37" fontId="7" fillId="0" borderId="1" xfId="4" applyNumberFormat="1" applyFont="1" applyFill="1" applyBorder="1" applyAlignment="1">
      <alignment horizontal="center"/>
    </xf>
    <xf numFmtId="9" fontId="9" fillId="0" borderId="1" xfId="30" applyNumberFormat="1" applyFont="1" applyBorder="1" applyAlignment="1">
      <alignment horizontal="center" vertical="center"/>
    </xf>
    <xf numFmtId="37" fontId="7" fillId="0" borderId="2" xfId="4" applyNumberFormat="1" applyFont="1" applyFill="1" applyBorder="1" applyAlignment="1">
      <alignment horizontal="center"/>
    </xf>
    <xf numFmtId="9" fontId="9" fillId="0" borderId="2" xfId="30" applyNumberFormat="1" applyFont="1" applyBorder="1" applyAlignment="1">
      <alignment horizontal="center" vertical="center"/>
    </xf>
    <xf numFmtId="1" fontId="7" fillId="0" borderId="4" xfId="20" applyNumberFormat="1" applyFont="1" applyBorder="1" applyAlignment="1">
      <alignment horizontal="center" vertical="center"/>
    </xf>
    <xf numFmtId="37" fontId="7" fillId="0" borderId="4" xfId="4" applyNumberFormat="1" applyFont="1" applyFill="1" applyBorder="1" applyAlignment="1">
      <alignment horizontal="center"/>
    </xf>
    <xf numFmtId="9" fontId="9" fillId="0" borderId="4" xfId="30" applyNumberFormat="1" applyFont="1" applyBorder="1" applyAlignment="1">
      <alignment horizontal="center" vertical="center"/>
    </xf>
    <xf numFmtId="9" fontId="9" fillId="0" borderId="5" xfId="30" applyNumberFormat="1" applyFont="1" applyFill="1" applyBorder="1" applyAlignment="1">
      <alignment horizontal="center" vertical="center"/>
    </xf>
    <xf numFmtId="17" fontId="16" fillId="3" borderId="15" xfId="16" applyNumberFormat="1" applyFont="1" applyFill="1" applyBorder="1" applyAlignment="1">
      <alignment horizontal="center" vertical="center"/>
    </xf>
    <xf numFmtId="9" fontId="16" fillId="3" borderId="15" xfId="29" applyFont="1" applyFill="1" applyBorder="1" applyAlignment="1">
      <alignment vertical="center"/>
    </xf>
    <xf numFmtId="9" fontId="16" fillId="3" borderId="11" xfId="29" applyFont="1" applyFill="1" applyBorder="1" applyAlignment="1">
      <alignment vertical="center"/>
    </xf>
    <xf numFmtId="3" fontId="7" fillId="0" borderId="16" xfId="20" applyNumberFormat="1" applyFont="1" applyBorder="1" applyAlignment="1">
      <alignment horizontal="center"/>
    </xf>
    <xf numFmtId="168" fontId="7" fillId="0" borderId="0" xfId="20" applyNumberFormat="1" applyFont="1" applyAlignment="1">
      <alignment horizontal="center" vertical="center"/>
    </xf>
    <xf numFmtId="168" fontId="10" fillId="0" borderId="4" xfId="20" applyNumberFormat="1" applyFont="1" applyBorder="1" applyAlignment="1">
      <alignment horizontal="center"/>
    </xf>
    <xf numFmtId="10" fontId="7" fillId="0" borderId="2" xfId="29" applyNumberFormat="1" applyFont="1" applyFill="1" applyBorder="1" applyAlignment="1">
      <alignment horizontal="center" vertical="center"/>
    </xf>
    <xf numFmtId="10" fontId="7" fillId="0" borderId="4" xfId="29" applyNumberFormat="1" applyFont="1" applyFill="1" applyBorder="1" applyAlignment="1">
      <alignment horizontal="center" vertical="center"/>
    </xf>
    <xf numFmtId="171" fontId="7" fillId="0" borderId="4" xfId="20" applyNumberFormat="1" applyFont="1" applyBorder="1" applyAlignment="1">
      <alignment horizontal="center" vertical="center"/>
    </xf>
    <xf numFmtId="9" fontId="4" fillId="0" borderId="0" xfId="20" applyNumberFormat="1" applyFont="1"/>
    <xf numFmtId="1" fontId="9" fillId="0" borderId="2" xfId="0" applyNumberFormat="1" applyFont="1" applyBorder="1" applyAlignment="1">
      <alignment horizontal="center" vertical="center"/>
    </xf>
    <xf numFmtId="173" fontId="9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10" fontId="9" fillId="0" borderId="2" xfId="0" applyNumberFormat="1" applyFont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73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73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0" fontId="9" fillId="0" borderId="2" xfId="16" applyNumberFormat="1" applyFont="1" applyBorder="1" applyAlignment="1">
      <alignment horizontal="center" vertical="center"/>
    </xf>
    <xf numFmtId="9" fontId="9" fillId="0" borderId="0" xfId="29" applyFont="1" applyFill="1" applyBorder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9" fontId="10" fillId="0" borderId="0" xfId="29" applyFont="1" applyFill="1" applyBorder="1" applyAlignment="1">
      <alignment vertical="center"/>
    </xf>
    <xf numFmtId="1" fontId="9" fillId="0" borderId="0" xfId="0" applyNumberFormat="1" applyFont="1"/>
    <xf numFmtId="10" fontId="9" fillId="0" borderId="1" xfId="29" applyNumberFormat="1" applyFont="1" applyFill="1" applyBorder="1" applyAlignment="1">
      <alignment horizontal="center" vertical="center"/>
    </xf>
    <xf numFmtId="10" fontId="9" fillId="0" borderId="2" xfId="29" applyNumberFormat="1" applyFont="1" applyFill="1" applyBorder="1" applyAlignment="1">
      <alignment horizontal="center" vertical="center"/>
    </xf>
    <xf numFmtId="10" fontId="9" fillId="0" borderId="4" xfId="29" applyNumberFormat="1" applyFont="1" applyFill="1" applyBorder="1" applyAlignment="1">
      <alignment horizontal="center" vertical="center"/>
    </xf>
    <xf numFmtId="10" fontId="9" fillId="0" borderId="2" xfId="31" applyNumberFormat="1" applyFont="1" applyFill="1" applyBorder="1" applyAlignment="1">
      <alignment horizontal="center" vertical="center"/>
    </xf>
    <xf numFmtId="9" fontId="10" fillId="0" borderId="0" xfId="0" applyNumberFormat="1" applyFont="1" applyAlignment="1">
      <alignment vertical="center"/>
    </xf>
    <xf numFmtId="171" fontId="16" fillId="3" borderId="10" xfId="15" applyNumberFormat="1" applyFont="1" applyFill="1" applyBorder="1" applyAlignment="1">
      <alignment horizontal="center" vertical="center"/>
    </xf>
    <xf numFmtId="3" fontId="16" fillId="3" borderId="16" xfId="16" applyNumberFormat="1" applyFont="1" applyFill="1" applyBorder="1" applyAlignment="1">
      <alignment horizontal="center" vertical="center"/>
    </xf>
    <xf numFmtId="171" fontId="7" fillId="0" borderId="9" xfId="17" applyNumberFormat="1" applyFont="1" applyBorder="1" applyAlignment="1">
      <alignment horizontal="center" vertical="center"/>
    </xf>
    <xf numFmtId="171" fontId="7" fillId="0" borderId="2" xfId="20" applyNumberFormat="1" applyFont="1" applyBorder="1" applyAlignment="1">
      <alignment horizontal="center" vertical="center"/>
    </xf>
    <xf numFmtId="171" fontId="7" fillId="0" borderId="4" xfId="17" applyNumberFormat="1" applyFont="1" applyBorder="1" applyAlignment="1">
      <alignment horizontal="center"/>
    </xf>
    <xf numFmtId="9" fontId="8" fillId="0" borderId="11" xfId="29" applyFont="1" applyFill="1" applyBorder="1" applyAlignment="1">
      <alignment horizontal="center"/>
    </xf>
    <xf numFmtId="9" fontId="8" fillId="0" borderId="5" xfId="29" applyFont="1" applyFill="1" applyBorder="1" applyAlignment="1">
      <alignment horizontal="center"/>
    </xf>
    <xf numFmtId="1" fontId="10" fillId="0" borderId="12" xfId="0" applyNumberFormat="1" applyFont="1" applyBorder="1" applyAlignment="1">
      <alignment horizontal="center" vertical="center"/>
    </xf>
    <xf numFmtId="173" fontId="10" fillId="0" borderId="12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10" fontId="10" fillId="0" borderId="12" xfId="0" applyNumberFormat="1" applyFont="1" applyBorder="1" applyAlignment="1">
      <alignment horizontal="center" vertical="center"/>
    </xf>
    <xf numFmtId="0" fontId="20" fillId="0" borderId="0" xfId="0" applyFont="1"/>
    <xf numFmtId="1" fontId="9" fillId="0" borderId="4" xfId="0" applyNumberFormat="1" applyFont="1" applyBorder="1" applyAlignment="1">
      <alignment horizontal="center" vertical="center"/>
    </xf>
    <xf numFmtId="173" fontId="9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173" fontId="10" fillId="0" borderId="4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0" fontId="10" fillId="0" borderId="4" xfId="0" applyNumberFormat="1" applyFont="1" applyBorder="1" applyAlignment="1">
      <alignment horizontal="center" vertical="center"/>
    </xf>
    <xf numFmtId="0" fontId="16" fillId="2" borderId="14" xfId="20" applyFont="1" applyFill="1" applyBorder="1" applyAlignment="1">
      <alignment horizontal="center" vertical="center"/>
    </xf>
    <xf numFmtId="0" fontId="16" fillId="2" borderId="15" xfId="20" applyFont="1" applyFill="1" applyBorder="1" applyAlignment="1">
      <alignment horizontal="center" vertical="center"/>
    </xf>
    <xf numFmtId="0" fontId="16" fillId="2" borderId="11" xfId="20" applyFont="1" applyFill="1" applyBorder="1" applyAlignment="1">
      <alignment horizontal="center" vertical="center"/>
    </xf>
    <xf numFmtId="0" fontId="16" fillId="2" borderId="6" xfId="20" applyFont="1" applyFill="1" applyBorder="1" applyAlignment="1">
      <alignment horizontal="center" vertical="center"/>
    </xf>
    <xf numFmtId="0" fontId="16" fillId="2" borderId="8" xfId="20" applyFont="1" applyFill="1" applyBorder="1" applyAlignment="1">
      <alignment horizontal="center" vertical="center"/>
    </xf>
    <xf numFmtId="0" fontId="16" fillId="2" borderId="1" xfId="20" applyFont="1" applyFill="1" applyBorder="1" applyAlignment="1">
      <alignment horizontal="center" vertical="center"/>
    </xf>
    <xf numFmtId="0" fontId="16" fillId="2" borderId="2" xfId="20" applyFont="1" applyFill="1" applyBorder="1" applyAlignment="1">
      <alignment horizontal="center" vertical="center"/>
    </xf>
    <xf numFmtId="0" fontId="16" fillId="2" borderId="4" xfId="20" applyFont="1" applyFill="1" applyBorder="1" applyAlignment="1">
      <alignment horizontal="center" vertical="center"/>
    </xf>
    <xf numFmtId="0" fontId="16" fillId="2" borderId="13" xfId="20" applyFont="1" applyFill="1" applyBorder="1" applyAlignment="1">
      <alignment horizontal="center" vertical="center"/>
    </xf>
    <xf numFmtId="0" fontId="16" fillId="2" borderId="3" xfId="20" applyFont="1" applyFill="1" applyBorder="1" applyAlignment="1">
      <alignment horizontal="center" vertical="center"/>
    </xf>
    <xf numFmtId="0" fontId="4" fillId="0" borderId="0" xfId="20" applyFont="1" applyAlignment="1">
      <alignment horizontal="center"/>
    </xf>
    <xf numFmtId="0" fontId="16" fillId="2" borderId="14" xfId="20" applyFont="1" applyFill="1" applyBorder="1" applyAlignment="1">
      <alignment horizontal="center"/>
    </xf>
    <xf numFmtId="0" fontId="16" fillId="2" borderId="15" xfId="20" applyFont="1" applyFill="1" applyBorder="1" applyAlignment="1">
      <alignment horizontal="center"/>
    </xf>
    <xf numFmtId="0" fontId="16" fillId="2" borderId="11" xfId="20" applyFont="1" applyFill="1" applyBorder="1" applyAlignment="1">
      <alignment horizontal="center"/>
    </xf>
    <xf numFmtId="0" fontId="16" fillId="2" borderId="7" xfId="20" applyFont="1" applyFill="1" applyBorder="1" applyAlignment="1">
      <alignment horizontal="center" vertical="center"/>
    </xf>
    <xf numFmtId="0" fontId="16" fillId="3" borderId="1" xfId="16" applyFont="1" applyFill="1" applyBorder="1" applyAlignment="1">
      <alignment horizontal="center" vertical="center"/>
    </xf>
    <xf numFmtId="0" fontId="16" fillId="3" borderId="2" xfId="16" applyFont="1" applyFill="1" applyBorder="1" applyAlignment="1">
      <alignment horizontal="center" vertical="center"/>
    </xf>
    <xf numFmtId="17" fontId="16" fillId="3" borderId="14" xfId="16" applyNumberFormat="1" applyFont="1" applyFill="1" applyBorder="1" applyAlignment="1">
      <alignment horizontal="center" vertical="center"/>
    </xf>
    <xf numFmtId="17" fontId="16" fillId="3" borderId="11" xfId="16" applyNumberFormat="1" applyFont="1" applyFill="1" applyBorder="1" applyAlignment="1">
      <alignment horizontal="center" vertical="center"/>
    </xf>
    <xf numFmtId="9" fontId="10" fillId="0" borderId="1" xfId="29" applyFont="1" applyFill="1" applyBorder="1" applyAlignment="1">
      <alignment horizontal="center" vertical="center"/>
    </xf>
    <xf numFmtId="9" fontId="10" fillId="0" borderId="2" xfId="29" applyFont="1" applyFill="1" applyBorder="1" applyAlignment="1">
      <alignment horizontal="center" vertical="center"/>
    </xf>
    <xf numFmtId="9" fontId="10" fillId="0" borderId="4" xfId="29" applyFont="1" applyFill="1" applyBorder="1" applyAlignment="1">
      <alignment horizontal="center" vertical="center"/>
    </xf>
    <xf numFmtId="10" fontId="16" fillId="3" borderId="13" xfId="16" applyNumberFormat="1" applyFont="1" applyFill="1" applyBorder="1" applyAlignment="1">
      <alignment horizontal="center" vertical="center"/>
    </xf>
    <xf numFmtId="10" fontId="16" fillId="3" borderId="3" xfId="16" applyNumberFormat="1" applyFont="1" applyFill="1" applyBorder="1" applyAlignment="1">
      <alignment horizontal="center" vertical="center"/>
    </xf>
    <xf numFmtId="10" fontId="16" fillId="3" borderId="9" xfId="16" applyNumberFormat="1" applyFont="1" applyFill="1" applyBorder="1" applyAlignment="1">
      <alignment horizontal="center" vertical="center"/>
    </xf>
    <xf numFmtId="10" fontId="16" fillId="3" borderId="5" xfId="16" applyNumberFormat="1" applyFont="1" applyFill="1" applyBorder="1" applyAlignment="1">
      <alignment horizontal="center" vertical="center"/>
    </xf>
    <xf numFmtId="0" fontId="7" fillId="0" borderId="0" xfId="16" applyFont="1"/>
    <xf numFmtId="17" fontId="16" fillId="3" borderId="15" xfId="16" applyNumberFormat="1" applyFont="1" applyFill="1" applyBorder="1" applyAlignment="1">
      <alignment horizontal="center" vertical="center"/>
    </xf>
    <xf numFmtId="9" fontId="16" fillId="3" borderId="1" xfId="16" applyNumberFormat="1" applyFont="1" applyFill="1" applyBorder="1" applyAlignment="1">
      <alignment horizontal="center" vertical="center"/>
    </xf>
    <xf numFmtId="9" fontId="16" fillId="3" borderId="2" xfId="16" applyNumberFormat="1" applyFont="1" applyFill="1" applyBorder="1" applyAlignment="1">
      <alignment horizontal="center" vertical="center"/>
    </xf>
    <xf numFmtId="9" fontId="16" fillId="3" borderId="1" xfId="31" applyFont="1" applyFill="1" applyBorder="1" applyAlignment="1">
      <alignment horizontal="center" vertical="center"/>
    </xf>
    <xf numFmtId="9" fontId="16" fillId="3" borderId="2" xfId="31" applyFont="1" applyFill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9" fontId="10" fillId="0" borderId="2" xfId="0" applyNumberFormat="1" applyFont="1" applyBorder="1" applyAlignment="1">
      <alignment horizontal="center" vertical="center"/>
    </xf>
    <xf numFmtId="9" fontId="10" fillId="0" borderId="4" xfId="0" applyNumberFormat="1" applyFont="1" applyBorder="1" applyAlignment="1">
      <alignment horizontal="center" vertical="center"/>
    </xf>
    <xf numFmtId="17" fontId="16" fillId="3" borderId="13" xfId="16" applyNumberFormat="1" applyFont="1" applyFill="1" applyBorder="1" applyAlignment="1">
      <alignment horizontal="center" vertical="center"/>
    </xf>
    <xf numFmtId="17" fontId="16" fillId="3" borderId="3" xfId="16" applyNumberFormat="1" applyFont="1" applyFill="1" applyBorder="1" applyAlignment="1">
      <alignment horizontal="center" vertical="center"/>
    </xf>
  </cellXfs>
  <cellStyles count="34">
    <cellStyle name="Comma 2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Millares 2 2 2" xfId="5" xr:uid="{00000000-0005-0000-0000-000004000000}"/>
    <cellStyle name="Millares 2 2 2 2" xfId="6" xr:uid="{00000000-0005-0000-0000-000005000000}"/>
    <cellStyle name="Millares 2 2 3" xfId="7" xr:uid="{00000000-0005-0000-0000-000006000000}"/>
    <cellStyle name="Millares 2 3" xfId="8" xr:uid="{00000000-0005-0000-0000-000007000000}"/>
    <cellStyle name="Millares 2 3 2" xfId="9" xr:uid="{00000000-0005-0000-0000-000008000000}"/>
    <cellStyle name="Millares 2 4" xfId="33" xr:uid="{92F78DB0-1506-40B7-AE60-66B0636549C8}"/>
    <cellStyle name="Millares 3" xfId="10" xr:uid="{00000000-0005-0000-0000-000009000000}"/>
    <cellStyle name="Millares 3 2" xfId="11" xr:uid="{00000000-0005-0000-0000-00000A000000}"/>
    <cellStyle name="Millares 3 2 2" xfId="12" xr:uid="{00000000-0005-0000-0000-00000B000000}"/>
    <cellStyle name="Millares 3 3" xfId="13" xr:uid="{00000000-0005-0000-0000-00000C000000}"/>
    <cellStyle name="Millares 4" xfId="32" xr:uid="{CCD1E03C-90AB-4898-91A5-F6CE7B2C8BB3}"/>
    <cellStyle name="Moneda" xfId="14" builtinId="4"/>
    <cellStyle name="Moneda 2" xfId="15" xr:uid="{00000000-0005-0000-0000-00000E000000}"/>
    <cellStyle name="Normal" xfId="0" builtinId="0"/>
    <cellStyle name="Normal 2" xfId="16" xr:uid="{00000000-0005-0000-0000-000010000000}"/>
    <cellStyle name="Normal 2 2" xfId="17" xr:uid="{00000000-0005-0000-0000-000011000000}"/>
    <cellStyle name="Normal 2 3" xfId="18" xr:uid="{00000000-0005-0000-0000-000012000000}"/>
    <cellStyle name="Normal 2 4" xfId="19" xr:uid="{00000000-0005-0000-0000-000013000000}"/>
    <cellStyle name="Normal 3" xfId="20" xr:uid="{00000000-0005-0000-0000-000014000000}"/>
    <cellStyle name="Normal 4" xfId="21" xr:uid="{00000000-0005-0000-0000-000015000000}"/>
    <cellStyle name="Normal 5" xfId="22" xr:uid="{00000000-0005-0000-0000-000016000000}"/>
    <cellStyle name="Normal 5 2" xfId="23" xr:uid="{00000000-0005-0000-0000-000017000000}"/>
    <cellStyle name="Normal 6" xfId="24" xr:uid="{00000000-0005-0000-0000-000018000000}"/>
    <cellStyle name="Normal 7" xfId="25" xr:uid="{00000000-0005-0000-0000-000019000000}"/>
    <cellStyle name="Normal 8" xfId="26" xr:uid="{00000000-0005-0000-0000-00001A000000}"/>
    <cellStyle name="Normal 8 2" xfId="27" xr:uid="{00000000-0005-0000-0000-00001B000000}"/>
    <cellStyle name="Percent 2" xfId="28" xr:uid="{00000000-0005-0000-0000-00001C000000}"/>
    <cellStyle name="Porcentaje" xfId="29" builtinId="5"/>
    <cellStyle name="Porcentaje 2" xfId="30" xr:uid="{00000000-0005-0000-0000-00001E000000}"/>
    <cellStyle name="Porcentaje 3" xfId="31" xr:uid="{00000000-0005-0000-0000-00001F000000}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de 1994 a 2023 (ene - dic)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3964802575572308E-2"/>
          <c:y val="0.1918982804085175"/>
          <c:w val="0.86813721132929877"/>
          <c:h val="0.7493794112110767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0C-460A-9FB2-65FDA5ED27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41-4738-8B67-9B42D70768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41-4738-8B67-9B42D70768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41-4738-8B67-9B42D70768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41-4738-8B67-9B42D70768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41-4738-8B67-9B42D70768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0C-460A-9FB2-65FDA5ED27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0C-460A-9FB2-65FDA5ED27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0C-460A-9FB2-65FDA5ED27B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0C-460A-9FB2-65FDA5ED27B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0C-460A-9FB2-65FDA5ED27B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0C-460A-9FB2-65FDA5ED27B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41-4738-8B67-9B42D70768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41-4738-8B67-9B42D70768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41-4738-8B67-9B42D70768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41-4738-8B67-9B42D70768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41-4738-8B67-9B42D70768F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RESUMEN!$AU$10:$AU$39</c:f>
              <c:numCache>
                <c:formatCode>#,##0</c:formatCode>
                <c:ptCount val="30"/>
                <c:pt idx="0">
                  <c:v>156200837</c:v>
                </c:pt>
                <c:pt idx="1">
                  <c:v>190862764</c:v>
                </c:pt>
                <c:pt idx="2">
                  <c:v>188541533</c:v>
                </c:pt>
                <c:pt idx="3">
                  <c:v>240004270</c:v>
                </c:pt>
                <c:pt idx="4">
                  <c:v>252985907</c:v>
                </c:pt>
                <c:pt idx="5">
                  <c:v>209040500</c:v>
                </c:pt>
                <c:pt idx="6">
                  <c:v>82955793</c:v>
                </c:pt>
                <c:pt idx="7">
                  <c:v>99801296</c:v>
                </c:pt>
                <c:pt idx="8">
                  <c:v>103033746</c:v>
                </c:pt>
                <c:pt idx="9">
                  <c:v>126750834</c:v>
                </c:pt>
                <c:pt idx="10">
                  <c:v>158460630</c:v>
                </c:pt>
                <c:pt idx="11">
                  <c:v>212575213</c:v>
                </c:pt>
                <c:pt idx="12">
                  <c:v>264361763</c:v>
                </c:pt>
                <c:pt idx="13">
                  <c:v>273137769</c:v>
                </c:pt>
                <c:pt idx="14">
                  <c:v>294733588</c:v>
                </c:pt>
                <c:pt idx="15">
                  <c:v>299333918</c:v>
                </c:pt>
                <c:pt idx="16">
                  <c:v>322326680</c:v>
                </c:pt>
                <c:pt idx="17">
                  <c:v>392464787</c:v>
                </c:pt>
                <c:pt idx="18">
                  <c:v>449796390</c:v>
                </c:pt>
                <c:pt idx="19">
                  <c:v>474236376</c:v>
                </c:pt>
                <c:pt idx="20">
                  <c:v>611048021</c:v>
                </c:pt>
                <c:pt idx="21">
                  <c:v>720308833</c:v>
                </c:pt>
                <c:pt idx="22">
                  <c:v>799854741</c:v>
                </c:pt>
                <c:pt idx="23">
                  <c:v>938583529</c:v>
                </c:pt>
                <c:pt idx="24">
                  <c:v>1115223755</c:v>
                </c:pt>
                <c:pt idx="25">
                  <c:v>1407942105</c:v>
                </c:pt>
                <c:pt idx="26">
                  <c:v>1491132214</c:v>
                </c:pt>
                <c:pt idx="27">
                  <c:v>1855634851</c:v>
                </c:pt>
                <c:pt idx="28">
                  <c:v>2338728845</c:v>
                </c:pt>
                <c:pt idx="29">
                  <c:v>2676645175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818440"/>
        <c:axId val="1"/>
      </c:barChart>
      <c:lineChart>
        <c:grouping val="standard"/>
        <c:varyColors val="0"/>
        <c:ser>
          <c:idx val="1"/>
          <c:order val="0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 w="34925">
              <a:solidFill>
                <a:srgbClr val="FFC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 w="25400">
                <a:solidFill>
                  <a:srgbClr val="FFC000">
                    <a:alpha val="80000"/>
                  </a:srgbClr>
                </a:solidFill>
                <a:prstDash val="solid"/>
              </a:ln>
            </c:spPr>
          </c:marker>
          <c:dLbls>
            <c:dLbl>
              <c:idx val="1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60C-460A-9FB2-65FDA5ED27B9}"/>
                </c:ext>
              </c:extLst>
            </c:dLbl>
            <c:dLbl>
              <c:idx val="3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60C-460A-9FB2-65FDA5ED27B9}"/>
                </c:ext>
              </c:extLst>
            </c:dLbl>
            <c:dLbl>
              <c:idx val="4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460C-460A-9FB2-65FDA5ED27B9}"/>
                </c:ext>
              </c:extLst>
            </c:dLbl>
            <c:dLbl>
              <c:idx val="6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60C-460A-9FB2-65FDA5ED27B9}"/>
                </c:ext>
              </c:extLst>
            </c:dLbl>
            <c:dLbl>
              <c:idx val="7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460C-460A-9FB2-65FDA5ED27B9}"/>
                </c:ext>
              </c:extLst>
            </c:dLbl>
            <c:dLbl>
              <c:idx val="8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7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460C-460A-9FB2-65FDA5ED27B9}"/>
                </c:ext>
              </c:extLst>
            </c:dLbl>
            <c:dLbl>
              <c:idx val="9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460C-460A-9FB2-65FDA5ED27B9}"/>
                </c:ext>
              </c:extLst>
            </c:dLbl>
            <c:dLbl>
              <c:idx val="1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460C-460A-9FB2-65FDA5ED27B9}"/>
                </c:ext>
              </c:extLst>
            </c:dLbl>
            <c:dLbl>
              <c:idx val="11"/>
              <c:layout>
                <c:manualLayout>
                  <c:x val="-1.1257911425211752E-2"/>
                  <c:y val="-0.1188797348823794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60C-460A-9FB2-65FDA5ED27B9}"/>
                </c:ext>
              </c:extLst>
            </c:dLbl>
            <c:dLbl>
              <c:idx val="12"/>
              <c:layout>
                <c:manualLayout>
                  <c:x val="-1.0471882732441217E-2"/>
                  <c:y val="-0.12131056671111716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0C-460A-9FB2-65FDA5ED27B9}"/>
                </c:ext>
              </c:extLst>
            </c:dLbl>
            <c:dLbl>
              <c:idx val="13"/>
              <c:layout>
                <c:manualLayout>
                  <c:x val="-1.1257911425211752E-2"/>
                  <c:y val="-0.1261722303685926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0C-460A-9FB2-65FDA5ED27B9}"/>
                </c:ext>
              </c:extLst>
            </c:dLbl>
            <c:dLbl>
              <c:idx val="14"/>
              <c:layout>
                <c:manualLayout>
                  <c:x val="-1.047188273244116E-2"/>
                  <c:y val="-0.1164489030536415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0C-460A-9FB2-65FDA5ED27B9}"/>
                </c:ext>
              </c:extLst>
            </c:dLbl>
            <c:dLbl>
              <c:idx val="15"/>
              <c:layout>
                <c:manualLayout>
                  <c:x val="-1.0416231235950145E-2"/>
                  <c:y val="-0.124320961204357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D6-4F43-9254-C11FBB6B2FA8}"/>
                </c:ext>
              </c:extLst>
            </c:dLbl>
            <c:dLbl>
              <c:idx val="16"/>
              <c:layout>
                <c:manualLayout>
                  <c:x val="-1.0416231235950259E-2"/>
                  <c:y val="-0.112345134646009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D6-4F43-9254-C11FBB6B2FA8}"/>
                </c:ext>
              </c:extLst>
            </c:dLbl>
            <c:dLbl>
              <c:idx val="17"/>
              <c:layout>
                <c:manualLayout>
                  <c:x val="-1.0416231235950145E-2"/>
                  <c:y val="-0.114740299957679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D6-4F43-9254-C11FBB6B2FA8}"/>
                </c:ext>
              </c:extLst>
            </c:dLbl>
            <c:dLbl>
              <c:idx val="18"/>
              <c:layout>
                <c:manualLayout>
                  <c:x val="-1.0416231235950145E-2"/>
                  <c:y val="-0.131566430570004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D6-4F43-9254-C11FBB6B2FA8}"/>
                </c:ext>
              </c:extLst>
            </c:dLbl>
            <c:dLbl>
              <c:idx val="2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60C-460A-9FB2-65FDA5ED27B9}"/>
                </c:ext>
              </c:extLst>
            </c:dLbl>
            <c:dLbl>
              <c:idx val="21"/>
              <c:layout>
                <c:manualLayout>
                  <c:x val="-1.0416231235950145E-2"/>
                  <c:y val="-0.1243809346349956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0C-460A-9FB2-65FDA5ED27B9}"/>
                </c:ext>
              </c:extLst>
            </c:dLbl>
            <c:dLbl>
              <c:idx val="22"/>
              <c:layout>
                <c:manualLayout>
                  <c:x val="-1.0416231235950145E-2"/>
                  <c:y val="-0.13635676119334311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60C-460A-9FB2-65FDA5ED27B9}"/>
                </c:ext>
              </c:extLst>
            </c:dLbl>
            <c:dLbl>
              <c:idx val="23"/>
              <c:layout>
                <c:manualLayout>
                  <c:x val="-1.0416231235950145E-2"/>
                  <c:y val="-0.14593742244002092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60C-460A-9FB2-65FDA5ED27B9}"/>
                </c:ext>
              </c:extLst>
            </c:dLbl>
            <c:dLbl>
              <c:idx val="24"/>
              <c:layout>
                <c:manualLayout>
                  <c:x val="-1.0416231235950259E-2"/>
                  <c:y val="-0.1794697368033935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60C-460A-9FB2-65FDA5ED27B9}"/>
                </c:ext>
              </c:extLst>
            </c:dLbl>
            <c:dLbl>
              <c:idx val="25"/>
              <c:layout>
                <c:manualLayout>
                  <c:x val="-1.04753974027581E-2"/>
                  <c:y val="-0.243204058965163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60C-460A-9FB2-65FDA5ED27B9}"/>
                </c:ext>
              </c:extLst>
            </c:dLbl>
            <c:dLbl>
              <c:idx val="26"/>
              <c:layout>
                <c:manualLayout>
                  <c:x val="-9.6891048957543306E-3"/>
                  <c:y val="-0.28853788728202939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60C-460A-9FB2-65FDA5ED27B9}"/>
                </c:ext>
              </c:extLst>
            </c:dLbl>
            <c:dLbl>
              <c:idx val="27"/>
              <c:layout>
                <c:manualLayout>
                  <c:x val="-1.0348758072077469E-2"/>
                  <c:y val="-0.11622831998201553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60C-460A-9FB2-65FDA5ED27B9}"/>
                </c:ext>
              </c:extLst>
            </c:dLbl>
            <c:dLbl>
              <c:idx val="28"/>
              <c:layout>
                <c:manualLayout>
                  <c:x val="-1.0230710345428131E-2"/>
                  <c:y val="0.1002676919027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Overflow="overflow" horzOverflow="overflow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D6-4F43-9254-C11FBB6B2FA8}"/>
                </c:ext>
              </c:extLst>
            </c:dLbl>
            <c:dLbl>
              <c:idx val="29"/>
              <c:layout>
                <c:manualLayout>
                  <c:x val="-2.6217743953212382E-2"/>
                  <c:y val="-0.1148897445537324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1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4-452F-BA00-DF78885FEF04}"/>
                </c:ext>
              </c:extLst>
            </c:dLbl>
            <c:numFmt formatCode="[$$-300A]\ 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RESUMEN!$AU$44:$AU$73</c:f>
              <c:numCache>
                <c:formatCode>"$"\ #,##0</c:formatCode>
                <c:ptCount val="30"/>
                <c:pt idx="0">
                  <c:v>514300354.88</c:v>
                </c:pt>
                <c:pt idx="1">
                  <c:v>665174329.74000001</c:v>
                </c:pt>
                <c:pt idx="2">
                  <c:v>615307841.98999989</c:v>
                </c:pt>
                <c:pt idx="3">
                  <c:v>871664843.89999986</c:v>
                </c:pt>
                <c:pt idx="4">
                  <c:v>875050894.00999999</c:v>
                </c:pt>
                <c:pt idx="5">
                  <c:v>616942114.93999994</c:v>
                </c:pt>
                <c:pt idx="6">
                  <c:v>297408403.40000004</c:v>
                </c:pt>
                <c:pt idx="7">
                  <c:v>280694073.07999998</c:v>
                </c:pt>
                <c:pt idx="8">
                  <c:v>263859174.42000002</c:v>
                </c:pt>
                <c:pt idx="9">
                  <c:v>303820895.88</c:v>
                </c:pt>
                <c:pt idx="10">
                  <c:v>350147733.06</c:v>
                </c:pt>
                <c:pt idx="11">
                  <c:v>480251487.00000006</c:v>
                </c:pt>
                <c:pt idx="12">
                  <c:v>597670743.39999998</c:v>
                </c:pt>
                <c:pt idx="13">
                  <c:v>582028512.14999998</c:v>
                </c:pt>
                <c:pt idx="14">
                  <c:v>673469146.78000009</c:v>
                </c:pt>
                <c:pt idx="15">
                  <c:v>607254114.25</c:v>
                </c:pt>
                <c:pt idx="16">
                  <c:v>735480173.53000009</c:v>
                </c:pt>
                <c:pt idx="17">
                  <c:v>993365390.69999993</c:v>
                </c:pt>
                <c:pt idx="18">
                  <c:v>1133323708.5599997</c:v>
                </c:pt>
                <c:pt idx="19">
                  <c:v>1620611908.1199999</c:v>
                </c:pt>
                <c:pt idx="20">
                  <c:v>2289617267.9400001</c:v>
                </c:pt>
                <c:pt idx="21">
                  <c:v>2304901984.2900004</c:v>
                </c:pt>
                <c:pt idx="22">
                  <c:v>2455284864.4899998</c:v>
                </c:pt>
                <c:pt idx="23">
                  <c:v>2860631432.77</c:v>
                </c:pt>
                <c:pt idx="24">
                  <c:v>3198715522.9999995</c:v>
                </c:pt>
                <c:pt idx="25">
                  <c:v>3652684080.6599998</c:v>
                </c:pt>
                <c:pt idx="26">
                  <c:v>3611870630.02</c:v>
                </c:pt>
                <c:pt idx="27">
                  <c:v>5078825249.4800005</c:v>
                </c:pt>
                <c:pt idx="28">
                  <c:v>6653184849.6999998</c:v>
                </c:pt>
                <c:pt idx="29">
                  <c:v>6288727456.2399998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C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2818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90000000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412818440"/>
        <c:crosses val="max"/>
        <c:crossBetween val="between"/>
        <c:majorUnit val="10000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DÓLARES</a:t>
                </a:r>
              </a:p>
            </c:rich>
          </c:tx>
          <c:overlay val="0"/>
        </c:title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800016219882632"/>
          <c:y val="0.13513565869389335"/>
          <c:w val="0.10117649444100385"/>
          <c:h val="7.2546349578950953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- enero 2017 a abril 2024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101702523908328E-2"/>
          <c:y val="0.20270775918643363"/>
          <c:w val="0.88640672766067108"/>
          <c:h val="0.700065156098215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RESUMEN!$AB$10:$AB$97</c:f>
              <c:numCache>
                <c:formatCode>mmm\-yy</c:formatCode>
                <c:ptCount val="8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</c:numCache>
            </c:numRef>
          </c:cat>
          <c:val>
            <c:numRef>
              <c:f>RESUMEN!$AC$10:$AC$97</c:f>
              <c:numCache>
                <c:formatCode>#,##0</c:formatCode>
                <c:ptCount val="88"/>
                <c:pt idx="0">
                  <c:v>64303584</c:v>
                </c:pt>
                <c:pt idx="1">
                  <c:v>66620606</c:v>
                </c:pt>
                <c:pt idx="2">
                  <c:v>71869640</c:v>
                </c:pt>
                <c:pt idx="3">
                  <c:v>79851780</c:v>
                </c:pt>
                <c:pt idx="4">
                  <c:v>85869921</c:v>
                </c:pt>
                <c:pt idx="5">
                  <c:v>86082995</c:v>
                </c:pt>
                <c:pt idx="6">
                  <c:v>91361157</c:v>
                </c:pt>
                <c:pt idx="7">
                  <c:v>73629117</c:v>
                </c:pt>
                <c:pt idx="8">
                  <c:v>67692637</c:v>
                </c:pt>
                <c:pt idx="9">
                  <c:v>88432893</c:v>
                </c:pt>
                <c:pt idx="10">
                  <c:v>70957849</c:v>
                </c:pt>
                <c:pt idx="11">
                  <c:v>91911350</c:v>
                </c:pt>
                <c:pt idx="12">
                  <c:v>76740046</c:v>
                </c:pt>
                <c:pt idx="13">
                  <c:v>76478433</c:v>
                </c:pt>
                <c:pt idx="14">
                  <c:v>83568002</c:v>
                </c:pt>
                <c:pt idx="15">
                  <c:v>106117594</c:v>
                </c:pt>
                <c:pt idx="16">
                  <c:v>107592012</c:v>
                </c:pt>
                <c:pt idx="17">
                  <c:v>88303488</c:v>
                </c:pt>
                <c:pt idx="18">
                  <c:v>97947911</c:v>
                </c:pt>
                <c:pt idx="19">
                  <c:v>97434163</c:v>
                </c:pt>
                <c:pt idx="20">
                  <c:v>88599933</c:v>
                </c:pt>
                <c:pt idx="21">
                  <c:v>98449999</c:v>
                </c:pt>
                <c:pt idx="22">
                  <c:v>96842610</c:v>
                </c:pt>
                <c:pt idx="23">
                  <c:v>97149564</c:v>
                </c:pt>
                <c:pt idx="24">
                  <c:v>89192404</c:v>
                </c:pt>
                <c:pt idx="25">
                  <c:v>99644130</c:v>
                </c:pt>
                <c:pt idx="26">
                  <c:v>117737601</c:v>
                </c:pt>
                <c:pt idx="27">
                  <c:v>122841387</c:v>
                </c:pt>
                <c:pt idx="28">
                  <c:v>125293328</c:v>
                </c:pt>
                <c:pt idx="29">
                  <c:v>123967355</c:v>
                </c:pt>
                <c:pt idx="30">
                  <c:v>123831883</c:v>
                </c:pt>
                <c:pt idx="31">
                  <c:v>124943552</c:v>
                </c:pt>
                <c:pt idx="32">
                  <c:v>112033456</c:v>
                </c:pt>
                <c:pt idx="33">
                  <c:v>116745652</c:v>
                </c:pt>
                <c:pt idx="34">
                  <c:v>135273597</c:v>
                </c:pt>
                <c:pt idx="35">
                  <c:v>105986034</c:v>
                </c:pt>
                <c:pt idx="36">
                  <c:v>109712762</c:v>
                </c:pt>
                <c:pt idx="37">
                  <c:v>131998915</c:v>
                </c:pt>
                <c:pt idx="38">
                  <c:v>115811924</c:v>
                </c:pt>
                <c:pt idx="39">
                  <c:v>127751797</c:v>
                </c:pt>
                <c:pt idx="40">
                  <c:v>159145827</c:v>
                </c:pt>
                <c:pt idx="41">
                  <c:v>122263463</c:v>
                </c:pt>
                <c:pt idx="42">
                  <c:v>98311746</c:v>
                </c:pt>
                <c:pt idx="43">
                  <c:v>115666912</c:v>
                </c:pt>
                <c:pt idx="44">
                  <c:v>118950401</c:v>
                </c:pt>
                <c:pt idx="45">
                  <c:v>141703470</c:v>
                </c:pt>
                <c:pt idx="46">
                  <c:v>154257289</c:v>
                </c:pt>
                <c:pt idx="47">
                  <c:v>95557708</c:v>
                </c:pt>
                <c:pt idx="48">
                  <c:v>101421858</c:v>
                </c:pt>
                <c:pt idx="49">
                  <c:v>126636641</c:v>
                </c:pt>
                <c:pt idx="50">
                  <c:v>137398429</c:v>
                </c:pt>
                <c:pt idx="51">
                  <c:v>167273101</c:v>
                </c:pt>
                <c:pt idx="52">
                  <c:v>161190067</c:v>
                </c:pt>
                <c:pt idx="53">
                  <c:v>153299074</c:v>
                </c:pt>
                <c:pt idx="54">
                  <c:v>162826458</c:v>
                </c:pt>
                <c:pt idx="55">
                  <c:v>152297115</c:v>
                </c:pt>
                <c:pt idx="56">
                  <c:v>164254725</c:v>
                </c:pt>
                <c:pt idx="57">
                  <c:v>155185007</c:v>
                </c:pt>
                <c:pt idx="58">
                  <c:v>188165830</c:v>
                </c:pt>
                <c:pt idx="59">
                  <c:v>185686546</c:v>
                </c:pt>
                <c:pt idx="60">
                  <c:v>161094284</c:v>
                </c:pt>
                <c:pt idx="61">
                  <c:v>180446924</c:v>
                </c:pt>
                <c:pt idx="62">
                  <c:v>184043936</c:v>
                </c:pt>
                <c:pt idx="63">
                  <c:v>182579815</c:v>
                </c:pt>
                <c:pt idx="64">
                  <c:v>208671837</c:v>
                </c:pt>
                <c:pt idx="65">
                  <c:v>209466750</c:v>
                </c:pt>
                <c:pt idx="66">
                  <c:v>227749024</c:v>
                </c:pt>
                <c:pt idx="67">
                  <c:v>183783270</c:v>
                </c:pt>
                <c:pt idx="68">
                  <c:v>209270183</c:v>
                </c:pt>
                <c:pt idx="69">
                  <c:v>205648136</c:v>
                </c:pt>
                <c:pt idx="70">
                  <c:v>188596398</c:v>
                </c:pt>
                <c:pt idx="71">
                  <c:v>197378288</c:v>
                </c:pt>
                <c:pt idx="72">
                  <c:v>209188250</c:v>
                </c:pt>
                <c:pt idx="73">
                  <c:v>206062017</c:v>
                </c:pt>
                <c:pt idx="74">
                  <c:v>236255622</c:v>
                </c:pt>
                <c:pt idx="75">
                  <c:v>206800041</c:v>
                </c:pt>
                <c:pt idx="76">
                  <c:v>236817684</c:v>
                </c:pt>
                <c:pt idx="77">
                  <c:v>240986079</c:v>
                </c:pt>
                <c:pt idx="78">
                  <c:v>220840601</c:v>
                </c:pt>
                <c:pt idx="79">
                  <c:v>217441748</c:v>
                </c:pt>
                <c:pt idx="80">
                  <c:v>236691628</c:v>
                </c:pt>
                <c:pt idx="81">
                  <c:v>216287609</c:v>
                </c:pt>
                <c:pt idx="82">
                  <c:v>216042043</c:v>
                </c:pt>
                <c:pt idx="83">
                  <c:v>233231853</c:v>
                </c:pt>
                <c:pt idx="84">
                  <c:v>196676284</c:v>
                </c:pt>
                <c:pt idx="85">
                  <c:v>201461305</c:v>
                </c:pt>
                <c:pt idx="86">
                  <c:v>202473619</c:v>
                </c:pt>
                <c:pt idx="87">
                  <c:v>246220925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83"/>
        <c:axId val="352978352"/>
        <c:axId val="1"/>
      </c:barChart>
      <c:lineChart>
        <c:grouping val="stacked"/>
        <c:varyColors val="0"/>
        <c:ser>
          <c:idx val="1"/>
          <c:order val="1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RESUMEN!$AB$10:$AB$97</c:f>
              <c:numCache>
                <c:formatCode>mmm\-yy</c:formatCode>
                <c:ptCount val="8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</c:numCache>
            </c:numRef>
          </c:cat>
          <c:val>
            <c:numRef>
              <c:f>RESUMEN!$AD$10:$AD$97</c:f>
              <c:numCache>
                <c:formatCode>"$"\ #,##0</c:formatCode>
                <c:ptCount val="88"/>
                <c:pt idx="0">
                  <c:v>199045945.5</c:v>
                </c:pt>
                <c:pt idx="1">
                  <c:v>206099394.28</c:v>
                </c:pt>
                <c:pt idx="2">
                  <c:v>222036343.91</c:v>
                </c:pt>
                <c:pt idx="3">
                  <c:v>245601181.59</c:v>
                </c:pt>
                <c:pt idx="4">
                  <c:v>262213940.41999999</c:v>
                </c:pt>
                <c:pt idx="5">
                  <c:v>259491252.75999996</c:v>
                </c:pt>
                <c:pt idx="6">
                  <c:v>274293480.52999997</c:v>
                </c:pt>
                <c:pt idx="7">
                  <c:v>221409741.70000002</c:v>
                </c:pt>
                <c:pt idx="8">
                  <c:v>207106338.45000005</c:v>
                </c:pt>
                <c:pt idx="9">
                  <c:v>268999147.16999996</c:v>
                </c:pt>
                <c:pt idx="10">
                  <c:v>218612937.19999999</c:v>
                </c:pt>
                <c:pt idx="11">
                  <c:v>275721729.26000005</c:v>
                </c:pt>
                <c:pt idx="12">
                  <c:v>228251420.47999999</c:v>
                </c:pt>
                <c:pt idx="13">
                  <c:v>225804061.73000008</c:v>
                </c:pt>
                <c:pt idx="14">
                  <c:v>250423741.74999991</c:v>
                </c:pt>
                <c:pt idx="15">
                  <c:v>315475764.77000004</c:v>
                </c:pt>
                <c:pt idx="16">
                  <c:v>312424062.74000001</c:v>
                </c:pt>
                <c:pt idx="17">
                  <c:v>253377264.18000004</c:v>
                </c:pt>
                <c:pt idx="18">
                  <c:v>281940230</c:v>
                </c:pt>
                <c:pt idx="19">
                  <c:v>275218913.16999996</c:v>
                </c:pt>
                <c:pt idx="20">
                  <c:v>247966603.73999998</c:v>
                </c:pt>
                <c:pt idx="21">
                  <c:v>276231792.63999999</c:v>
                </c:pt>
                <c:pt idx="22">
                  <c:v>266763496.36000004</c:v>
                </c:pt>
                <c:pt idx="23">
                  <c:v>264838171.44000006</c:v>
                </c:pt>
                <c:pt idx="24">
                  <c:v>237806527.17000008</c:v>
                </c:pt>
                <c:pt idx="25">
                  <c:v>267058137.86000001</c:v>
                </c:pt>
                <c:pt idx="26">
                  <c:v>308545725.49000001</c:v>
                </c:pt>
                <c:pt idx="27">
                  <c:v>319096198.44999999</c:v>
                </c:pt>
                <c:pt idx="28">
                  <c:v>318003984.67999995</c:v>
                </c:pt>
                <c:pt idx="29">
                  <c:v>320166090.88999999</c:v>
                </c:pt>
                <c:pt idx="30">
                  <c:v>324050947.59999985</c:v>
                </c:pt>
                <c:pt idx="31">
                  <c:v>326912721.97000003</c:v>
                </c:pt>
                <c:pt idx="32">
                  <c:v>284125531.82000011</c:v>
                </c:pt>
                <c:pt idx="33">
                  <c:v>305288552.73999995</c:v>
                </c:pt>
                <c:pt idx="34">
                  <c:v>364320933.26999992</c:v>
                </c:pt>
                <c:pt idx="35">
                  <c:v>277308728.72000003</c:v>
                </c:pt>
                <c:pt idx="36">
                  <c:v>283056724.69999999</c:v>
                </c:pt>
                <c:pt idx="37">
                  <c:v>334212222.10999995</c:v>
                </c:pt>
                <c:pt idx="38">
                  <c:v>290384081.64000005</c:v>
                </c:pt>
                <c:pt idx="39">
                  <c:v>317430911.43999994</c:v>
                </c:pt>
                <c:pt idx="40">
                  <c:v>392124655.53000003</c:v>
                </c:pt>
                <c:pt idx="41">
                  <c:v>291154723.31000012</c:v>
                </c:pt>
                <c:pt idx="42">
                  <c:v>233305331.41000006</c:v>
                </c:pt>
                <c:pt idx="43">
                  <c:v>269090673.78000003</c:v>
                </c:pt>
                <c:pt idx="44">
                  <c:v>275908691.29999995</c:v>
                </c:pt>
                <c:pt idx="45">
                  <c:v>337330000.86999995</c:v>
                </c:pt>
                <c:pt idx="46">
                  <c:v>367520430.56</c:v>
                </c:pt>
                <c:pt idx="47">
                  <c:v>220352183.37000003</c:v>
                </c:pt>
                <c:pt idx="48">
                  <c:v>238565407.14000019</c:v>
                </c:pt>
                <c:pt idx="49">
                  <c:v>288295658.07000005</c:v>
                </c:pt>
                <c:pt idx="50">
                  <c:v>325992264.56999999</c:v>
                </c:pt>
                <c:pt idx="51">
                  <c:v>404490954.65999979</c:v>
                </c:pt>
                <c:pt idx="52">
                  <c:v>406308292.1500001</c:v>
                </c:pt>
                <c:pt idx="53">
                  <c:v>414774773.79000008</c:v>
                </c:pt>
                <c:pt idx="54">
                  <c:v>459572273.56</c:v>
                </c:pt>
                <c:pt idx="55">
                  <c:v>441272957.15000015</c:v>
                </c:pt>
                <c:pt idx="56">
                  <c:v>493016057.37999988</c:v>
                </c:pt>
                <c:pt idx="57">
                  <c:v>485194548.26999998</c:v>
                </c:pt>
                <c:pt idx="58">
                  <c:v>582151974.10999978</c:v>
                </c:pt>
                <c:pt idx="59">
                  <c:v>539190088.63000011</c:v>
                </c:pt>
                <c:pt idx="60">
                  <c:v>470006158.97999978</c:v>
                </c:pt>
                <c:pt idx="61">
                  <c:v>532430796.37</c:v>
                </c:pt>
                <c:pt idx="62">
                  <c:v>542803777.60000002</c:v>
                </c:pt>
                <c:pt idx="63">
                  <c:v>538747730.44999993</c:v>
                </c:pt>
                <c:pt idx="64">
                  <c:v>610058453.05000019</c:v>
                </c:pt>
                <c:pt idx="65">
                  <c:v>599027188</c:v>
                </c:pt>
                <c:pt idx="66">
                  <c:v>653990770.48000014</c:v>
                </c:pt>
                <c:pt idx="67">
                  <c:v>534345749.87999988</c:v>
                </c:pt>
                <c:pt idx="68">
                  <c:v>604738273.55000007</c:v>
                </c:pt>
                <c:pt idx="69">
                  <c:v>580802945.64999998</c:v>
                </c:pt>
                <c:pt idx="70">
                  <c:v>495790979.32999998</c:v>
                </c:pt>
                <c:pt idx="71">
                  <c:v>490442025.9600001</c:v>
                </c:pt>
                <c:pt idx="72">
                  <c:v>518157909.93000001</c:v>
                </c:pt>
                <c:pt idx="73" formatCode="&quot;$&quot;#,##0">
                  <c:v>509310178.85000002</c:v>
                </c:pt>
                <c:pt idx="74" formatCode="&quot;$&quot;#,##0">
                  <c:v>589982368.05000007</c:v>
                </c:pt>
                <c:pt idx="75" formatCode="&quot;$&quot;#,##0">
                  <c:v>516304993.93000001</c:v>
                </c:pt>
                <c:pt idx="76" formatCode="&quot;$&quot;#,##0">
                  <c:v>573666931.82000005</c:v>
                </c:pt>
                <c:pt idx="77" formatCode="&quot;$&quot;#,##0">
                  <c:v>570758617.6099999</c:v>
                </c:pt>
                <c:pt idx="78">
                  <c:v>503906047.98000002</c:v>
                </c:pt>
                <c:pt idx="79">
                  <c:v>489472611.01999998</c:v>
                </c:pt>
                <c:pt idx="80" formatCode="&quot;$&quot;#,##0">
                  <c:v>547886534.18000007</c:v>
                </c:pt>
                <c:pt idx="81" formatCode="&quot;$&quot;#,##0">
                  <c:v>495078500.28000003</c:v>
                </c:pt>
                <c:pt idx="82" formatCode="&quot;$&quot;#,##0">
                  <c:v>471702913.96000004</c:v>
                </c:pt>
                <c:pt idx="83" formatCode="&quot;$&quot;#,##0">
                  <c:v>502499848.62999988</c:v>
                </c:pt>
                <c:pt idx="84">
                  <c:v>431631449.03999996</c:v>
                </c:pt>
                <c:pt idx="85">
                  <c:v>453336476.48000002</c:v>
                </c:pt>
                <c:pt idx="86" formatCode="&quot;$&quot;#,##0">
                  <c:v>460131615.48999983</c:v>
                </c:pt>
                <c:pt idx="87" formatCode="&quot;$&quot;#,##0">
                  <c:v>539056871.41999996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35297835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52978352"/>
        <c:crosses val="max"/>
        <c:crossBetween val="between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l"/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330595209357038"/>
          <c:y val="0.15192219137908128"/>
          <c:w val="0.10242098327333915"/>
          <c:h val="3.4586584027685663E-2"/>
        </c:manualLayout>
      </c:layout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/>
              <a:t>Evolución del Precio Promedio Anual / Libra 1994 - 2023</a:t>
            </a:r>
          </a:p>
        </c:rich>
      </c:tx>
      <c:layout>
        <c:manualLayout>
          <c:xMode val="edge"/>
          <c:yMode val="edge"/>
          <c:x val="0.2549067294130305"/>
          <c:y val="6.84518291576628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2803104564980385E-2"/>
          <c:y val="0.40514426993501101"/>
          <c:w val="0.97439379087003919"/>
          <c:h val="0.41243824993772421"/>
        </c:manualLayout>
      </c:layout>
      <c:lineChart>
        <c:grouping val="stacke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7"/>
            <c:spPr>
              <a:solidFill>
                <a:srgbClr val="FFCC00"/>
              </a:solidFill>
              <a:ln w="15875">
                <a:solidFill>
                  <a:srgbClr val="FFC000"/>
                </a:solidFill>
              </a:ln>
            </c:spPr>
          </c:marker>
          <c:dPt>
            <c:idx val="16"/>
            <c:bubble3D val="0"/>
            <c:spPr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81B-465C-B8B8-3A7F7B38D9BF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RESUMEN!$AV$10:$AV$39</c:f>
              <c:numCache>
                <c:formatCode>"$"#,##0.00</c:formatCode>
                <c:ptCount val="30"/>
                <c:pt idx="0">
                  <c:v>3.292558252296689</c:v>
                </c:pt>
                <c:pt idx="1">
                  <c:v>3.485092198182774</c:v>
                </c:pt>
                <c:pt idx="2">
                  <c:v>3.2635135198036176</c:v>
                </c:pt>
                <c:pt idx="3">
                  <c:v>3.6318722325231958</c:v>
                </c:pt>
                <c:pt idx="4">
                  <c:v>3.4588918583911474</c:v>
                </c:pt>
                <c:pt idx="5">
                  <c:v>2.9513042445841831</c:v>
                </c:pt>
                <c:pt idx="6">
                  <c:v>3.5851432750453007</c:v>
                </c:pt>
                <c:pt idx="7">
                  <c:v>2.8125293390979609</c:v>
                </c:pt>
                <c:pt idx="8">
                  <c:v>2.5609005269011575</c:v>
                </c:pt>
                <c:pt idx="9">
                  <c:v>2.3969932685413338</c:v>
                </c:pt>
                <c:pt idx="10">
                  <c:v>2.2096828282204859</c:v>
                </c:pt>
                <c:pt idx="11">
                  <c:v>2.2592073658183285</c:v>
                </c:pt>
                <c:pt idx="12">
                  <c:v>2.2608063156243969</c:v>
                </c:pt>
                <c:pt idx="13">
                  <c:v>2.1308972182093204</c:v>
                </c:pt>
                <c:pt idx="14">
                  <c:v>2.2850098332871385</c:v>
                </c:pt>
                <c:pt idx="15">
                  <c:v>2.0286846151861746</c:v>
                </c:pt>
                <c:pt idx="16">
                  <c:v>2.2817849689948102</c:v>
                </c:pt>
                <c:pt idx="17">
                  <c:v>2.5310943136918929</c:v>
                </c:pt>
                <c:pt idx="18">
                  <c:v>2.5196371819702681</c:v>
                </c:pt>
                <c:pt idx="19">
                  <c:v>3.41730830896869</c:v>
                </c:pt>
                <c:pt idx="20">
                  <c:v>3.7470332760311811</c:v>
                </c:pt>
                <c:pt idx="21">
                  <c:v>3.1998802162266422</c:v>
                </c:pt>
                <c:pt idx="22">
                  <c:v>3.0696634509165204</c:v>
                </c:pt>
                <c:pt idx="23">
                  <c:v>3.0478176362393845</c:v>
                </c:pt>
                <c:pt idx="24">
                  <c:v>2.8682275719637982</c:v>
                </c:pt>
                <c:pt idx="25">
                  <c:v>2.5943425284948063</c:v>
                </c:pt>
                <c:pt idx="26">
                  <c:v>2.4222336531319817</c:v>
                </c:pt>
                <c:pt idx="27">
                  <c:v>2.7369744897510553</c:v>
                </c:pt>
                <c:pt idx="28">
                  <c:v>2.8447867583811326</c:v>
                </c:pt>
                <c:pt idx="29">
                  <c:v>2.3494811770260133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81B-465C-B8B8-3A7F7B38D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820976"/>
        <c:axId val="1"/>
      </c:lineChart>
      <c:catAx>
        <c:axId val="6588209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658820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Evolución del Precio Promedio/Libra durante los últimos 25 meses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(abril 2022 - abril 2024)</a:t>
            </a:r>
          </a:p>
        </c:rich>
      </c:tx>
      <c:layout>
        <c:manualLayout>
          <c:xMode val="edge"/>
          <c:yMode val="edge"/>
          <c:x val="0.20794871218843719"/>
          <c:y val="5.63535911602209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2057486155089515E-2"/>
          <c:y val="0.34631650965814215"/>
          <c:w val="0.96019900497512434"/>
          <c:h val="0.49214030638505346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9"/>
            <c:spPr>
              <a:solidFill>
                <a:srgbClr val="FFCC00"/>
              </a:solidFill>
              <a:ln>
                <a:solidFill>
                  <a:srgbClr val="FFC000"/>
                </a:solidFill>
              </a:ln>
            </c:spPr>
          </c:marker>
          <c:dPt>
            <c:idx val="11"/>
            <c:bubble3D val="0"/>
            <c:spPr>
              <a:ln w="22225"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EFE-49D3-BBCC-9FC9B509177A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RESUMEN!$AB$73:$AB$97</c:f>
              <c:numCache>
                <c:formatCode>mmm\-yy</c:formatCode>
                <c:ptCount val="25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</c:numCache>
            </c:numRef>
          </c:cat>
          <c:val>
            <c:numRef>
              <c:f>RESUMEN!$AE$73:$AE$97</c:f>
              <c:numCache>
                <c:formatCode>"$"#,##0.00</c:formatCode>
                <c:ptCount val="25"/>
                <c:pt idx="0">
                  <c:v>2.9507518695316892</c:v>
                </c:pt>
                <c:pt idx="1">
                  <c:v>2.9235303710390022</c:v>
                </c:pt>
                <c:pt idx="2">
                  <c:v>2.85977219773544</c:v>
                </c:pt>
                <c:pt idx="3">
                  <c:v>2.8715414845422131</c:v>
                </c:pt>
                <c:pt idx="4">
                  <c:v>2.9074776495161929</c:v>
                </c:pt>
                <c:pt idx="5">
                  <c:v>2.8897488637929851</c:v>
                </c:pt>
                <c:pt idx="6">
                  <c:v>2.8242558233058821</c:v>
                </c:pt>
                <c:pt idx="7">
                  <c:v>2.628846492232582</c:v>
                </c:pt>
                <c:pt idx="8">
                  <c:v>2.4847820443148239</c:v>
                </c:pt>
                <c:pt idx="9">
                  <c:v>2.4769933776395185</c:v>
                </c:pt>
                <c:pt idx="10">
                  <c:v>2.4716354147402142</c:v>
                </c:pt>
                <c:pt idx="11">
                  <c:v>2.4972204388431445</c:v>
                </c:pt>
                <c:pt idx="12">
                  <c:v>2.4966387406567292</c:v>
                </c:pt>
                <c:pt idx="13">
                  <c:v>2.4223990460948857</c:v>
                </c:pt>
                <c:pt idx="14">
                  <c:v>2.3684298278905973</c:v>
                </c:pt>
                <c:pt idx="15">
                  <c:v>2.2817636145628857</c:v>
                </c:pt>
                <c:pt idx="16">
                  <c:v>2.2510516748605238</c:v>
                </c:pt>
                <c:pt idx="17">
                  <c:v>2.314769384999118</c:v>
                </c:pt>
                <c:pt idx="18">
                  <c:v>2.2889822610226367</c:v>
                </c:pt>
                <c:pt idx="19">
                  <c:v>2.1833848051510976</c:v>
                </c:pt>
                <c:pt idx="20">
                  <c:v>2.1545078091456054</c:v>
                </c:pt>
                <c:pt idx="21">
                  <c:v>2.1946288604883342</c:v>
                </c:pt>
                <c:pt idx="22">
                  <c:v>2.250240940710674</c:v>
                </c:pt>
                <c:pt idx="23">
                  <c:v>2.2725509513908566</c:v>
                </c:pt>
                <c:pt idx="24">
                  <c:v>2.1893219328129807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EFE-49D3-BBCC-9FC9B5091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237832"/>
        <c:axId val="1"/>
      </c:lineChart>
      <c:dateAx>
        <c:axId val="422237832"/>
        <c:scaling>
          <c:orientation val="minMax"/>
        </c:scaling>
        <c:delete val="0"/>
        <c:axPos val="b"/>
        <c:minorGridlines/>
        <c:numFmt formatCode="mmm\-yy" sourceLinked="0"/>
        <c:majorTickMark val="none"/>
        <c:minorTickMark val="none"/>
        <c:tickLblPos val="nextTo"/>
        <c:spPr>
          <a:noFill/>
          <a:ln>
            <a:solidFill>
              <a:schemeClr val="accent3">
                <a:lumMod val="40000"/>
                <a:lumOff val="60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4222378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Mercados: % participación exportaciones (Libras) </a:t>
            </a:r>
          </a:p>
          <a:p>
            <a:pPr>
              <a:defRPr sz="1600" b="0" i="0" u="none" strike="noStrike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Abril 2023 vs 2024</a:t>
            </a:r>
          </a:p>
        </c:rich>
      </c:tx>
      <c:layout>
        <c:manualLayout>
          <c:xMode val="edge"/>
          <c:yMode val="edge"/>
          <c:x val="0.2691308598492767"/>
          <c:y val="2.22716208093035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4569036264833092E-2"/>
          <c:y val="0.30213742221329953"/>
          <c:w val="0.91236791509939053"/>
          <c:h val="0.549086272714684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'MERCADO PAÍS'!$K$12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F497D"/>
            </a:solidFill>
            <a:ln w="9525"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1078468284187963E-3"/>
                  <c:y val="-3.4689748004931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F-4669-A9DC-D6B4BC239E7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 panose="020B0502040204020203" pitchFamily="34" charset="0"/>
                    <a:ea typeface="Calibri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EUROPA</c:v>
                </c:pt>
                <c:pt idx="2">
                  <c:v>EEUU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PAÍS'!$K$13:$K$19</c:f>
              <c:numCache>
                <c:formatCode>0.00%</c:formatCode>
                <c:ptCount val="7"/>
                <c:pt idx="0">
                  <c:v>0.62422813059306892</c:v>
                </c:pt>
                <c:pt idx="1">
                  <c:v>0.16447153412314847</c:v>
                </c:pt>
                <c:pt idx="2">
                  <c:v>0.15308939421341797</c:v>
                </c:pt>
                <c:pt idx="3">
                  <c:v>3.7705543781782903E-2</c:v>
                </c:pt>
                <c:pt idx="4">
                  <c:v>1.4658889743643716E-2</c:v>
                </c:pt>
                <c:pt idx="5">
                  <c:v>5.4320298708257992E-3</c:v>
                </c:pt>
                <c:pt idx="6">
                  <c:v>4.1447767411225995E-4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7-42EC-9B62-77AF7B1534CB}"/>
            </c:ext>
          </c:extLst>
        </c:ser>
        <c:ser>
          <c:idx val="1"/>
          <c:order val="1"/>
          <c:tx>
            <c:strRef>
              <c:f>'MERCADO PAÍS'!$L$12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C000"/>
            </a:solidFill>
            <a:effectLst/>
          </c:spPr>
          <c:invertIfNegative val="0"/>
          <c:dLbls>
            <c:dLbl>
              <c:idx val="0"/>
              <c:layout>
                <c:manualLayout>
                  <c:x val="6.84641138069796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6F-4669-A9DC-D6B4BC239E7F}"/>
                </c:ext>
              </c:extLst>
            </c:dLbl>
            <c:dLbl>
              <c:idx val="1"/>
              <c:layout>
                <c:manualLayout>
                  <c:x val="9.6575900890747014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1000" b="0" i="0" u="none" strike="noStrike" baseline="0">
                        <a:effectLst/>
                      </a:rPr>
                      <a:t>19,29%</a:t>
                    </a:r>
                    <a:r>
                      <a:rPr lang="en-US" sz="1000" b="0" i="0" u="none" strike="noStrike" baseline="0"/>
                      <a:t> </a:t>
                    </a:r>
                    <a:endParaRPr lang="en-US" b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605-4529-842A-3A2A0EA21909}"/>
                </c:ext>
              </c:extLst>
            </c:dLbl>
            <c:dLbl>
              <c:idx val="2"/>
              <c:layout>
                <c:manualLayout>
                  <c:x val="6.8464113806979933E-3"/>
                  <c:y val="3.4689748004929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F-4669-A9DC-D6B4BC239E7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0,68%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4F4-4615-AEBB-8F8E5414FC18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 panose="020B0502040204020203" pitchFamily="34" charset="0"/>
                    <a:ea typeface="Calibri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EUROPA</c:v>
                </c:pt>
                <c:pt idx="2">
                  <c:v>EEUU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0%</c:formatCode>
                <c:ptCount val="7"/>
                <c:pt idx="0">
                  <c:v>0.5575572547296701</c:v>
                </c:pt>
                <c:pt idx="1">
                  <c:v>0.19285558284698989</c:v>
                </c:pt>
                <c:pt idx="2">
                  <c:v>0.1646744767935544</c:v>
                </c:pt>
                <c:pt idx="3">
                  <c:v>5.7349224075898507E-2</c:v>
                </c:pt>
                <c:pt idx="4">
                  <c:v>1.942098950363378E-2</c:v>
                </c:pt>
                <c:pt idx="5">
                  <c:v>6.7806422220207316E-3</c:v>
                </c:pt>
                <c:pt idx="6">
                  <c:v>1.361829828232511E-3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7-42EC-9B62-77AF7B153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22236848"/>
        <c:axId val="1"/>
      </c:barChart>
      <c:catAx>
        <c:axId val="42223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42223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819231264635766"/>
          <c:y val="0.19279227001386731"/>
          <c:w val="0.24333253093966634"/>
          <c:h val="8.4258228134499277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Segoe UI" panose="020B0502040204020203" pitchFamily="34" charset="0"/>
              <a:ea typeface="Calibri"/>
              <a:cs typeface="Segoe UI" panose="020B0502040204020203" pitchFamily="34" charset="0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Comparativo Mensual - Exportaciones de libras 2020 - 2024</a:t>
            </a:r>
          </a:p>
        </c:rich>
      </c:tx>
      <c:layout>
        <c:manualLayout>
          <c:xMode val="edge"/>
          <c:yMode val="edge"/>
          <c:x val="0.30726659043085142"/>
          <c:y val="1.2569171450549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5.351866263810047E-2"/>
          <c:y val="0.11740399226412487"/>
          <c:w val="0.8965614564634703"/>
          <c:h val="0.75650506186726663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RESUMEN!$AH$36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RESUMEN!$AI$36:$AT$36</c:f>
              <c:numCache>
                <c:formatCode>#,##0</c:formatCode>
                <c:ptCount val="12"/>
                <c:pt idx="0">
                  <c:v>109712762</c:v>
                </c:pt>
                <c:pt idx="1">
                  <c:v>131998915</c:v>
                </c:pt>
                <c:pt idx="2">
                  <c:v>115811924</c:v>
                </c:pt>
                <c:pt idx="3">
                  <c:v>127751797</c:v>
                </c:pt>
                <c:pt idx="4">
                  <c:v>159145827</c:v>
                </c:pt>
                <c:pt idx="5">
                  <c:v>122263463</c:v>
                </c:pt>
                <c:pt idx="6">
                  <c:v>98311746</c:v>
                </c:pt>
                <c:pt idx="7">
                  <c:v>115666912</c:v>
                </c:pt>
                <c:pt idx="8">
                  <c:v>118950401</c:v>
                </c:pt>
                <c:pt idx="9">
                  <c:v>141703470</c:v>
                </c:pt>
                <c:pt idx="10">
                  <c:v>154257289</c:v>
                </c:pt>
                <c:pt idx="11">
                  <c:v>95557708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C4-472C-B331-EFBD6259C7E8}"/>
            </c:ext>
          </c:extLst>
        </c:ser>
        <c:ser>
          <c:idx val="5"/>
          <c:order val="1"/>
          <c:tx>
            <c:strRef>
              <c:f>RESUMEN!$AH$37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76000"/>
                    <a:shade val="51000"/>
                    <a:satMod val="130000"/>
                  </a:schemeClr>
                </a:gs>
                <a:gs pos="80000">
                  <a:schemeClr val="accent1">
                    <a:shade val="76000"/>
                    <a:shade val="93000"/>
                    <a:satMod val="130000"/>
                  </a:schemeClr>
                </a:gs>
                <a:gs pos="100000">
                  <a:schemeClr val="accent1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RESUMEN!$AI$37:$AT$37</c:f>
              <c:numCache>
                <c:formatCode>#,##0</c:formatCode>
                <c:ptCount val="12"/>
                <c:pt idx="0">
                  <c:v>101421858</c:v>
                </c:pt>
                <c:pt idx="1">
                  <c:v>126636641</c:v>
                </c:pt>
                <c:pt idx="2">
                  <c:v>137398429</c:v>
                </c:pt>
                <c:pt idx="3">
                  <c:v>167273101</c:v>
                </c:pt>
                <c:pt idx="4">
                  <c:v>161190067</c:v>
                </c:pt>
                <c:pt idx="5">
                  <c:v>153299074</c:v>
                </c:pt>
                <c:pt idx="6">
                  <c:v>162826458</c:v>
                </c:pt>
                <c:pt idx="7">
                  <c:v>152297115</c:v>
                </c:pt>
                <c:pt idx="8">
                  <c:v>164254725</c:v>
                </c:pt>
                <c:pt idx="9">
                  <c:v>155185007</c:v>
                </c:pt>
                <c:pt idx="10">
                  <c:v>188165830</c:v>
                </c:pt>
                <c:pt idx="11">
                  <c:v>185686546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C4-472C-B331-EFBD6259C7E8}"/>
            </c:ext>
          </c:extLst>
        </c:ser>
        <c:ser>
          <c:idx val="6"/>
          <c:order val="2"/>
          <c:tx>
            <c:strRef>
              <c:f>RESUMEN!$AH$38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91C-483A-942D-57EC4A76E4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RESUMEN!$AI$38:$AT$38</c:f>
              <c:numCache>
                <c:formatCode>#,##0</c:formatCode>
                <c:ptCount val="12"/>
                <c:pt idx="0">
                  <c:v>161094284</c:v>
                </c:pt>
                <c:pt idx="1">
                  <c:v>180446924</c:v>
                </c:pt>
                <c:pt idx="2">
                  <c:v>184043936</c:v>
                </c:pt>
                <c:pt idx="3">
                  <c:v>182579815</c:v>
                </c:pt>
                <c:pt idx="4">
                  <c:v>208671837</c:v>
                </c:pt>
                <c:pt idx="5">
                  <c:v>209466750</c:v>
                </c:pt>
                <c:pt idx="6">
                  <c:v>227749024</c:v>
                </c:pt>
                <c:pt idx="7">
                  <c:v>183783270</c:v>
                </c:pt>
                <c:pt idx="8">
                  <c:v>209270183</c:v>
                </c:pt>
                <c:pt idx="9">
                  <c:v>205648136</c:v>
                </c:pt>
                <c:pt idx="10">
                  <c:v>188596398</c:v>
                </c:pt>
                <c:pt idx="11">
                  <c:v>197378288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C4-472C-B331-EFBD6259C7E8}"/>
            </c:ext>
          </c:extLst>
        </c:ser>
        <c:ser>
          <c:idx val="7"/>
          <c:order val="3"/>
          <c:tx>
            <c:strRef>
              <c:f>RESUMEN!$AH$39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RESUMEN!$AI$39:$AT$39</c:f>
              <c:numCache>
                <c:formatCode>#,##0</c:formatCode>
                <c:ptCount val="12"/>
                <c:pt idx="0">
                  <c:v>209188250</c:v>
                </c:pt>
                <c:pt idx="1">
                  <c:v>206062017</c:v>
                </c:pt>
                <c:pt idx="2">
                  <c:v>236255622</c:v>
                </c:pt>
                <c:pt idx="3">
                  <c:v>206800041</c:v>
                </c:pt>
                <c:pt idx="4">
                  <c:v>236817684</c:v>
                </c:pt>
                <c:pt idx="5">
                  <c:v>240986079</c:v>
                </c:pt>
                <c:pt idx="6">
                  <c:v>220840601</c:v>
                </c:pt>
                <c:pt idx="7">
                  <c:v>217441748</c:v>
                </c:pt>
                <c:pt idx="8">
                  <c:v>236691628</c:v>
                </c:pt>
                <c:pt idx="9">
                  <c:v>216287609</c:v>
                </c:pt>
                <c:pt idx="10">
                  <c:v>216042043</c:v>
                </c:pt>
                <c:pt idx="11">
                  <c:v>233231853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C4-472C-B331-EFBD6259C7E8}"/>
            </c:ext>
          </c:extLst>
        </c:ser>
        <c:ser>
          <c:idx val="0"/>
          <c:order val="4"/>
          <c:tx>
            <c:strRef>
              <c:f>RESUMEN!$AH$40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46000"/>
                    <a:shade val="51000"/>
                    <a:satMod val="130000"/>
                  </a:schemeClr>
                </a:gs>
                <a:gs pos="80000">
                  <a:schemeClr val="accent1">
                    <a:tint val="46000"/>
                    <a:shade val="93000"/>
                    <a:satMod val="130000"/>
                  </a:schemeClr>
                </a:gs>
                <a:gs pos="100000">
                  <a:schemeClr val="accent1">
                    <a:tint val="4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RESUMEN!$AI$40:$AT$40</c:f>
              <c:numCache>
                <c:formatCode>#,##0</c:formatCode>
                <c:ptCount val="12"/>
                <c:pt idx="0">
                  <c:v>196676284</c:v>
                </c:pt>
                <c:pt idx="1">
                  <c:v>201461305</c:v>
                </c:pt>
                <c:pt idx="2">
                  <c:v>202473619</c:v>
                </c:pt>
                <c:pt idx="3">
                  <c:v>246220925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CD-4839-93C4-BCDB53A2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49904192"/>
        <c:axId val="1"/>
      </c:barChart>
      <c:catAx>
        <c:axId val="34990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3499041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Exportaciones de Camarón Ecuatoriano: % por mercado 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pPr>
              <a:defRPr sz="160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(Libras Abril 2024)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58-4BDB-8A3D-A62BD69FC2F7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58-4BDB-8A3D-A62BD69FC2F7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A58-4BDB-8A3D-A62BD69FC2F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A58-4BDB-8A3D-A62BD69FC2F7}"/>
              </c:ext>
            </c:extLst>
          </c:dPt>
          <c:dPt>
            <c:idx val="4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A58-4BDB-8A3D-A62BD69FC2F7}"/>
              </c:ext>
            </c:extLst>
          </c:dPt>
          <c:dPt>
            <c:idx val="5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A58-4BDB-8A3D-A62BD69FC2F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A58-4BDB-8A3D-A62BD69FC2F7}"/>
              </c:ext>
            </c:extLst>
          </c:dPt>
          <c:dLbls>
            <c:dLbl>
              <c:idx val="0"/>
              <c:layout>
                <c:manualLayout>
                  <c:x val="-1.0854315879019149E-2"/>
                  <c:y val="-0.1837046268590998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58-4BDB-8A3D-A62BD69FC2F7}"/>
                </c:ext>
              </c:extLst>
            </c:dLbl>
            <c:dLbl>
              <c:idx val="1"/>
              <c:layout>
                <c:manualLayout>
                  <c:x val="-1.1898550128086547E-2"/>
                  <c:y val="4.46839649822058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58-4BDB-8A3D-A62BD69FC2F7}"/>
                </c:ext>
              </c:extLst>
            </c:dLbl>
            <c:dLbl>
              <c:idx val="2"/>
              <c:layout>
                <c:manualLayout>
                  <c:x val="-3.2172443482758682E-2"/>
                  <c:y val="0.140853479777461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58-4BDB-8A3D-A62BD69FC2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EUROPA</c:v>
                </c:pt>
                <c:pt idx="2">
                  <c:v>EEUU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0%</c:formatCode>
                <c:ptCount val="7"/>
                <c:pt idx="0">
                  <c:v>0.5575572547296701</c:v>
                </c:pt>
                <c:pt idx="1">
                  <c:v>0.19285558284698989</c:v>
                </c:pt>
                <c:pt idx="2">
                  <c:v>0.1646744767935544</c:v>
                </c:pt>
                <c:pt idx="3">
                  <c:v>5.7349224075898507E-2</c:v>
                </c:pt>
                <c:pt idx="4">
                  <c:v>1.942098950363378E-2</c:v>
                </c:pt>
                <c:pt idx="5">
                  <c:v>6.7806422220207316E-3</c:v>
                </c:pt>
                <c:pt idx="6">
                  <c:v>1.361829828232511E-3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A58-4BDB-8A3D-A62BD69FC2F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35000"/>
          <a:lumOff val="6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69502</xdr:colOff>
      <xdr:row>9</xdr:row>
      <xdr:rowOff>12096</xdr:rowOff>
    </xdr:from>
    <xdr:to>
      <xdr:col>25</xdr:col>
      <xdr:colOff>704895</xdr:colOff>
      <xdr:row>37</xdr:row>
      <xdr:rowOff>96763</xdr:rowOff>
    </xdr:to>
    <xdr:graphicFrame macro="">
      <xdr:nvGraphicFramePr>
        <xdr:cNvPr id="22187785" name="5 Gráfico">
          <a:extLst>
            <a:ext uri="{FF2B5EF4-FFF2-40B4-BE49-F238E27FC236}">
              <a16:creationId xmlns:a16="http://schemas.microsoft.com/office/drawing/2014/main" id="{A128B26D-6B84-C1E3-5FCF-74366FEAC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72233</xdr:colOff>
      <xdr:row>38</xdr:row>
      <xdr:rowOff>32051</xdr:rowOff>
    </xdr:from>
    <xdr:to>
      <xdr:col>26</xdr:col>
      <xdr:colOff>214311</xdr:colOff>
      <xdr:row>62</xdr:row>
      <xdr:rowOff>53577</xdr:rowOff>
    </xdr:to>
    <xdr:graphicFrame macro="">
      <xdr:nvGraphicFramePr>
        <xdr:cNvPr id="22187786" name="3 Gráfico">
          <a:extLst>
            <a:ext uri="{FF2B5EF4-FFF2-40B4-BE49-F238E27FC236}">
              <a16:creationId xmlns:a16="http://schemas.microsoft.com/office/drawing/2014/main" id="{92174757-274D-300B-0502-D8A64080B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101749</xdr:colOff>
      <xdr:row>87</xdr:row>
      <xdr:rowOff>58864</xdr:rowOff>
    </xdr:from>
    <xdr:to>
      <xdr:col>18</xdr:col>
      <xdr:colOff>307670</xdr:colOff>
      <xdr:row>99</xdr:row>
      <xdr:rowOff>29481</xdr:rowOff>
    </xdr:to>
    <xdr:graphicFrame macro="">
      <xdr:nvGraphicFramePr>
        <xdr:cNvPr id="22187787" name="1 Gráfico">
          <a:extLst>
            <a:ext uri="{FF2B5EF4-FFF2-40B4-BE49-F238E27FC236}">
              <a16:creationId xmlns:a16="http://schemas.microsoft.com/office/drawing/2014/main" id="{0C356F5C-EDA1-AC36-D446-A9FA5A939C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94733</xdr:colOff>
      <xdr:row>99</xdr:row>
      <xdr:rowOff>141229</xdr:rowOff>
    </xdr:from>
    <xdr:to>
      <xdr:col>18</xdr:col>
      <xdr:colOff>302379</xdr:colOff>
      <xdr:row>112</xdr:row>
      <xdr:rowOff>72474</xdr:rowOff>
    </xdr:to>
    <xdr:graphicFrame macro="">
      <xdr:nvGraphicFramePr>
        <xdr:cNvPr id="22187788" name="9 Gráfico">
          <a:extLst>
            <a:ext uri="{FF2B5EF4-FFF2-40B4-BE49-F238E27FC236}">
              <a16:creationId xmlns:a16="http://schemas.microsoft.com/office/drawing/2014/main" id="{6A7899B8-9EA4-2D96-B640-88AB0E711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104686</xdr:colOff>
      <xdr:row>133</xdr:row>
      <xdr:rowOff>165608</xdr:rowOff>
    </xdr:from>
    <xdr:to>
      <xdr:col>15</xdr:col>
      <xdr:colOff>598714</xdr:colOff>
      <xdr:row>151</xdr:row>
      <xdr:rowOff>152703</xdr:rowOff>
    </xdr:to>
    <xdr:graphicFrame macro="">
      <xdr:nvGraphicFramePr>
        <xdr:cNvPr id="22187789" name="9 Gráfico">
          <a:extLst>
            <a:ext uri="{FF2B5EF4-FFF2-40B4-BE49-F238E27FC236}">
              <a16:creationId xmlns:a16="http://schemas.microsoft.com/office/drawing/2014/main" id="{03C3DFAF-E674-371F-81ED-6646274A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91153</xdr:colOff>
      <xdr:row>62</xdr:row>
      <xdr:rowOff>201430</xdr:rowOff>
    </xdr:from>
    <xdr:to>
      <xdr:col>21</xdr:col>
      <xdr:colOff>597204</xdr:colOff>
      <xdr:row>86</xdr:row>
      <xdr:rowOff>119653</xdr:rowOff>
    </xdr:to>
    <xdr:graphicFrame macro="">
      <xdr:nvGraphicFramePr>
        <xdr:cNvPr id="22187790" name="1 Gráfico">
          <a:extLst>
            <a:ext uri="{FF2B5EF4-FFF2-40B4-BE49-F238E27FC236}">
              <a16:creationId xmlns:a16="http://schemas.microsoft.com/office/drawing/2014/main" id="{2016E0B5-3F62-29BB-1480-C57356D93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0</xdr:row>
      <xdr:rowOff>15240</xdr:rowOff>
    </xdr:from>
    <xdr:to>
      <xdr:col>5</xdr:col>
      <xdr:colOff>416877</xdr:colOff>
      <xdr:row>3</xdr:row>
      <xdr:rowOff>38100</xdr:rowOff>
    </xdr:to>
    <xdr:pic>
      <xdr:nvPicPr>
        <xdr:cNvPr id="22187791" name="1 Imagen">
          <a:extLst>
            <a:ext uri="{FF2B5EF4-FFF2-40B4-BE49-F238E27FC236}">
              <a16:creationId xmlns:a16="http://schemas.microsoft.com/office/drawing/2014/main" id="{F251960C-FB30-50D7-E262-49669A6C4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3043056" cy="635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102809</xdr:colOff>
      <xdr:row>112</xdr:row>
      <xdr:rowOff>172359</xdr:rowOff>
    </xdr:from>
    <xdr:to>
      <xdr:col>15</xdr:col>
      <xdr:colOff>592667</xdr:colOff>
      <xdr:row>133</xdr:row>
      <xdr:rowOff>46870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167E6B2-17E3-4AA3-A32A-7745C08DE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0.30226</cdr:x>
      <cdr:y>0.16821</cdr:y>
    </cdr:from>
    <cdr:to>
      <cdr:x>0.33368</cdr:x>
      <cdr:y>0.24339</cdr:y>
    </cdr:to>
    <cdr:cxnSp macro="">
      <cdr:nvCxnSpPr>
        <cdr:cNvPr id="3" name="2 Conector recto de flecha">
          <a:extLst xmlns:a="http://schemas.openxmlformats.org/drawingml/2006/main">
            <a:ext uri="{FF2B5EF4-FFF2-40B4-BE49-F238E27FC236}">
              <a16:creationId xmlns:a16="http://schemas.microsoft.com/office/drawing/2014/main" id="{EB34D046-B63B-1E0C-9608-4586EF0E74C4}"/>
            </a:ext>
          </a:extLst>
        </cdr:cNvPr>
        <cdr:cNvCxnSpPr/>
      </cdr:nvCxnSpPr>
      <cdr:spPr>
        <a:xfrm xmlns:a="http://schemas.openxmlformats.org/drawingml/2006/main">
          <a:off x="3877641" y="852234"/>
          <a:ext cx="403087" cy="380898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483551</xdr:colOff>
      <xdr:row>3</xdr:row>
      <xdr:rowOff>0</xdr:rowOff>
    </xdr:to>
    <xdr:pic>
      <xdr:nvPicPr>
        <xdr:cNvPr id="22196321" name="1 Imagen">
          <a:extLst>
            <a:ext uri="{FF2B5EF4-FFF2-40B4-BE49-F238E27FC236}">
              <a16:creationId xmlns:a16="http://schemas.microsoft.com/office/drawing/2014/main" id="{22A999BC-76BD-231B-7558-189ADE5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17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483551</xdr:colOff>
      <xdr:row>3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BF8A910-1C72-4DA7-BE44-FF4297E80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2389" cy="585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43"/>
  <sheetViews>
    <sheetView showGridLines="0" tabSelected="1" zoomScale="80" zoomScaleNormal="80" zoomScaleSheetLayoutView="50" workbookViewId="0">
      <selection activeCell="A6" sqref="A6"/>
    </sheetView>
  </sheetViews>
  <sheetFormatPr baseColWidth="10" defaultColWidth="9.140625" defaultRowHeight="16.5" x14ac:dyDescent="0.6"/>
  <cols>
    <col min="1" max="1" width="2.7109375" style="4" customWidth="1"/>
    <col min="2" max="24" width="9.140625" style="4" customWidth="1"/>
    <col min="25" max="25" width="14.42578125" style="4" bestFit="1" customWidth="1"/>
    <col min="26" max="26" width="15.140625" style="4" bestFit="1" customWidth="1"/>
    <col min="27" max="27" width="12" style="4" bestFit="1" customWidth="1"/>
    <col min="28" max="28" width="13.85546875" style="40" customWidth="1"/>
    <col min="29" max="29" width="17.7109375" style="40" bestFit="1" customWidth="1"/>
    <col min="30" max="30" width="17" style="40" bestFit="1" customWidth="1"/>
    <col min="31" max="31" width="16.28515625" style="40" customWidth="1"/>
    <col min="32" max="32" width="13.42578125" style="27" customWidth="1"/>
    <col min="33" max="33" width="17.140625" style="27" customWidth="1"/>
    <col min="34" max="34" width="14.7109375" style="27" bestFit="1" customWidth="1"/>
    <col min="35" max="35" width="17.85546875" style="27" bestFit="1" customWidth="1"/>
    <col min="36" max="36" width="17.42578125" style="27" bestFit="1" customWidth="1"/>
    <col min="37" max="39" width="17" style="27" bestFit="1" customWidth="1"/>
    <col min="40" max="40" width="17.28515625" style="27" bestFit="1" customWidth="1"/>
    <col min="41" max="41" width="17" style="27" bestFit="1" customWidth="1"/>
    <col min="42" max="43" width="16.42578125" style="27" bestFit="1" customWidth="1"/>
    <col min="44" max="46" width="16.85546875" style="27" bestFit="1" customWidth="1"/>
    <col min="47" max="47" width="18.7109375" style="27" bestFit="1" customWidth="1"/>
    <col min="48" max="48" width="20.5703125" style="27" bestFit="1" customWidth="1"/>
    <col min="49" max="49" width="23.5703125" style="27" bestFit="1" customWidth="1"/>
    <col min="50" max="50" width="13.42578125" style="27" bestFit="1" customWidth="1"/>
    <col min="51" max="51" width="9.140625" style="27"/>
    <col min="52" max="16384" width="9.140625" style="4"/>
  </cols>
  <sheetData>
    <row r="1" spans="1:51" x14ac:dyDescent="0.6">
      <c r="A1" s="222"/>
      <c r="B1" s="222"/>
      <c r="C1" s="222"/>
      <c r="D1" s="222"/>
      <c r="E1" s="222"/>
      <c r="F1" s="22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42"/>
      <c r="AC1" s="42"/>
      <c r="AD1" s="42"/>
      <c r="AE1" s="42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</row>
    <row r="2" spans="1:51" x14ac:dyDescent="0.6">
      <c r="A2" s="222"/>
      <c r="B2" s="222"/>
      <c r="C2" s="222"/>
      <c r="D2" s="222"/>
      <c r="E2" s="222"/>
      <c r="F2" s="22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42"/>
      <c r="AC2" s="42"/>
      <c r="AD2" s="42"/>
      <c r="AE2" s="42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</row>
    <row r="3" spans="1:51" x14ac:dyDescent="0.6">
      <c r="A3" s="222"/>
      <c r="B3" s="222"/>
      <c r="C3" s="222"/>
      <c r="D3" s="222"/>
      <c r="E3" s="222"/>
      <c r="F3" s="222"/>
      <c r="G3" s="1"/>
      <c r="H3" s="1"/>
      <c r="I3" s="1"/>
      <c r="J3" s="2"/>
      <c r="K3" s="1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42"/>
      <c r="AC3" s="42"/>
      <c r="AD3" s="42"/>
      <c r="AE3" s="42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</row>
    <row r="4" spans="1:51" x14ac:dyDescent="0.6">
      <c r="A4" s="9" t="s">
        <v>5</v>
      </c>
      <c r="B4" s="6"/>
      <c r="C4" s="6"/>
      <c r="D4" s="6"/>
      <c r="E4" s="6"/>
      <c r="F4" s="6"/>
      <c r="G4" s="6"/>
      <c r="H4" s="6"/>
      <c r="I4" s="1"/>
      <c r="J4" s="2"/>
      <c r="K4" s="1"/>
      <c r="L4" s="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42"/>
      <c r="AC4" s="42"/>
      <c r="AD4" s="42"/>
      <c r="AE4" s="42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</row>
    <row r="5" spans="1:51" x14ac:dyDescent="0.6">
      <c r="A5" s="9" t="s">
        <v>6</v>
      </c>
      <c r="B5" s="6"/>
      <c r="C5" s="6"/>
      <c r="D5" s="6"/>
      <c r="E5" s="6"/>
      <c r="F5" s="6"/>
      <c r="G5" s="6"/>
      <c r="H5" s="6"/>
      <c r="I5" s="5"/>
      <c r="J5" s="2"/>
      <c r="K5" s="1"/>
      <c r="L5" s="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42"/>
      <c r="AC5" s="42"/>
      <c r="AD5" s="42"/>
      <c r="AE5" s="42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</row>
    <row r="6" spans="1:51" x14ac:dyDescent="0.6">
      <c r="A6" s="9" t="s">
        <v>126</v>
      </c>
      <c r="B6" s="6"/>
      <c r="C6" s="6"/>
      <c r="D6" s="6"/>
      <c r="E6" s="6"/>
      <c r="F6" s="6"/>
      <c r="G6" s="6"/>
      <c r="H6" s="6"/>
      <c r="I6" s="1"/>
      <c r="J6" s="2"/>
      <c r="K6" s="1"/>
      <c r="L6" s="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42"/>
      <c r="AC6" s="42"/>
      <c r="AD6" s="42"/>
      <c r="AE6" s="42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</row>
    <row r="7" spans="1:51" ht="16.899999999999999" thickBot="1" x14ac:dyDescent="0.65">
      <c r="A7" s="9" t="s">
        <v>78</v>
      </c>
      <c r="B7" s="6"/>
      <c r="C7" s="6"/>
      <c r="D7" s="6"/>
      <c r="E7" s="6"/>
      <c r="F7" s="6"/>
      <c r="G7" s="6"/>
      <c r="H7" s="6"/>
      <c r="I7" s="1"/>
      <c r="J7" s="2"/>
      <c r="K7" s="1"/>
      <c r="L7" s="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42"/>
      <c r="AC7" s="42"/>
      <c r="AD7" s="42"/>
      <c r="AE7" s="42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</row>
    <row r="8" spans="1:51" ht="16.899999999999999" thickBot="1" x14ac:dyDescent="0.65">
      <c r="A8" s="9" t="s">
        <v>7</v>
      </c>
      <c r="B8" s="6"/>
      <c r="C8" s="6"/>
      <c r="D8" s="6"/>
      <c r="E8" s="6"/>
      <c r="F8" s="6"/>
      <c r="G8" s="6"/>
      <c r="H8" s="6"/>
      <c r="I8" s="1"/>
      <c r="J8" s="2"/>
      <c r="K8" s="1"/>
      <c r="L8" s="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23" t="s">
        <v>104</v>
      </c>
      <c r="AC8" s="224"/>
      <c r="AD8" s="224"/>
      <c r="AE8" s="225"/>
      <c r="AF8" s="23"/>
      <c r="AG8" s="23"/>
      <c r="AH8" s="223" t="s">
        <v>51</v>
      </c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5"/>
    </row>
    <row r="9" spans="1:51" ht="16.899999999999999" thickBot="1" x14ac:dyDescent="0.65">
      <c r="A9" s="1"/>
      <c r="B9" s="1"/>
      <c r="C9" s="1"/>
      <c r="D9" s="1"/>
      <c r="E9" s="1"/>
      <c r="F9" s="1"/>
      <c r="G9" s="1"/>
      <c r="H9" s="1"/>
      <c r="I9" s="1"/>
      <c r="J9" s="2"/>
      <c r="K9" s="1"/>
      <c r="L9" s="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43" t="s">
        <v>8</v>
      </c>
      <c r="AC9" s="44" t="s">
        <v>9</v>
      </c>
      <c r="AD9" s="44" t="s">
        <v>4</v>
      </c>
      <c r="AE9" s="44" t="s">
        <v>32</v>
      </c>
      <c r="AF9" s="23"/>
      <c r="AG9" s="23"/>
      <c r="AH9" s="113" t="s">
        <v>10</v>
      </c>
      <c r="AI9" s="108" t="s">
        <v>11</v>
      </c>
      <c r="AJ9" s="108" t="s">
        <v>12</v>
      </c>
      <c r="AK9" s="108" t="s">
        <v>13</v>
      </c>
      <c r="AL9" s="108" t="s">
        <v>14</v>
      </c>
      <c r="AM9" s="108" t="s">
        <v>15</v>
      </c>
      <c r="AN9" s="108" t="s">
        <v>16</v>
      </c>
      <c r="AO9" s="108" t="s">
        <v>17</v>
      </c>
      <c r="AP9" s="108" t="s">
        <v>18</v>
      </c>
      <c r="AQ9" s="108" t="s">
        <v>19</v>
      </c>
      <c r="AR9" s="108" t="s">
        <v>20</v>
      </c>
      <c r="AS9" s="108" t="s">
        <v>21</v>
      </c>
      <c r="AT9" s="108" t="s">
        <v>22</v>
      </c>
      <c r="AU9" s="108" t="s">
        <v>3</v>
      </c>
      <c r="AV9" s="79" t="s">
        <v>23</v>
      </c>
      <c r="AW9" s="79" t="s">
        <v>24</v>
      </c>
    </row>
    <row r="10" spans="1:51" x14ac:dyDescent="0.6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  <c r="L10" s="3"/>
      <c r="M10" s="1"/>
      <c r="N10" s="1"/>
      <c r="O10" s="1"/>
      <c r="P10" s="1"/>
      <c r="Q10" s="1"/>
      <c r="R10" s="12"/>
      <c r="S10" s="1"/>
      <c r="T10" s="3"/>
      <c r="U10" s="3"/>
      <c r="V10" s="3"/>
      <c r="W10" s="3"/>
      <c r="X10" s="3"/>
      <c r="Y10" s="1"/>
      <c r="Z10" s="1"/>
      <c r="AA10" s="1"/>
      <c r="AB10" s="95">
        <v>42736</v>
      </c>
      <c r="AC10" s="99">
        <v>64303584</v>
      </c>
      <c r="AD10" s="91">
        <v>199045945.5</v>
      </c>
      <c r="AE10" s="101">
        <f>+AD10/AC10</f>
        <v>3.095409821947094</v>
      </c>
      <c r="AF10" s="23"/>
      <c r="AG10" s="24"/>
      <c r="AH10" s="114">
        <v>1994</v>
      </c>
      <c r="AI10" s="133">
        <v>11620473</v>
      </c>
      <c r="AJ10" s="133">
        <v>11996071</v>
      </c>
      <c r="AK10" s="133">
        <v>15510568</v>
      </c>
      <c r="AL10" s="133">
        <v>12310509</v>
      </c>
      <c r="AM10" s="133">
        <v>15596030</v>
      </c>
      <c r="AN10" s="133">
        <v>15280896</v>
      </c>
      <c r="AO10" s="133">
        <v>15727753</v>
      </c>
      <c r="AP10" s="133">
        <v>11699342</v>
      </c>
      <c r="AQ10" s="137">
        <v>9368795</v>
      </c>
      <c r="AR10" s="133">
        <v>12156766</v>
      </c>
      <c r="AS10" s="133">
        <v>13016736</v>
      </c>
      <c r="AT10" s="133">
        <v>11916898</v>
      </c>
      <c r="AU10" s="141">
        <f t="shared" ref="AU10:AU31" si="0">SUM(AI10:AT10)</f>
        <v>156200837</v>
      </c>
      <c r="AV10" s="145">
        <f t="shared" ref="AV10:AV39" si="1">+AU44/AU10</f>
        <v>3.292558252296689</v>
      </c>
      <c r="AW10" s="147"/>
    </row>
    <row r="11" spans="1:51" x14ac:dyDescent="0.6">
      <c r="A11" s="1"/>
      <c r="B11" s="1"/>
      <c r="C11" s="1"/>
      <c r="D11" s="1"/>
      <c r="E11" s="1"/>
      <c r="F11" s="1"/>
      <c r="G11" s="1"/>
      <c r="H11" s="1"/>
      <c r="I11" s="1"/>
      <c r="J11" s="2"/>
      <c r="K11" s="1"/>
      <c r="L11" s="3"/>
      <c r="M11" s="1"/>
      <c r="N11" s="1"/>
      <c r="O11" s="1"/>
      <c r="P11" s="1"/>
      <c r="Q11" s="1"/>
      <c r="R11" s="12"/>
      <c r="S11" s="1"/>
      <c r="T11" s="3"/>
      <c r="U11" s="3"/>
      <c r="V11" s="3"/>
      <c r="W11" s="3"/>
      <c r="X11" s="3"/>
      <c r="Y11" s="1"/>
      <c r="Z11" s="1"/>
      <c r="AA11" s="1"/>
      <c r="AB11" s="96">
        <v>42767</v>
      </c>
      <c r="AC11" s="51">
        <v>66620606</v>
      </c>
      <c r="AD11" s="58">
        <v>206099394.28</v>
      </c>
      <c r="AE11" s="102">
        <f>+AD11/AC11</f>
        <v>3.0936283329515195</v>
      </c>
      <c r="AF11" s="23"/>
      <c r="AG11" s="24"/>
      <c r="AH11" s="115">
        <v>1995</v>
      </c>
      <c r="AI11" s="134">
        <v>10807484</v>
      </c>
      <c r="AJ11" s="134">
        <v>13603755</v>
      </c>
      <c r="AK11" s="134">
        <v>15998832</v>
      </c>
      <c r="AL11" s="134">
        <v>15826653</v>
      </c>
      <c r="AM11" s="134">
        <v>16147447</v>
      </c>
      <c r="AN11" s="134">
        <v>16269336</v>
      </c>
      <c r="AO11" s="134">
        <v>17012050</v>
      </c>
      <c r="AP11" s="134">
        <v>16598239</v>
      </c>
      <c r="AQ11" s="138">
        <v>18688420</v>
      </c>
      <c r="AR11" s="134">
        <v>18536022</v>
      </c>
      <c r="AS11" s="134">
        <v>19105834</v>
      </c>
      <c r="AT11" s="134">
        <v>12268692</v>
      </c>
      <c r="AU11" s="142">
        <f t="shared" si="0"/>
        <v>190862764</v>
      </c>
      <c r="AV11" s="62">
        <f t="shared" si="1"/>
        <v>3.485092198182774</v>
      </c>
      <c r="AW11" s="148">
        <f>+(AU11-AU10)/AU10</f>
        <v>0.2219061540624139</v>
      </c>
    </row>
    <row r="12" spans="1:51" x14ac:dyDescent="0.6">
      <c r="A12" s="1"/>
      <c r="B12" s="1"/>
      <c r="C12" s="1"/>
      <c r="D12" s="1"/>
      <c r="E12" s="1"/>
      <c r="F12" s="1"/>
      <c r="G12" s="1"/>
      <c r="H12" s="1"/>
      <c r="I12" s="1"/>
      <c r="J12" s="2"/>
      <c r="K12" s="1"/>
      <c r="L12" s="3"/>
      <c r="M12" s="1"/>
      <c r="N12" s="1"/>
      <c r="O12" s="1"/>
      <c r="P12" s="1"/>
      <c r="Q12" s="1"/>
      <c r="R12" s="12"/>
      <c r="S12" s="1"/>
      <c r="T12" s="3"/>
      <c r="U12" s="3"/>
      <c r="V12" s="3"/>
      <c r="W12" s="3"/>
      <c r="X12" s="3"/>
      <c r="Y12" s="1"/>
      <c r="Z12" s="1"/>
      <c r="AA12" s="1"/>
      <c r="AB12" s="96">
        <v>42795</v>
      </c>
      <c r="AC12" s="51">
        <v>71869640</v>
      </c>
      <c r="AD12" s="58">
        <v>222036343.91</v>
      </c>
      <c r="AE12" s="102">
        <f>+AD12/AC12</f>
        <v>3.0894316975846823</v>
      </c>
      <c r="AF12" s="23"/>
      <c r="AG12" s="24"/>
      <c r="AH12" s="115">
        <v>1996</v>
      </c>
      <c r="AI12" s="134">
        <v>15025684</v>
      </c>
      <c r="AJ12" s="134">
        <v>13903316</v>
      </c>
      <c r="AK12" s="134">
        <v>17889704</v>
      </c>
      <c r="AL12" s="134">
        <v>16057509</v>
      </c>
      <c r="AM12" s="134">
        <v>16235812</v>
      </c>
      <c r="AN12" s="134">
        <v>14565961</v>
      </c>
      <c r="AO12" s="134">
        <v>14555295</v>
      </c>
      <c r="AP12" s="134">
        <v>16439059</v>
      </c>
      <c r="AQ12" s="138">
        <v>14696498</v>
      </c>
      <c r="AR12" s="134">
        <v>16201026</v>
      </c>
      <c r="AS12" s="134">
        <v>18853806</v>
      </c>
      <c r="AT12" s="134">
        <v>14117863</v>
      </c>
      <c r="AU12" s="142">
        <f t="shared" si="0"/>
        <v>188541533</v>
      </c>
      <c r="AV12" s="62">
        <f t="shared" si="1"/>
        <v>3.2635135198036176</v>
      </c>
      <c r="AW12" s="149">
        <f t="shared" ref="AW12:AW30" si="2">+(AU12-AU11)/AU11</f>
        <v>-1.2161780283135793E-2</v>
      </c>
    </row>
    <row r="13" spans="1:51" x14ac:dyDescent="0.6">
      <c r="A13" s="1"/>
      <c r="B13" s="1"/>
      <c r="C13" s="1"/>
      <c r="D13" s="1"/>
      <c r="E13" s="1"/>
      <c r="F13" s="1"/>
      <c r="G13" s="1"/>
      <c r="H13" s="1"/>
      <c r="I13" s="1"/>
      <c r="J13" s="2"/>
      <c r="K13" s="1"/>
      <c r="L13" s="3"/>
      <c r="M13" s="1"/>
      <c r="N13" s="1"/>
      <c r="O13" s="1"/>
      <c r="P13" s="1"/>
      <c r="Q13" s="1"/>
      <c r="R13" s="12"/>
      <c r="S13" s="1"/>
      <c r="T13" s="3"/>
      <c r="U13" s="3"/>
      <c r="V13" s="3"/>
      <c r="W13" s="3"/>
      <c r="X13" s="3"/>
      <c r="Y13" s="1"/>
      <c r="Z13" s="1"/>
      <c r="AA13" s="1"/>
      <c r="AB13" s="96">
        <v>42826</v>
      </c>
      <c r="AC13" s="51">
        <v>79851780</v>
      </c>
      <c r="AD13" s="58">
        <v>245601181.59</v>
      </c>
      <c r="AE13" s="102">
        <f>+AD13/AC13</f>
        <v>3.0757132976872903</v>
      </c>
      <c r="AF13" s="23"/>
      <c r="AG13" s="25"/>
      <c r="AH13" s="115">
        <v>1997</v>
      </c>
      <c r="AI13" s="134">
        <v>12706617</v>
      </c>
      <c r="AJ13" s="134">
        <v>15440786</v>
      </c>
      <c r="AK13" s="134">
        <v>18366058</v>
      </c>
      <c r="AL13" s="134">
        <v>20857175</v>
      </c>
      <c r="AM13" s="134">
        <v>17922264</v>
      </c>
      <c r="AN13" s="134">
        <v>21002001</v>
      </c>
      <c r="AO13" s="134">
        <v>21138800</v>
      </c>
      <c r="AP13" s="134">
        <v>23917855</v>
      </c>
      <c r="AQ13" s="138">
        <v>21940317</v>
      </c>
      <c r="AR13" s="134">
        <v>23289769</v>
      </c>
      <c r="AS13" s="134">
        <v>21562153</v>
      </c>
      <c r="AT13" s="134">
        <v>21860475</v>
      </c>
      <c r="AU13" s="142">
        <f t="shared" si="0"/>
        <v>240004270</v>
      </c>
      <c r="AV13" s="62">
        <f t="shared" si="1"/>
        <v>3.6318722325231958</v>
      </c>
      <c r="AW13" s="148">
        <f t="shared" si="2"/>
        <v>0.27295172676887058</v>
      </c>
    </row>
    <row r="14" spans="1:51" x14ac:dyDescent="0.6">
      <c r="A14" s="1"/>
      <c r="B14" s="1"/>
      <c r="C14" s="1"/>
      <c r="D14" s="1"/>
      <c r="E14" s="1"/>
      <c r="F14" s="1"/>
      <c r="G14" s="1"/>
      <c r="H14" s="1"/>
      <c r="I14" s="1"/>
      <c r="J14" s="2"/>
      <c r="K14" s="1"/>
      <c r="L14" s="3"/>
      <c r="M14" s="1"/>
      <c r="N14" s="1"/>
      <c r="O14" s="1"/>
      <c r="P14" s="1"/>
      <c r="Q14" s="1"/>
      <c r="R14" s="12"/>
      <c r="S14" s="1"/>
      <c r="T14" s="3"/>
      <c r="U14" s="3"/>
      <c r="V14" s="3"/>
      <c r="W14" s="3"/>
      <c r="X14" s="3"/>
      <c r="Y14" s="1"/>
      <c r="Z14" s="1"/>
      <c r="AA14" s="1"/>
      <c r="AB14" s="96">
        <v>42856</v>
      </c>
      <c r="AC14" s="51">
        <v>85869921</v>
      </c>
      <c r="AD14" s="58">
        <v>262213940.41999999</v>
      </c>
      <c r="AE14" s="102">
        <f t="shared" ref="AE14:AE23" si="3">(AD14/AC14)</f>
        <v>3.0536180465334302</v>
      </c>
      <c r="AF14" s="23"/>
      <c r="AG14" s="25"/>
      <c r="AH14" s="115">
        <v>1998</v>
      </c>
      <c r="AI14" s="134">
        <v>17723109</v>
      </c>
      <c r="AJ14" s="134">
        <v>20247374</v>
      </c>
      <c r="AK14" s="134">
        <v>24592375</v>
      </c>
      <c r="AL14" s="134">
        <v>24887280</v>
      </c>
      <c r="AM14" s="134">
        <v>24377459</v>
      </c>
      <c r="AN14" s="134">
        <v>21375617</v>
      </c>
      <c r="AO14" s="134">
        <v>19485606</v>
      </c>
      <c r="AP14" s="134">
        <v>20239149</v>
      </c>
      <c r="AQ14" s="138">
        <v>18335194</v>
      </c>
      <c r="AR14" s="134">
        <v>20086224</v>
      </c>
      <c r="AS14" s="134">
        <v>20876802</v>
      </c>
      <c r="AT14" s="134">
        <v>20759718</v>
      </c>
      <c r="AU14" s="142">
        <f t="shared" si="0"/>
        <v>252985907</v>
      </c>
      <c r="AV14" s="62">
        <f t="shared" si="1"/>
        <v>3.4588918583911474</v>
      </c>
      <c r="AW14" s="148">
        <f t="shared" si="2"/>
        <v>5.4089191829795359E-2</v>
      </c>
    </row>
    <row r="15" spans="1:51" x14ac:dyDescent="0.6">
      <c r="A15" s="1"/>
      <c r="B15" s="1"/>
      <c r="C15" s="1"/>
      <c r="D15" s="1"/>
      <c r="E15" s="1"/>
      <c r="F15" s="1"/>
      <c r="G15" s="1"/>
      <c r="H15" s="1"/>
      <c r="I15" s="1"/>
      <c r="J15" s="2"/>
      <c r="K15" s="1"/>
      <c r="L15" s="3"/>
      <c r="M15" s="1"/>
      <c r="N15" s="1"/>
      <c r="O15" s="1"/>
      <c r="P15" s="1"/>
      <c r="Q15" s="1"/>
      <c r="R15" s="12"/>
      <c r="S15" s="1"/>
      <c r="T15" s="3"/>
      <c r="U15" s="3"/>
      <c r="V15" s="3"/>
      <c r="W15" s="3"/>
      <c r="X15" s="3"/>
      <c r="Y15" s="1"/>
      <c r="Z15" s="1"/>
      <c r="AA15" s="1"/>
      <c r="AB15" s="97">
        <v>42887</v>
      </c>
      <c r="AC15" s="51">
        <v>86082995</v>
      </c>
      <c r="AD15" s="58">
        <v>259491252.75999996</v>
      </c>
      <c r="AE15" s="62">
        <f t="shared" si="3"/>
        <v>3.0144310471539701</v>
      </c>
      <c r="AF15" s="26"/>
      <c r="AG15" s="25"/>
      <c r="AH15" s="115">
        <v>1999</v>
      </c>
      <c r="AI15" s="134">
        <v>18227663</v>
      </c>
      <c r="AJ15" s="134">
        <v>20209769</v>
      </c>
      <c r="AK15" s="134">
        <v>24148524</v>
      </c>
      <c r="AL15" s="134">
        <v>23091401</v>
      </c>
      <c r="AM15" s="134">
        <v>21562492</v>
      </c>
      <c r="AN15" s="134">
        <v>26277727</v>
      </c>
      <c r="AO15" s="134">
        <v>20535227</v>
      </c>
      <c r="AP15" s="134">
        <v>14521537</v>
      </c>
      <c r="AQ15" s="138">
        <v>13445247</v>
      </c>
      <c r="AR15" s="47">
        <v>11524244</v>
      </c>
      <c r="AS15" s="47">
        <v>7899297</v>
      </c>
      <c r="AT15" s="47">
        <v>7597372</v>
      </c>
      <c r="AU15" s="142">
        <f t="shared" si="0"/>
        <v>209040500</v>
      </c>
      <c r="AV15" s="62">
        <f t="shared" si="1"/>
        <v>2.9513042445841831</v>
      </c>
      <c r="AW15" s="149">
        <f t="shared" si="2"/>
        <v>-0.17370693696388392</v>
      </c>
    </row>
    <row r="16" spans="1:51" x14ac:dyDescent="0.6">
      <c r="A16" s="1"/>
      <c r="B16" s="1"/>
      <c r="C16" s="1"/>
      <c r="D16" s="1"/>
      <c r="E16" s="1"/>
      <c r="F16" s="1"/>
      <c r="G16" s="1"/>
      <c r="H16" s="1"/>
      <c r="I16" s="1"/>
      <c r="J16" s="2"/>
      <c r="K16" s="1"/>
      <c r="L16" s="3"/>
      <c r="M16" s="1"/>
      <c r="N16" s="1"/>
      <c r="O16" s="1"/>
      <c r="P16" s="1"/>
      <c r="Q16" s="1"/>
      <c r="R16" s="12"/>
      <c r="S16" s="1"/>
      <c r="T16" s="3"/>
      <c r="U16" s="3"/>
      <c r="V16" s="3"/>
      <c r="W16" s="3"/>
      <c r="X16" s="3"/>
      <c r="Y16" s="1"/>
      <c r="Z16" s="1"/>
      <c r="AA16" s="1"/>
      <c r="AB16" s="97">
        <v>42917</v>
      </c>
      <c r="AC16" s="51">
        <v>91361157</v>
      </c>
      <c r="AD16" s="58">
        <v>274293480.52999997</v>
      </c>
      <c r="AE16" s="62">
        <f t="shared" si="3"/>
        <v>3.0022986741509849</v>
      </c>
      <c r="AF16" s="26"/>
      <c r="AG16" s="24"/>
      <c r="AH16" s="115">
        <v>2000</v>
      </c>
      <c r="AI16" s="47">
        <v>5763732</v>
      </c>
      <c r="AJ16" s="47">
        <v>6276308</v>
      </c>
      <c r="AK16" s="47">
        <v>6932639</v>
      </c>
      <c r="AL16" s="47">
        <v>9323859</v>
      </c>
      <c r="AM16" s="47">
        <v>9353806</v>
      </c>
      <c r="AN16" s="47">
        <v>9232003</v>
      </c>
      <c r="AO16" s="47">
        <v>5507472</v>
      </c>
      <c r="AP16" s="47">
        <v>3866093</v>
      </c>
      <c r="AQ16" s="139">
        <v>6338871</v>
      </c>
      <c r="AR16" s="47">
        <v>6309936</v>
      </c>
      <c r="AS16" s="47">
        <v>7649763</v>
      </c>
      <c r="AT16" s="47">
        <v>6401311</v>
      </c>
      <c r="AU16" s="143">
        <f t="shared" si="0"/>
        <v>82955793</v>
      </c>
      <c r="AV16" s="62">
        <f t="shared" si="1"/>
        <v>3.5851432750453007</v>
      </c>
      <c r="AW16" s="149">
        <f>+(AU16-AU15)/AU15</f>
        <v>-0.60315922990999349</v>
      </c>
      <c r="AY16" s="30"/>
    </row>
    <row r="17" spans="1:50" x14ac:dyDescent="0.6">
      <c r="A17" s="1"/>
      <c r="B17" s="1"/>
      <c r="C17" s="1"/>
      <c r="D17" s="1"/>
      <c r="E17" s="1"/>
      <c r="F17" s="1"/>
      <c r="G17" s="1"/>
      <c r="H17" s="1"/>
      <c r="I17" s="1"/>
      <c r="J17" s="2"/>
      <c r="K17" s="1"/>
      <c r="L17" s="3"/>
      <c r="M17" s="1"/>
      <c r="N17" s="1"/>
      <c r="O17" s="1"/>
      <c r="P17" s="1"/>
      <c r="Q17" s="1"/>
      <c r="R17" s="12"/>
      <c r="S17" s="1"/>
      <c r="T17" s="3"/>
      <c r="U17" s="3"/>
      <c r="V17" s="3"/>
      <c r="W17" s="3"/>
      <c r="X17" s="3"/>
      <c r="Y17" s="1"/>
      <c r="Z17" s="1"/>
      <c r="AA17" s="1"/>
      <c r="AB17" s="97">
        <v>42948</v>
      </c>
      <c r="AC17" s="52">
        <v>73629117</v>
      </c>
      <c r="AD17" s="57">
        <v>221409741.70000002</v>
      </c>
      <c r="AE17" s="103">
        <f t="shared" si="3"/>
        <v>3.0070948929076526</v>
      </c>
      <c r="AF17" s="26"/>
      <c r="AG17" s="24"/>
      <c r="AH17" s="115">
        <v>2001</v>
      </c>
      <c r="AI17" s="47">
        <v>6682296</v>
      </c>
      <c r="AJ17" s="47">
        <v>6956042</v>
      </c>
      <c r="AK17" s="47">
        <v>9995621</v>
      </c>
      <c r="AL17" s="47">
        <v>10909429</v>
      </c>
      <c r="AM17" s="47">
        <v>14196399</v>
      </c>
      <c r="AN17" s="47">
        <v>9972128</v>
      </c>
      <c r="AO17" s="47">
        <v>6652930</v>
      </c>
      <c r="AP17" s="47">
        <v>7557791</v>
      </c>
      <c r="AQ17" s="139">
        <v>6805783</v>
      </c>
      <c r="AR17" s="47">
        <v>6600866</v>
      </c>
      <c r="AS17" s="47">
        <v>7527611</v>
      </c>
      <c r="AT17" s="47">
        <v>5944400</v>
      </c>
      <c r="AU17" s="143">
        <f t="shared" si="0"/>
        <v>99801296</v>
      </c>
      <c r="AV17" s="62">
        <f t="shared" si="1"/>
        <v>2.8125293390979609</v>
      </c>
      <c r="AW17" s="148">
        <f t="shared" si="2"/>
        <v>0.2030660233698206</v>
      </c>
    </row>
    <row r="18" spans="1:50" x14ac:dyDescent="0.6">
      <c r="A18" s="1"/>
      <c r="B18" s="1"/>
      <c r="C18" s="1"/>
      <c r="D18" s="1"/>
      <c r="E18" s="1"/>
      <c r="F18" s="1"/>
      <c r="G18" s="1"/>
      <c r="H18" s="1"/>
      <c r="I18" s="1"/>
      <c r="J18" s="2"/>
      <c r="K18" s="1"/>
      <c r="L18" s="3"/>
      <c r="M18" s="1"/>
      <c r="N18" s="1"/>
      <c r="O18" s="1"/>
      <c r="P18" s="1"/>
      <c r="Q18" s="1"/>
      <c r="R18" s="12"/>
      <c r="S18" s="1"/>
      <c r="T18" s="3"/>
      <c r="U18" s="3"/>
      <c r="V18" s="3"/>
      <c r="W18" s="3"/>
      <c r="X18" s="3"/>
      <c r="Y18" s="1"/>
      <c r="Z18" s="1"/>
      <c r="AA18" s="1"/>
      <c r="AB18" s="97">
        <v>42979</v>
      </c>
      <c r="AC18" s="52">
        <v>67692637</v>
      </c>
      <c r="AD18" s="57">
        <v>207106338.45000005</v>
      </c>
      <c r="AE18" s="103">
        <f t="shared" si="3"/>
        <v>3.0595105705514181</v>
      </c>
      <c r="AF18" s="26"/>
      <c r="AG18" s="24"/>
      <c r="AH18" s="115">
        <v>2002</v>
      </c>
      <c r="AI18" s="47">
        <v>5948260</v>
      </c>
      <c r="AJ18" s="47">
        <v>7019636</v>
      </c>
      <c r="AK18" s="47">
        <v>9726519</v>
      </c>
      <c r="AL18" s="47">
        <v>9351959</v>
      </c>
      <c r="AM18" s="47">
        <v>11750022</v>
      </c>
      <c r="AN18" s="47">
        <v>12669057</v>
      </c>
      <c r="AO18" s="47">
        <v>8780632</v>
      </c>
      <c r="AP18" s="136">
        <v>7819202</v>
      </c>
      <c r="AQ18" s="139">
        <v>6117128</v>
      </c>
      <c r="AR18" s="47">
        <v>7699144</v>
      </c>
      <c r="AS18" s="47">
        <v>8374177</v>
      </c>
      <c r="AT18" s="47">
        <v>7778010</v>
      </c>
      <c r="AU18" s="143">
        <f t="shared" si="0"/>
        <v>103033746</v>
      </c>
      <c r="AV18" s="62">
        <f t="shared" si="1"/>
        <v>2.5609005269011575</v>
      </c>
      <c r="AW18" s="148">
        <f t="shared" si="2"/>
        <v>3.2388857956313515E-2</v>
      </c>
    </row>
    <row r="19" spans="1:50" x14ac:dyDescent="0.6">
      <c r="A19" s="1"/>
      <c r="B19" s="1"/>
      <c r="C19" s="1"/>
      <c r="D19" s="1"/>
      <c r="E19" s="1"/>
      <c r="F19" s="1"/>
      <c r="G19" s="1"/>
      <c r="H19" s="1"/>
      <c r="I19" s="1"/>
      <c r="J19" s="2"/>
      <c r="K19" s="1"/>
      <c r="L19" s="3"/>
      <c r="M19" s="1"/>
      <c r="N19" s="1"/>
      <c r="O19" s="1"/>
      <c r="P19" s="1"/>
      <c r="Q19" s="1"/>
      <c r="R19" s="12"/>
      <c r="S19" s="1"/>
      <c r="T19" s="3"/>
      <c r="U19" s="3"/>
      <c r="V19" s="3"/>
      <c r="W19" s="3"/>
      <c r="X19" s="3"/>
      <c r="Y19" s="1"/>
      <c r="Z19" s="1"/>
      <c r="AA19" s="1"/>
      <c r="AB19" s="97">
        <v>43009</v>
      </c>
      <c r="AC19" s="52">
        <v>88432893</v>
      </c>
      <c r="AD19" s="57">
        <v>268999147.16999996</v>
      </c>
      <c r="AE19" s="103">
        <f t="shared" si="3"/>
        <v>3.0418449294653285</v>
      </c>
      <c r="AF19" s="26"/>
      <c r="AG19" s="24"/>
      <c r="AH19" s="115">
        <v>2003</v>
      </c>
      <c r="AI19" s="47">
        <v>8245528</v>
      </c>
      <c r="AJ19" s="47">
        <v>8798063</v>
      </c>
      <c r="AK19" s="47">
        <v>10737492</v>
      </c>
      <c r="AL19" s="47">
        <v>10758266</v>
      </c>
      <c r="AM19" s="47">
        <v>12575655</v>
      </c>
      <c r="AN19" s="47">
        <v>11356594</v>
      </c>
      <c r="AO19" s="47">
        <v>10250003</v>
      </c>
      <c r="AP19" s="136">
        <v>8891165</v>
      </c>
      <c r="AQ19" s="139">
        <v>10303955</v>
      </c>
      <c r="AR19" s="47">
        <v>11225999</v>
      </c>
      <c r="AS19" s="47">
        <v>11622490</v>
      </c>
      <c r="AT19" s="47">
        <v>11985624</v>
      </c>
      <c r="AU19" s="143">
        <f t="shared" si="0"/>
        <v>126750834</v>
      </c>
      <c r="AV19" s="62">
        <f t="shared" si="1"/>
        <v>2.3969932685413338</v>
      </c>
      <c r="AW19" s="148">
        <f t="shared" si="2"/>
        <v>0.23018757369066248</v>
      </c>
    </row>
    <row r="20" spans="1:50" x14ac:dyDescent="0.6">
      <c r="A20" s="1"/>
      <c r="B20" s="1"/>
      <c r="C20" s="1"/>
      <c r="D20" s="1"/>
      <c r="E20" s="1"/>
      <c r="F20" s="1"/>
      <c r="G20" s="1"/>
      <c r="H20" s="1"/>
      <c r="I20" s="1"/>
      <c r="J20" s="2"/>
      <c r="K20" s="1"/>
      <c r="L20" s="3"/>
      <c r="M20" s="1"/>
      <c r="N20" s="1"/>
      <c r="O20" s="1"/>
      <c r="P20" s="1"/>
      <c r="Q20" s="1"/>
      <c r="R20" s="12"/>
      <c r="S20" s="1"/>
      <c r="T20" s="3"/>
      <c r="U20" s="3"/>
      <c r="V20" s="3"/>
      <c r="W20" s="3"/>
      <c r="X20" s="3"/>
      <c r="Y20" s="1"/>
      <c r="Z20" s="1"/>
      <c r="AA20" s="1"/>
      <c r="AB20" s="97">
        <v>43040</v>
      </c>
      <c r="AC20" s="52">
        <v>70957849</v>
      </c>
      <c r="AD20" s="57">
        <v>218612937.19999999</v>
      </c>
      <c r="AE20" s="103">
        <f t="shared" si="3"/>
        <v>3.080884500881643</v>
      </c>
      <c r="AF20" s="26"/>
      <c r="AG20" s="24"/>
      <c r="AH20" s="115">
        <v>2004</v>
      </c>
      <c r="AI20" s="47">
        <v>9875688</v>
      </c>
      <c r="AJ20" s="47">
        <v>15214543</v>
      </c>
      <c r="AK20" s="47">
        <v>12710211</v>
      </c>
      <c r="AL20" s="47">
        <v>14703122</v>
      </c>
      <c r="AM20" s="47">
        <v>12563434</v>
      </c>
      <c r="AN20" s="47">
        <v>13981632</v>
      </c>
      <c r="AO20" s="47">
        <v>14169279</v>
      </c>
      <c r="AP20" s="136">
        <v>10885997</v>
      </c>
      <c r="AQ20" s="139">
        <v>11367586</v>
      </c>
      <c r="AR20" s="47">
        <v>13062874</v>
      </c>
      <c r="AS20" s="47">
        <v>15384969</v>
      </c>
      <c r="AT20" s="47">
        <v>14541295</v>
      </c>
      <c r="AU20" s="143">
        <f t="shared" si="0"/>
        <v>158460630</v>
      </c>
      <c r="AV20" s="62">
        <f t="shared" si="1"/>
        <v>2.2096828282204859</v>
      </c>
      <c r="AW20" s="148">
        <f t="shared" si="2"/>
        <v>0.25017425920842462</v>
      </c>
    </row>
    <row r="21" spans="1:50" x14ac:dyDescent="0.6">
      <c r="A21" s="1"/>
      <c r="B21" s="1"/>
      <c r="C21" s="1"/>
      <c r="D21" s="1"/>
      <c r="E21" s="1"/>
      <c r="F21" s="1"/>
      <c r="G21" s="1"/>
      <c r="H21" s="1"/>
      <c r="I21" s="1"/>
      <c r="J21" s="2"/>
      <c r="K21" s="1"/>
      <c r="L21" s="1"/>
      <c r="M21" s="1"/>
      <c r="N21" s="1"/>
      <c r="O21" s="1"/>
      <c r="P21" s="1"/>
      <c r="Q21" s="1"/>
      <c r="R21" s="1"/>
      <c r="S21" s="1"/>
      <c r="T21" s="3"/>
      <c r="U21" s="3"/>
      <c r="V21" s="3"/>
      <c r="W21" s="3"/>
      <c r="X21" s="3"/>
      <c r="Y21" s="1"/>
      <c r="Z21" s="1"/>
      <c r="AA21" s="1"/>
      <c r="AB21" s="97">
        <v>43070</v>
      </c>
      <c r="AC21" s="52">
        <v>91911350</v>
      </c>
      <c r="AD21" s="57">
        <v>275721729.26000005</v>
      </c>
      <c r="AE21" s="103">
        <f t="shared" si="3"/>
        <v>2.9998659497439659</v>
      </c>
      <c r="AF21" s="26"/>
      <c r="AG21" s="24"/>
      <c r="AH21" s="115">
        <v>2005</v>
      </c>
      <c r="AI21" s="47">
        <v>13081089</v>
      </c>
      <c r="AJ21" s="47">
        <v>15737624</v>
      </c>
      <c r="AK21" s="47">
        <v>17110776</v>
      </c>
      <c r="AL21" s="47">
        <v>16935229</v>
      </c>
      <c r="AM21" s="47">
        <v>20317219</v>
      </c>
      <c r="AN21" s="47">
        <v>20727268</v>
      </c>
      <c r="AO21" s="47">
        <v>17688992</v>
      </c>
      <c r="AP21" s="136">
        <v>15360736</v>
      </c>
      <c r="AQ21" s="139">
        <v>17483436</v>
      </c>
      <c r="AR21" s="47">
        <v>18578836</v>
      </c>
      <c r="AS21" s="47">
        <v>21441805</v>
      </c>
      <c r="AT21" s="47">
        <v>18112203</v>
      </c>
      <c r="AU21" s="143">
        <f t="shared" si="0"/>
        <v>212575213</v>
      </c>
      <c r="AV21" s="62">
        <f t="shared" si="1"/>
        <v>2.2592073658183285</v>
      </c>
      <c r="AW21" s="148">
        <f t="shared" si="2"/>
        <v>0.34150175346393613</v>
      </c>
    </row>
    <row r="22" spans="1:50" x14ac:dyDescent="0.6">
      <c r="A22" s="1"/>
      <c r="B22" s="1"/>
      <c r="C22" s="1"/>
      <c r="D22" s="1"/>
      <c r="E22" s="1"/>
      <c r="F22" s="1"/>
      <c r="G22" s="1"/>
      <c r="H22" s="1"/>
      <c r="I22" s="1"/>
      <c r="J22" s="2"/>
      <c r="K22" s="1"/>
      <c r="L22" s="1"/>
      <c r="M22" s="1"/>
      <c r="N22" s="1"/>
      <c r="O22" s="1"/>
      <c r="P22" s="1"/>
      <c r="Q22" s="1"/>
      <c r="R22" s="1"/>
      <c r="S22" s="1"/>
      <c r="T22" s="3"/>
      <c r="U22" s="3"/>
      <c r="V22" s="3"/>
      <c r="W22" s="3"/>
      <c r="X22" s="3"/>
      <c r="Y22" s="1"/>
      <c r="Z22" s="1"/>
      <c r="AA22" s="1"/>
      <c r="AB22" s="97">
        <v>43101</v>
      </c>
      <c r="AC22" s="52">
        <v>76740046</v>
      </c>
      <c r="AD22" s="57">
        <v>228251420.47999999</v>
      </c>
      <c r="AE22" s="103">
        <f t="shared" si="3"/>
        <v>2.9743456301811442</v>
      </c>
      <c r="AF22" s="26"/>
      <c r="AG22" s="24"/>
      <c r="AH22" s="115">
        <v>2006</v>
      </c>
      <c r="AI22" s="47">
        <v>16605947</v>
      </c>
      <c r="AJ22" s="47">
        <v>17374838</v>
      </c>
      <c r="AK22" s="47">
        <v>24610250</v>
      </c>
      <c r="AL22" s="47">
        <v>22929819</v>
      </c>
      <c r="AM22" s="47">
        <v>23309173</v>
      </c>
      <c r="AN22" s="47">
        <v>23133202</v>
      </c>
      <c r="AO22" s="47">
        <v>21205888</v>
      </c>
      <c r="AP22" s="136">
        <v>21852237</v>
      </c>
      <c r="AQ22" s="139">
        <v>22486928</v>
      </c>
      <c r="AR22" s="47">
        <v>23010470</v>
      </c>
      <c r="AS22" s="47">
        <v>24982641</v>
      </c>
      <c r="AT22" s="47">
        <v>22860370</v>
      </c>
      <c r="AU22" s="143">
        <f t="shared" si="0"/>
        <v>264361763</v>
      </c>
      <c r="AV22" s="62">
        <f t="shared" si="1"/>
        <v>2.2608063156243969</v>
      </c>
      <c r="AW22" s="148">
        <f>+(AU22-AU21)/AU21</f>
        <v>0.24361518574604463</v>
      </c>
    </row>
    <row r="23" spans="1:50" x14ac:dyDescent="0.6">
      <c r="A23" s="1"/>
      <c r="B23" s="1"/>
      <c r="C23" s="1"/>
      <c r="D23" s="1"/>
      <c r="E23" s="1"/>
      <c r="F23" s="1"/>
      <c r="G23" s="1"/>
      <c r="H23" s="1"/>
      <c r="I23" s="1"/>
      <c r="J23" s="2"/>
      <c r="K23" s="1"/>
      <c r="L23" s="1"/>
      <c r="M23" s="1"/>
      <c r="N23" s="1"/>
      <c r="O23" s="1"/>
      <c r="P23" s="1"/>
      <c r="Q23" s="1"/>
      <c r="R23" s="1"/>
      <c r="S23" s="1"/>
      <c r="T23" s="3"/>
      <c r="U23" s="3"/>
      <c r="V23" s="3"/>
      <c r="W23" s="3"/>
      <c r="X23" s="3"/>
      <c r="Y23" s="1"/>
      <c r="Z23" s="1"/>
      <c r="AA23" s="1"/>
      <c r="AB23" s="97">
        <v>43132</v>
      </c>
      <c r="AC23" s="52">
        <v>76478433</v>
      </c>
      <c r="AD23" s="57">
        <v>225804061.73000008</v>
      </c>
      <c r="AE23" s="103">
        <f t="shared" si="3"/>
        <v>2.952519460355576</v>
      </c>
      <c r="AF23" s="26"/>
      <c r="AG23" s="24"/>
      <c r="AH23" s="115">
        <v>2007</v>
      </c>
      <c r="AI23" s="47">
        <v>18590212</v>
      </c>
      <c r="AJ23" s="47">
        <v>24353757</v>
      </c>
      <c r="AK23" s="47">
        <v>23684790</v>
      </c>
      <c r="AL23" s="47">
        <v>22583902</v>
      </c>
      <c r="AM23" s="47">
        <v>25270355</v>
      </c>
      <c r="AN23" s="47">
        <v>25052122</v>
      </c>
      <c r="AO23" s="47">
        <v>20443964</v>
      </c>
      <c r="AP23" s="136">
        <v>22734772</v>
      </c>
      <c r="AQ23" s="139">
        <v>20371122</v>
      </c>
      <c r="AR23" s="47">
        <v>20371122</v>
      </c>
      <c r="AS23" s="47">
        <v>24457807</v>
      </c>
      <c r="AT23" s="47">
        <v>25223844</v>
      </c>
      <c r="AU23" s="143">
        <f t="shared" si="0"/>
        <v>273137769</v>
      </c>
      <c r="AV23" s="62">
        <f t="shared" si="1"/>
        <v>2.1308972182093204</v>
      </c>
      <c r="AW23" s="148">
        <f t="shared" si="2"/>
        <v>3.3196956702093106E-2</v>
      </c>
    </row>
    <row r="24" spans="1:50" x14ac:dyDescent="0.6">
      <c r="A24" s="1"/>
      <c r="B24" s="1"/>
      <c r="C24" s="1"/>
      <c r="D24" s="1"/>
      <c r="E24" s="1"/>
      <c r="F24" s="1"/>
      <c r="G24" s="1"/>
      <c r="H24" s="1"/>
      <c r="I24" s="1"/>
      <c r="J24" s="2"/>
      <c r="K24" s="1"/>
      <c r="L24" s="1"/>
      <c r="M24" s="1"/>
      <c r="N24" s="1"/>
      <c r="O24" s="1"/>
      <c r="P24" s="1"/>
      <c r="Q24" s="1"/>
      <c r="R24" s="1"/>
      <c r="S24" s="1"/>
      <c r="T24" s="3"/>
      <c r="U24" s="3"/>
      <c r="V24" s="3"/>
      <c r="W24" s="3"/>
      <c r="X24" s="3"/>
      <c r="Y24" s="1"/>
      <c r="Z24" s="1"/>
      <c r="AA24" s="1"/>
      <c r="AB24" s="97">
        <v>43160</v>
      </c>
      <c r="AC24" s="52">
        <v>83568002</v>
      </c>
      <c r="AD24" s="57">
        <v>250423741.74999991</v>
      </c>
      <c r="AE24" s="103">
        <f t="shared" ref="AE24:AE41" si="4">(AD24/AC24)</f>
        <v>2.996646273175227</v>
      </c>
      <c r="AH24" s="115">
        <v>2008</v>
      </c>
      <c r="AI24" s="47">
        <v>18525748</v>
      </c>
      <c r="AJ24" s="47">
        <v>26011617</v>
      </c>
      <c r="AK24" s="47">
        <v>22526127</v>
      </c>
      <c r="AL24" s="47">
        <v>24909348</v>
      </c>
      <c r="AM24" s="47">
        <v>34133365</v>
      </c>
      <c r="AN24" s="47">
        <v>25990061</v>
      </c>
      <c r="AO24" s="47">
        <v>24968523</v>
      </c>
      <c r="AP24" s="136">
        <v>25218189</v>
      </c>
      <c r="AQ24" s="139">
        <v>22921801</v>
      </c>
      <c r="AR24" s="47">
        <v>23790925</v>
      </c>
      <c r="AS24" s="47">
        <v>24763103</v>
      </c>
      <c r="AT24" s="47">
        <v>20974781</v>
      </c>
      <c r="AU24" s="143">
        <f t="shared" si="0"/>
        <v>294733588</v>
      </c>
      <c r="AV24" s="62">
        <f t="shared" si="1"/>
        <v>2.2850098332871385</v>
      </c>
      <c r="AW24" s="148">
        <f t="shared" si="2"/>
        <v>7.9065663745682857E-2</v>
      </c>
    </row>
    <row r="25" spans="1:50" x14ac:dyDescent="0.6">
      <c r="A25" s="1"/>
      <c r="B25" s="1"/>
      <c r="C25" s="1"/>
      <c r="D25" s="1"/>
      <c r="E25" s="1"/>
      <c r="F25" s="1"/>
      <c r="G25" s="1"/>
      <c r="H25" s="1"/>
      <c r="I25" s="1"/>
      <c r="J25" s="2"/>
      <c r="K25" s="1"/>
      <c r="L25" s="1"/>
      <c r="M25" s="1"/>
      <c r="N25" s="1"/>
      <c r="O25" s="1"/>
      <c r="P25" s="1"/>
      <c r="Q25" s="1"/>
      <c r="R25" s="1"/>
      <c r="S25" s="1"/>
      <c r="T25" s="3"/>
      <c r="U25" s="3"/>
      <c r="V25" s="3"/>
      <c r="W25" s="3"/>
      <c r="X25" s="3"/>
      <c r="Y25" s="1"/>
      <c r="Z25" s="1"/>
      <c r="AA25" s="1"/>
      <c r="AB25" s="97">
        <v>43191</v>
      </c>
      <c r="AC25" s="52">
        <v>106117594</v>
      </c>
      <c r="AD25" s="57">
        <v>315475764.77000004</v>
      </c>
      <c r="AE25" s="103">
        <f t="shared" si="4"/>
        <v>2.9728884050085043</v>
      </c>
      <c r="AH25" s="115">
        <v>2009</v>
      </c>
      <c r="AI25" s="47">
        <v>19930960</v>
      </c>
      <c r="AJ25" s="47">
        <v>22359463</v>
      </c>
      <c r="AK25" s="47">
        <v>25446683</v>
      </c>
      <c r="AL25" s="47">
        <v>24825706</v>
      </c>
      <c r="AM25" s="47">
        <v>27753524</v>
      </c>
      <c r="AN25" s="47">
        <v>26176907</v>
      </c>
      <c r="AO25" s="47">
        <v>27007151</v>
      </c>
      <c r="AP25" s="136">
        <v>25871877</v>
      </c>
      <c r="AQ25" s="139">
        <v>21330112</v>
      </c>
      <c r="AR25" s="47">
        <v>27992748</v>
      </c>
      <c r="AS25" s="47">
        <v>25929355</v>
      </c>
      <c r="AT25" s="47">
        <v>24709432</v>
      </c>
      <c r="AU25" s="143">
        <f t="shared" si="0"/>
        <v>299333918</v>
      </c>
      <c r="AV25" s="62">
        <f t="shared" si="1"/>
        <v>2.0286846151861746</v>
      </c>
      <c r="AW25" s="148">
        <f t="shared" si="2"/>
        <v>1.5608434828269386E-2</v>
      </c>
    </row>
    <row r="26" spans="1:50" x14ac:dyDescent="0.6">
      <c r="A26" s="1"/>
      <c r="B26" s="1"/>
      <c r="C26" s="1"/>
      <c r="D26" s="1"/>
      <c r="E26" s="1"/>
      <c r="F26" s="1"/>
      <c r="G26" s="1"/>
      <c r="H26" s="1"/>
      <c r="I26" s="1"/>
      <c r="J26" s="2"/>
      <c r="K26" s="1"/>
      <c r="L26" s="1"/>
      <c r="M26" s="1"/>
      <c r="N26" s="1"/>
      <c r="O26" s="1"/>
      <c r="P26" s="1"/>
      <c r="Q26" s="1"/>
      <c r="R26" s="1"/>
      <c r="S26" s="1"/>
      <c r="T26" s="3"/>
      <c r="U26" s="3"/>
      <c r="V26" s="3"/>
      <c r="W26" s="3"/>
      <c r="X26" s="3"/>
      <c r="Y26" s="1"/>
      <c r="Z26" s="1"/>
      <c r="AA26" s="1"/>
      <c r="AB26" s="97">
        <v>43221</v>
      </c>
      <c r="AC26" s="52">
        <v>107592012</v>
      </c>
      <c r="AD26" s="57">
        <v>312424062.74000001</v>
      </c>
      <c r="AE26" s="103">
        <f t="shared" si="4"/>
        <v>2.9037849272676488</v>
      </c>
      <c r="AH26" s="115">
        <v>2010</v>
      </c>
      <c r="AI26" s="47">
        <v>20662269</v>
      </c>
      <c r="AJ26" s="47">
        <v>22313418</v>
      </c>
      <c r="AK26" s="47">
        <v>25575823</v>
      </c>
      <c r="AL26" s="47">
        <v>25515347</v>
      </c>
      <c r="AM26" s="47">
        <v>33327845</v>
      </c>
      <c r="AN26" s="47">
        <v>29949472</v>
      </c>
      <c r="AO26" s="47">
        <v>27593714</v>
      </c>
      <c r="AP26" s="136">
        <v>23171172</v>
      </c>
      <c r="AQ26" s="139">
        <v>26471294</v>
      </c>
      <c r="AR26" s="47">
        <v>31732436</v>
      </c>
      <c r="AS26" s="47">
        <v>29453037</v>
      </c>
      <c r="AT26" s="47">
        <v>26560853</v>
      </c>
      <c r="AU26" s="143">
        <f t="shared" si="0"/>
        <v>322326680</v>
      </c>
      <c r="AV26" s="62">
        <f t="shared" si="1"/>
        <v>2.2817849689948102</v>
      </c>
      <c r="AW26" s="148">
        <f t="shared" si="2"/>
        <v>7.681308604660031E-2</v>
      </c>
    </row>
    <row r="27" spans="1:50" x14ac:dyDescent="0.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"/>
      <c r="U27" s="3"/>
      <c r="V27" s="3"/>
      <c r="W27" s="3"/>
      <c r="X27" s="3"/>
      <c r="Y27" s="1"/>
      <c r="Z27" s="1"/>
      <c r="AA27" s="1"/>
      <c r="AB27" s="97">
        <v>43252</v>
      </c>
      <c r="AC27" s="52">
        <v>88303488</v>
      </c>
      <c r="AD27" s="57">
        <v>253377264.18000004</v>
      </c>
      <c r="AE27" s="103">
        <f t="shared" si="4"/>
        <v>2.8693913447677177</v>
      </c>
      <c r="AH27" s="115">
        <v>2011</v>
      </c>
      <c r="AI27" s="47">
        <v>25647030</v>
      </c>
      <c r="AJ27" s="47">
        <v>27575709</v>
      </c>
      <c r="AK27" s="47">
        <v>32814884</v>
      </c>
      <c r="AL27" s="47">
        <v>35212468</v>
      </c>
      <c r="AM27" s="47">
        <v>33847090</v>
      </c>
      <c r="AN27" s="47">
        <v>33351442</v>
      </c>
      <c r="AO27" s="47">
        <v>37687054</v>
      </c>
      <c r="AP27" s="136">
        <v>31408881</v>
      </c>
      <c r="AQ27" s="139">
        <v>30677730</v>
      </c>
      <c r="AR27" s="47">
        <v>34459178</v>
      </c>
      <c r="AS27" s="47">
        <v>34247583</v>
      </c>
      <c r="AT27" s="47">
        <v>35535738</v>
      </c>
      <c r="AU27" s="143">
        <f t="shared" si="0"/>
        <v>392464787</v>
      </c>
      <c r="AV27" s="62">
        <f t="shared" si="1"/>
        <v>2.5310943136918929</v>
      </c>
      <c r="AW27" s="148">
        <f t="shared" si="2"/>
        <v>0.21759944600304262</v>
      </c>
    </row>
    <row r="28" spans="1:50" x14ac:dyDescent="0.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3"/>
      <c r="U28" s="3"/>
      <c r="V28" s="3"/>
      <c r="W28" s="3"/>
      <c r="X28" s="3"/>
      <c r="Y28" s="1"/>
      <c r="Z28" s="1"/>
      <c r="AA28" s="1"/>
      <c r="AB28" s="97">
        <v>43282</v>
      </c>
      <c r="AC28" s="52">
        <v>97947911</v>
      </c>
      <c r="AD28" s="57">
        <v>281940230</v>
      </c>
      <c r="AE28" s="103">
        <f t="shared" si="4"/>
        <v>2.8784710885768661</v>
      </c>
      <c r="AH28" s="115">
        <v>2012</v>
      </c>
      <c r="AI28" s="47">
        <v>30572174</v>
      </c>
      <c r="AJ28" s="47">
        <v>31333924</v>
      </c>
      <c r="AK28" s="47">
        <v>42403418</v>
      </c>
      <c r="AL28" s="47">
        <v>35999237</v>
      </c>
      <c r="AM28" s="47">
        <v>43197736</v>
      </c>
      <c r="AN28" s="47">
        <v>45734556</v>
      </c>
      <c r="AO28" s="47">
        <v>41975078</v>
      </c>
      <c r="AP28" s="136">
        <v>38000937</v>
      </c>
      <c r="AQ28" s="139">
        <v>32908295</v>
      </c>
      <c r="AR28" s="47">
        <v>33536795</v>
      </c>
      <c r="AS28" s="47">
        <v>35786916</v>
      </c>
      <c r="AT28" s="47">
        <v>38347324</v>
      </c>
      <c r="AU28" s="143">
        <f t="shared" si="0"/>
        <v>449796390</v>
      </c>
      <c r="AV28" s="62">
        <f t="shared" si="1"/>
        <v>2.5196371819702681</v>
      </c>
      <c r="AW28" s="148">
        <f t="shared" si="2"/>
        <v>0.14608088393927682</v>
      </c>
    </row>
    <row r="29" spans="1:50" x14ac:dyDescent="0.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"/>
      <c r="U29" s="3"/>
      <c r="V29" s="3"/>
      <c r="W29" s="3"/>
      <c r="X29" s="3"/>
      <c r="Y29" s="1"/>
      <c r="Z29" s="1"/>
      <c r="AA29" s="1"/>
      <c r="AB29" s="97">
        <v>43313</v>
      </c>
      <c r="AC29" s="52">
        <v>97434163</v>
      </c>
      <c r="AD29" s="57">
        <v>275218913.16999996</v>
      </c>
      <c r="AE29" s="103">
        <f t="shared" si="4"/>
        <v>2.8246654427564586</v>
      </c>
      <c r="AH29" s="115">
        <v>2013</v>
      </c>
      <c r="AI29" s="47">
        <v>31156882</v>
      </c>
      <c r="AJ29" s="47">
        <v>34173595</v>
      </c>
      <c r="AK29" s="47">
        <v>38353990</v>
      </c>
      <c r="AL29" s="47">
        <v>37577127</v>
      </c>
      <c r="AM29" s="47">
        <v>49696297</v>
      </c>
      <c r="AN29" s="47">
        <v>42195298</v>
      </c>
      <c r="AO29" s="47">
        <v>37150541</v>
      </c>
      <c r="AP29" s="136">
        <v>41026997</v>
      </c>
      <c r="AQ29" s="139">
        <v>34808087</v>
      </c>
      <c r="AR29" s="47">
        <v>41555483</v>
      </c>
      <c r="AS29" s="47">
        <v>43779999</v>
      </c>
      <c r="AT29" s="47">
        <v>42762080</v>
      </c>
      <c r="AU29" s="143">
        <f t="shared" si="0"/>
        <v>474236376</v>
      </c>
      <c r="AV29" s="62">
        <f t="shared" si="1"/>
        <v>3.41730830896869</v>
      </c>
      <c r="AW29" s="148">
        <f t="shared" si="2"/>
        <v>5.4335665077258621E-2</v>
      </c>
    </row>
    <row r="30" spans="1:50" x14ac:dyDescent="0.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3"/>
      <c r="U30" s="3"/>
      <c r="V30" s="3"/>
      <c r="W30" s="3"/>
      <c r="X30" s="3"/>
      <c r="Y30" s="1"/>
      <c r="Z30" s="1"/>
      <c r="AA30" s="1"/>
      <c r="AB30" s="97">
        <v>43344</v>
      </c>
      <c r="AC30" s="52">
        <v>88599933</v>
      </c>
      <c r="AD30" s="57">
        <v>247966603.73999998</v>
      </c>
      <c r="AE30" s="103">
        <f t="shared" si="4"/>
        <v>2.7987222489208876</v>
      </c>
      <c r="AG30" s="24"/>
      <c r="AH30" s="115">
        <v>2014</v>
      </c>
      <c r="AI30" s="47">
        <v>41408543</v>
      </c>
      <c r="AJ30" s="47">
        <v>45968102</v>
      </c>
      <c r="AK30" s="47">
        <v>52570546</v>
      </c>
      <c r="AL30" s="47">
        <v>51401705</v>
      </c>
      <c r="AM30" s="47">
        <v>54596331</v>
      </c>
      <c r="AN30" s="47">
        <v>55881232</v>
      </c>
      <c r="AO30" s="47">
        <v>51459761</v>
      </c>
      <c r="AP30" s="136">
        <v>51878553</v>
      </c>
      <c r="AQ30" s="139">
        <v>51412328</v>
      </c>
      <c r="AR30" s="47">
        <v>53982154</v>
      </c>
      <c r="AS30" s="47">
        <v>52893515</v>
      </c>
      <c r="AT30" s="47">
        <v>47595251</v>
      </c>
      <c r="AU30" s="143">
        <f t="shared" si="0"/>
        <v>611048021</v>
      </c>
      <c r="AV30" s="62">
        <f t="shared" si="1"/>
        <v>3.7470332760311811</v>
      </c>
      <c r="AW30" s="148">
        <f t="shared" si="2"/>
        <v>0.28848829808028054</v>
      </c>
    </row>
    <row r="31" spans="1:50" x14ac:dyDescent="0.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3"/>
      <c r="U31" s="3"/>
      <c r="V31" s="3"/>
      <c r="W31" s="3"/>
      <c r="X31" s="3"/>
      <c r="Y31" s="1"/>
      <c r="Z31" s="1"/>
      <c r="AA31" s="1"/>
      <c r="AB31" s="97">
        <v>43374</v>
      </c>
      <c r="AC31" s="52">
        <v>98449999</v>
      </c>
      <c r="AD31" s="57">
        <v>276231792.63999999</v>
      </c>
      <c r="AE31" s="103">
        <f t="shared" si="4"/>
        <v>2.8058079781189229</v>
      </c>
      <c r="AG31" s="24"/>
      <c r="AH31" s="115">
        <v>2015</v>
      </c>
      <c r="AI31" s="51">
        <v>50506401</v>
      </c>
      <c r="AJ31" s="51">
        <v>52139993</v>
      </c>
      <c r="AK31" s="51">
        <v>58673360</v>
      </c>
      <c r="AL31" s="51">
        <v>52130003</v>
      </c>
      <c r="AM31" s="51">
        <v>66160947</v>
      </c>
      <c r="AN31" s="47">
        <v>63425708</v>
      </c>
      <c r="AO31" s="47">
        <v>63440573</v>
      </c>
      <c r="AP31" s="47">
        <v>65351435</v>
      </c>
      <c r="AQ31" s="139">
        <v>59556437</v>
      </c>
      <c r="AR31" s="47">
        <v>63036864</v>
      </c>
      <c r="AS31" s="47">
        <v>60431865</v>
      </c>
      <c r="AT31" s="47">
        <v>65455247</v>
      </c>
      <c r="AU31" s="143">
        <f t="shared" si="0"/>
        <v>720308833</v>
      </c>
      <c r="AV31" s="62">
        <f t="shared" si="1"/>
        <v>3.1998802162266422</v>
      </c>
      <c r="AW31" s="148">
        <f t="shared" ref="AW31:AW36" si="5">+(AU31-AU30)/AU30</f>
        <v>0.17880887957249436</v>
      </c>
    </row>
    <row r="32" spans="1:50" x14ac:dyDescent="0.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3"/>
      <c r="M32" s="1"/>
      <c r="N32" s="1"/>
      <c r="O32" s="14"/>
      <c r="P32" s="14"/>
      <c r="Q32" s="1"/>
      <c r="R32" s="1"/>
      <c r="S32" s="1"/>
      <c r="T32" s="3"/>
      <c r="U32" s="3"/>
      <c r="V32" s="3"/>
      <c r="W32" s="3"/>
      <c r="X32" s="3"/>
      <c r="Y32" s="1"/>
      <c r="Z32" s="1"/>
      <c r="AA32" s="1"/>
      <c r="AB32" s="97">
        <v>43405</v>
      </c>
      <c r="AC32" s="52">
        <v>96842610</v>
      </c>
      <c r="AD32" s="57">
        <v>266763496.36000004</v>
      </c>
      <c r="AE32" s="103">
        <f t="shared" si="4"/>
        <v>2.7546087033383349</v>
      </c>
      <c r="AG32" s="24"/>
      <c r="AH32" s="115">
        <v>2016</v>
      </c>
      <c r="AI32" s="51">
        <v>55632857</v>
      </c>
      <c r="AJ32" s="51">
        <v>57312773</v>
      </c>
      <c r="AK32" s="51">
        <v>64260029</v>
      </c>
      <c r="AL32" s="51">
        <v>68456967</v>
      </c>
      <c r="AM32" s="51">
        <v>76717653</v>
      </c>
      <c r="AN32" s="47">
        <v>71180386</v>
      </c>
      <c r="AO32" s="47">
        <v>72767083</v>
      </c>
      <c r="AP32" s="47">
        <v>64871080</v>
      </c>
      <c r="AQ32" s="139">
        <v>66165736</v>
      </c>
      <c r="AR32" s="47">
        <v>72998159</v>
      </c>
      <c r="AS32" s="47">
        <v>64437647</v>
      </c>
      <c r="AT32" s="47">
        <v>65054371</v>
      </c>
      <c r="AU32" s="143">
        <f t="shared" ref="AU32:AU37" si="6">SUM(AI32:AT32)</f>
        <v>799854741</v>
      </c>
      <c r="AV32" s="62">
        <f t="shared" si="1"/>
        <v>3.0696634509165204</v>
      </c>
      <c r="AW32" s="148">
        <f t="shared" si="5"/>
        <v>0.11043305920420388</v>
      </c>
      <c r="AX32" s="29"/>
    </row>
    <row r="33" spans="1:51" x14ac:dyDescent="0.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2"/>
      <c r="S33" s="1"/>
      <c r="T33" s="3"/>
      <c r="U33" s="3"/>
      <c r="V33" s="3"/>
      <c r="W33" s="3"/>
      <c r="X33" s="3"/>
      <c r="Y33" s="1"/>
      <c r="Z33" s="1"/>
      <c r="AA33" s="1"/>
      <c r="AB33" s="96">
        <v>43435</v>
      </c>
      <c r="AC33" s="100">
        <v>97149564</v>
      </c>
      <c r="AD33" s="92">
        <v>264838171.44000006</v>
      </c>
      <c r="AE33" s="104">
        <f t="shared" si="4"/>
        <v>2.7260870819759937</v>
      </c>
      <c r="AG33" s="24"/>
      <c r="AH33" s="115">
        <v>2017</v>
      </c>
      <c r="AI33" s="51">
        <v>64303584</v>
      </c>
      <c r="AJ33" s="51">
        <v>66620606</v>
      </c>
      <c r="AK33" s="51">
        <v>71869640</v>
      </c>
      <c r="AL33" s="51">
        <v>79851780</v>
      </c>
      <c r="AM33" s="51">
        <v>85869921</v>
      </c>
      <c r="AN33" s="47">
        <v>86082995</v>
      </c>
      <c r="AO33" s="47">
        <v>91361157</v>
      </c>
      <c r="AP33" s="47">
        <v>73629117</v>
      </c>
      <c r="AQ33" s="139">
        <v>67692637</v>
      </c>
      <c r="AR33" s="47">
        <v>88432893</v>
      </c>
      <c r="AS33" s="47">
        <v>70957849</v>
      </c>
      <c r="AT33" s="47">
        <v>91911350</v>
      </c>
      <c r="AU33" s="143">
        <f t="shared" si="6"/>
        <v>938583529</v>
      </c>
      <c r="AV33" s="62">
        <f t="shared" si="1"/>
        <v>3.0478176362393845</v>
      </c>
      <c r="AW33" s="148">
        <f t="shared" si="5"/>
        <v>0.17344247760106732</v>
      </c>
    </row>
    <row r="34" spans="1:51" x14ac:dyDescent="0.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97">
        <v>43466</v>
      </c>
      <c r="AC34" s="52">
        <v>89192404</v>
      </c>
      <c r="AD34" s="57">
        <v>237806527.17000008</v>
      </c>
      <c r="AE34" s="104">
        <f t="shared" si="4"/>
        <v>2.6662195041855816</v>
      </c>
      <c r="AG34" s="24"/>
      <c r="AH34" s="115">
        <v>2018</v>
      </c>
      <c r="AI34" s="51">
        <v>76740046</v>
      </c>
      <c r="AJ34" s="51">
        <v>76478433</v>
      </c>
      <c r="AK34" s="52">
        <v>83568002</v>
      </c>
      <c r="AL34" s="51">
        <v>106117594</v>
      </c>
      <c r="AM34" s="51">
        <v>107592012</v>
      </c>
      <c r="AN34" s="47">
        <v>88303488</v>
      </c>
      <c r="AO34" s="47">
        <v>97947911</v>
      </c>
      <c r="AP34" s="47">
        <v>97434163</v>
      </c>
      <c r="AQ34" s="139">
        <v>88599933</v>
      </c>
      <c r="AR34" s="47">
        <v>98449999</v>
      </c>
      <c r="AS34" s="47">
        <v>96842610</v>
      </c>
      <c r="AT34" s="47">
        <v>97149564</v>
      </c>
      <c r="AU34" s="142">
        <f t="shared" si="6"/>
        <v>1115223755</v>
      </c>
      <c r="AV34" s="62">
        <f t="shared" si="1"/>
        <v>2.8682275719637982</v>
      </c>
      <c r="AW34" s="148">
        <f t="shared" si="5"/>
        <v>0.18819872770215637</v>
      </c>
    </row>
    <row r="35" spans="1:51" x14ac:dyDescent="0.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96">
        <v>43497</v>
      </c>
      <c r="AC35" s="52">
        <v>99644130</v>
      </c>
      <c r="AD35" s="57">
        <v>267058137.86000001</v>
      </c>
      <c r="AE35" s="103">
        <f t="shared" si="4"/>
        <v>2.6801191185070312</v>
      </c>
      <c r="AG35" s="24"/>
      <c r="AH35" s="115">
        <v>2019</v>
      </c>
      <c r="AI35" s="51">
        <f>+AJ35</f>
        <v>99644130</v>
      </c>
      <c r="AJ35" s="51">
        <v>99644130</v>
      </c>
      <c r="AK35" s="52">
        <v>117737601</v>
      </c>
      <c r="AL35" s="51">
        <v>122841387</v>
      </c>
      <c r="AM35" s="51">
        <v>125293328</v>
      </c>
      <c r="AN35" s="47">
        <v>123967355</v>
      </c>
      <c r="AO35" s="47">
        <v>123831883</v>
      </c>
      <c r="AP35" s="47">
        <v>124943552</v>
      </c>
      <c r="AQ35" s="139">
        <v>112033456</v>
      </c>
      <c r="AR35" s="47">
        <v>116745652</v>
      </c>
      <c r="AS35" s="47">
        <v>135273597</v>
      </c>
      <c r="AT35" s="47">
        <v>105986034</v>
      </c>
      <c r="AU35" s="142">
        <f t="shared" si="6"/>
        <v>1407942105</v>
      </c>
      <c r="AV35" s="62">
        <f t="shared" si="1"/>
        <v>2.5943425284948063</v>
      </c>
      <c r="AW35" s="148">
        <f t="shared" si="5"/>
        <v>0.26247499543264302</v>
      </c>
    </row>
    <row r="36" spans="1:51" x14ac:dyDescent="0.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97">
        <v>43525</v>
      </c>
      <c r="AC36" s="52">
        <v>117737601</v>
      </c>
      <c r="AD36" s="57">
        <v>308545725.49000001</v>
      </c>
      <c r="AE36" s="103">
        <f t="shared" si="4"/>
        <v>2.6206218138417818</v>
      </c>
      <c r="AG36" s="23"/>
      <c r="AH36" s="115">
        <v>2020</v>
      </c>
      <c r="AI36" s="47">
        <v>109712762</v>
      </c>
      <c r="AJ36" s="47">
        <v>131998915</v>
      </c>
      <c r="AK36" s="52">
        <v>115811924</v>
      </c>
      <c r="AL36" s="51">
        <v>127751797</v>
      </c>
      <c r="AM36" s="51">
        <v>159145827</v>
      </c>
      <c r="AN36" s="47">
        <v>122263463</v>
      </c>
      <c r="AO36" s="47">
        <v>98311746</v>
      </c>
      <c r="AP36" s="47">
        <v>115666912</v>
      </c>
      <c r="AQ36" s="139">
        <v>118950401</v>
      </c>
      <c r="AR36" s="47">
        <v>141703470</v>
      </c>
      <c r="AS36" s="47">
        <v>154257289</v>
      </c>
      <c r="AT36" s="47">
        <v>95557708</v>
      </c>
      <c r="AU36" s="142">
        <f t="shared" si="6"/>
        <v>1491132214</v>
      </c>
      <c r="AV36" s="62">
        <f t="shared" si="1"/>
        <v>2.4222336531319817</v>
      </c>
      <c r="AW36" s="148">
        <f t="shared" si="5"/>
        <v>5.908631377992634E-2</v>
      </c>
      <c r="AX36" s="30"/>
    </row>
    <row r="37" spans="1:51" x14ac:dyDescent="0.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97">
        <v>43556</v>
      </c>
      <c r="AC37" s="52">
        <v>122841387</v>
      </c>
      <c r="AD37" s="57">
        <v>319096198.44999999</v>
      </c>
      <c r="AE37" s="104">
        <f t="shared" si="4"/>
        <v>2.5976277722263097</v>
      </c>
      <c r="AH37" s="115">
        <v>2021</v>
      </c>
      <c r="AI37" s="47">
        <v>101421858</v>
      </c>
      <c r="AJ37" s="47">
        <v>126636641</v>
      </c>
      <c r="AK37" s="52">
        <v>137398429</v>
      </c>
      <c r="AL37" s="51">
        <v>167273101</v>
      </c>
      <c r="AM37" s="51">
        <v>161190067</v>
      </c>
      <c r="AN37" s="47">
        <v>153299074</v>
      </c>
      <c r="AO37" s="47">
        <v>162826458</v>
      </c>
      <c r="AP37" s="47">
        <v>152297115</v>
      </c>
      <c r="AQ37" s="139">
        <v>164254725</v>
      </c>
      <c r="AR37" s="47">
        <v>155185007</v>
      </c>
      <c r="AS37" s="47">
        <v>188165830</v>
      </c>
      <c r="AT37" s="47">
        <v>185686546</v>
      </c>
      <c r="AU37" s="142">
        <f t="shared" si="6"/>
        <v>1855634851</v>
      </c>
      <c r="AV37" s="62">
        <f t="shared" si="1"/>
        <v>2.7369744897510553</v>
      </c>
      <c r="AW37" s="148">
        <f>+(AU37-AU36)/AU36</f>
        <v>0.24444689315792623</v>
      </c>
    </row>
    <row r="38" spans="1:51" x14ac:dyDescent="0.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97">
        <v>43586</v>
      </c>
      <c r="AC38" s="52">
        <v>125293328</v>
      </c>
      <c r="AD38" s="57">
        <v>318003984.67999995</v>
      </c>
      <c r="AE38" s="104">
        <f t="shared" si="4"/>
        <v>2.5380759674609323</v>
      </c>
      <c r="AH38" s="115">
        <v>2022</v>
      </c>
      <c r="AI38" s="47">
        <v>161094284</v>
      </c>
      <c r="AJ38" s="47">
        <v>180446924</v>
      </c>
      <c r="AK38" s="52">
        <v>184043936</v>
      </c>
      <c r="AL38" s="51">
        <v>182579815</v>
      </c>
      <c r="AM38" s="51">
        <v>208671837</v>
      </c>
      <c r="AN38" s="47">
        <v>209466750</v>
      </c>
      <c r="AO38" s="47">
        <v>227749024</v>
      </c>
      <c r="AP38" s="47">
        <v>183783270</v>
      </c>
      <c r="AQ38" s="139">
        <v>209270183</v>
      </c>
      <c r="AR38" s="47">
        <v>205648136</v>
      </c>
      <c r="AS38" s="47">
        <v>188596398</v>
      </c>
      <c r="AT38" s="47">
        <v>197378288</v>
      </c>
      <c r="AU38" s="142">
        <f>SUM(AI38:AT38)</f>
        <v>2338728845</v>
      </c>
      <c r="AV38" s="62">
        <f t="shared" si="1"/>
        <v>2.8447867583811326</v>
      </c>
      <c r="AW38" s="148">
        <f>+(AU38-AU37)/AU37</f>
        <v>0.26033893130410923</v>
      </c>
      <c r="AY38" s="39"/>
    </row>
    <row r="39" spans="1:51" x14ac:dyDescent="0.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97">
        <v>43617</v>
      </c>
      <c r="AC39" s="52">
        <v>123967355</v>
      </c>
      <c r="AD39" s="57">
        <v>320166090.88999999</v>
      </c>
      <c r="AE39" s="104">
        <f t="shared" si="4"/>
        <v>2.5826645320455532</v>
      </c>
      <c r="AH39" s="115">
        <v>2023</v>
      </c>
      <c r="AI39" s="47">
        <v>209188250</v>
      </c>
      <c r="AJ39" s="47">
        <v>206062017</v>
      </c>
      <c r="AK39" s="52">
        <v>236255622</v>
      </c>
      <c r="AL39" s="51">
        <v>206800041</v>
      </c>
      <c r="AM39" s="51">
        <v>236817684</v>
      </c>
      <c r="AN39" s="47">
        <v>240986079</v>
      </c>
      <c r="AO39" s="47">
        <v>220840601</v>
      </c>
      <c r="AP39" s="47">
        <v>217441748</v>
      </c>
      <c r="AQ39" s="139">
        <v>236691628</v>
      </c>
      <c r="AR39" s="47">
        <v>216287609</v>
      </c>
      <c r="AS39" s="47">
        <v>216042043</v>
      </c>
      <c r="AT39" s="47">
        <v>233231853</v>
      </c>
      <c r="AU39" s="142">
        <f>SUM(AI39:AT39)</f>
        <v>2676645175</v>
      </c>
      <c r="AV39" s="62">
        <f t="shared" si="1"/>
        <v>2.3494811770260133</v>
      </c>
      <c r="AW39" s="148">
        <f>+(AU39-AU38)/AU38</f>
        <v>0.1444871776060897</v>
      </c>
    </row>
    <row r="40" spans="1:51" ht="16.899999999999999" thickBot="1" x14ac:dyDescent="0.6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5"/>
      <c r="R40" s="1"/>
      <c r="S40" s="1"/>
      <c r="T40" s="1"/>
      <c r="U40" s="1"/>
      <c r="V40" s="1"/>
      <c r="W40" s="1"/>
      <c r="X40" s="1"/>
      <c r="Y40" s="1"/>
      <c r="Z40" s="1"/>
      <c r="AA40" s="1"/>
      <c r="AB40" s="97">
        <v>43647</v>
      </c>
      <c r="AC40" s="52">
        <v>123831883</v>
      </c>
      <c r="AD40" s="57">
        <v>324050947.59999985</v>
      </c>
      <c r="AE40" s="104">
        <f t="shared" si="4"/>
        <v>2.6168619886043389</v>
      </c>
      <c r="AH40" s="116">
        <v>2024</v>
      </c>
      <c r="AI40" s="72">
        <v>196676284</v>
      </c>
      <c r="AJ40" s="72">
        <v>201461305</v>
      </c>
      <c r="AK40" s="135">
        <v>202473619</v>
      </c>
      <c r="AL40" s="71">
        <v>246220925</v>
      </c>
      <c r="AM40" s="71"/>
      <c r="AN40" s="72"/>
      <c r="AO40" s="72"/>
      <c r="AP40" s="72"/>
      <c r="AQ40" s="140"/>
      <c r="AR40" s="72"/>
      <c r="AS40" s="72"/>
      <c r="AT40" s="72"/>
      <c r="AU40" s="144">
        <f>SUM(AI40:AT40)</f>
        <v>846832133</v>
      </c>
      <c r="AV40" s="146"/>
      <c r="AW40" s="150"/>
    </row>
    <row r="41" spans="1:51" ht="16.899999999999999" thickBot="1" x14ac:dyDescent="0.6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5"/>
      <c r="T41" s="1"/>
      <c r="U41" s="1"/>
      <c r="V41" s="1"/>
      <c r="W41" s="1"/>
      <c r="X41" s="1"/>
      <c r="Y41" s="1"/>
      <c r="Z41" s="1"/>
      <c r="AA41" s="1"/>
      <c r="AB41" s="97">
        <v>43678</v>
      </c>
      <c r="AC41" s="52">
        <v>124943552</v>
      </c>
      <c r="AD41" s="57">
        <v>326912721.97000003</v>
      </c>
      <c r="AE41" s="104">
        <f t="shared" si="4"/>
        <v>2.6164833377716046</v>
      </c>
      <c r="AV41" s="23"/>
    </row>
    <row r="42" spans="1:51" ht="16.899999999999999" thickBot="1" x14ac:dyDescent="0.6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6"/>
      <c r="P42" s="1"/>
      <c r="Q42" s="1"/>
      <c r="R42" s="15"/>
      <c r="S42" s="1"/>
      <c r="T42" s="1"/>
      <c r="U42" s="1"/>
      <c r="V42" s="1"/>
      <c r="W42" s="1"/>
      <c r="X42" s="1"/>
      <c r="Y42" s="1"/>
      <c r="Z42" s="1"/>
      <c r="AA42" s="1"/>
      <c r="AB42" s="97">
        <v>43709</v>
      </c>
      <c r="AC42" s="47">
        <v>112033456</v>
      </c>
      <c r="AD42" s="56">
        <v>284125531.82000011</v>
      </c>
      <c r="AE42" s="104">
        <f t="shared" ref="AE42:AE54" si="7">(AD42/AC42)</f>
        <v>2.5360775429439588</v>
      </c>
      <c r="AH42" s="223" t="s">
        <v>52</v>
      </c>
      <c r="AI42" s="224"/>
      <c r="AJ42" s="224"/>
      <c r="AK42" s="224"/>
      <c r="AL42" s="224"/>
      <c r="AM42" s="224"/>
      <c r="AN42" s="224"/>
      <c r="AO42" s="224"/>
      <c r="AP42" s="224"/>
      <c r="AQ42" s="224"/>
      <c r="AR42" s="224"/>
      <c r="AS42" s="224"/>
      <c r="AT42" s="224"/>
      <c r="AU42" s="225"/>
      <c r="AV42" s="23"/>
    </row>
    <row r="43" spans="1:51" ht="16.899999999999999" thickBot="1" x14ac:dyDescent="0.6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7"/>
      <c r="P43" s="13"/>
      <c r="Q43" s="1"/>
      <c r="R43" s="1"/>
      <c r="S43" s="5"/>
      <c r="T43" s="18"/>
      <c r="U43" s="18"/>
      <c r="V43" s="18"/>
      <c r="W43" s="18"/>
      <c r="X43" s="18"/>
      <c r="Y43" s="12"/>
      <c r="Z43" s="12"/>
      <c r="AA43" s="12"/>
      <c r="AB43" s="97">
        <v>43739</v>
      </c>
      <c r="AC43" s="47">
        <v>116745652</v>
      </c>
      <c r="AD43" s="56">
        <v>305288552.73999995</v>
      </c>
      <c r="AE43" s="104">
        <f t="shared" si="7"/>
        <v>2.6149886313539108</v>
      </c>
      <c r="AG43" s="38"/>
      <c r="AH43" s="113" t="s">
        <v>10</v>
      </c>
      <c r="AI43" s="108" t="s">
        <v>11</v>
      </c>
      <c r="AJ43" s="108" t="s">
        <v>12</v>
      </c>
      <c r="AK43" s="108" t="s">
        <v>13</v>
      </c>
      <c r="AL43" s="108" t="s">
        <v>14</v>
      </c>
      <c r="AM43" s="108" t="s">
        <v>15</v>
      </c>
      <c r="AN43" s="108" t="s">
        <v>16</v>
      </c>
      <c r="AO43" s="108" t="s">
        <v>17</v>
      </c>
      <c r="AP43" s="108" t="s">
        <v>18</v>
      </c>
      <c r="AQ43" s="108" t="s">
        <v>19</v>
      </c>
      <c r="AR43" s="108" t="s">
        <v>20</v>
      </c>
      <c r="AS43" s="108" t="s">
        <v>21</v>
      </c>
      <c r="AT43" s="108" t="s">
        <v>22</v>
      </c>
      <c r="AU43" s="113" t="s">
        <v>3</v>
      </c>
      <c r="AV43" s="23"/>
    </row>
    <row r="44" spans="1:51" x14ac:dyDescent="0.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7"/>
      <c r="P44" s="2"/>
      <c r="Q44" s="17"/>
      <c r="R44" s="1"/>
      <c r="S44" s="1"/>
      <c r="T44" s="18"/>
      <c r="U44" s="18"/>
      <c r="V44" s="18"/>
      <c r="W44" s="18"/>
      <c r="X44" s="18"/>
      <c r="Y44" s="12"/>
      <c r="Z44" s="12"/>
      <c r="AA44" s="12"/>
      <c r="AB44" s="97">
        <v>43770</v>
      </c>
      <c r="AC44" s="47">
        <v>135273597</v>
      </c>
      <c r="AD44" s="56">
        <v>364320933.26999992</v>
      </c>
      <c r="AE44" s="104">
        <f t="shared" si="7"/>
        <v>2.6932153897704065</v>
      </c>
      <c r="AG44" s="38"/>
      <c r="AH44" s="114">
        <v>1994</v>
      </c>
      <c r="AI44" s="117">
        <v>33460843.649999999</v>
      </c>
      <c r="AJ44" s="117">
        <v>36882566.390000001</v>
      </c>
      <c r="AK44" s="117">
        <v>48559794.140000001</v>
      </c>
      <c r="AL44" s="121">
        <v>40667475.399999999</v>
      </c>
      <c r="AM44" s="117">
        <v>51188030.130000003</v>
      </c>
      <c r="AN44" s="117">
        <v>51060404.640000001</v>
      </c>
      <c r="AO44" s="117">
        <v>49734966.240000002</v>
      </c>
      <c r="AP44" s="117">
        <v>32205590.600000001</v>
      </c>
      <c r="AQ44" s="117">
        <v>37119416.100000001</v>
      </c>
      <c r="AR44" s="117">
        <v>46688430.549999997</v>
      </c>
      <c r="AS44" s="117">
        <v>42858362.909999996</v>
      </c>
      <c r="AT44" s="117">
        <v>43874474.130000003</v>
      </c>
      <c r="AU44" s="130">
        <f t="shared" ref="AU44:AU74" si="8">SUM(AI44:AT44)</f>
        <v>514300354.88</v>
      </c>
      <c r="AV44" s="23"/>
      <c r="AW44" s="31"/>
    </row>
    <row r="45" spans="1:51" x14ac:dyDescent="0.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7"/>
      <c r="P45" s="2"/>
      <c r="Q45" s="17"/>
      <c r="R45" s="1"/>
      <c r="S45" s="1"/>
      <c r="T45" s="18"/>
      <c r="U45" s="18"/>
      <c r="V45" s="18"/>
      <c r="W45" s="18"/>
      <c r="X45" s="18"/>
      <c r="Y45" s="12"/>
      <c r="Z45" s="12"/>
      <c r="AA45" s="12"/>
      <c r="AB45" s="97">
        <v>43800</v>
      </c>
      <c r="AC45" s="47">
        <v>105986034</v>
      </c>
      <c r="AD45" s="56">
        <v>277308728.72000003</v>
      </c>
      <c r="AE45" s="104">
        <f t="shared" si="7"/>
        <v>2.6164648138451905</v>
      </c>
      <c r="AG45" s="38"/>
      <c r="AH45" s="115">
        <v>1995</v>
      </c>
      <c r="AI45" s="118">
        <v>40254935.740000002</v>
      </c>
      <c r="AJ45" s="118">
        <v>51949088.399999999</v>
      </c>
      <c r="AK45" s="118">
        <v>57640593.75</v>
      </c>
      <c r="AL45" s="122">
        <v>56654123.710000001</v>
      </c>
      <c r="AM45" s="118">
        <v>59262797.789999999</v>
      </c>
      <c r="AN45" s="118">
        <v>60002704.100000001</v>
      </c>
      <c r="AO45" s="118">
        <v>60133659.630000003</v>
      </c>
      <c r="AP45" s="118">
        <v>56859069.520000003</v>
      </c>
      <c r="AQ45" s="118">
        <v>65498668.609999999</v>
      </c>
      <c r="AR45" s="118">
        <v>60426403.859999999</v>
      </c>
      <c r="AS45" s="118">
        <v>58321554.170000002</v>
      </c>
      <c r="AT45" s="118">
        <v>38170730.460000001</v>
      </c>
      <c r="AU45" s="131">
        <f t="shared" si="8"/>
        <v>665174329.74000001</v>
      </c>
      <c r="AV45" s="23"/>
    </row>
    <row r="46" spans="1:51" x14ac:dyDescent="0.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  <c r="Q46" s="17"/>
      <c r="R46" s="1"/>
      <c r="S46" s="1"/>
      <c r="T46" s="1"/>
      <c r="U46" s="1"/>
      <c r="V46" s="1"/>
      <c r="W46" s="1"/>
      <c r="X46" s="1"/>
      <c r="Y46" s="1"/>
      <c r="Z46" s="1"/>
      <c r="AA46" s="1"/>
      <c r="AB46" s="97">
        <v>43831</v>
      </c>
      <c r="AC46" s="47">
        <v>109712762</v>
      </c>
      <c r="AD46" s="56">
        <v>283056724.69999999</v>
      </c>
      <c r="AE46" s="104">
        <f t="shared" si="7"/>
        <v>2.5799799361536446</v>
      </c>
      <c r="AG46" s="38"/>
      <c r="AH46" s="115">
        <v>1996</v>
      </c>
      <c r="AI46" s="118">
        <v>44852192.450000003</v>
      </c>
      <c r="AJ46" s="118">
        <v>41603572.420000002</v>
      </c>
      <c r="AK46" s="118">
        <v>55531920.780000001</v>
      </c>
      <c r="AL46" s="122">
        <v>50319542.479999997</v>
      </c>
      <c r="AM46" s="118">
        <v>52753057.649999999</v>
      </c>
      <c r="AN46" s="118">
        <v>50425664.299999997</v>
      </c>
      <c r="AO46" s="118">
        <v>52114113</v>
      </c>
      <c r="AP46" s="118">
        <v>52944599.25</v>
      </c>
      <c r="AQ46" s="118">
        <v>48190390.07</v>
      </c>
      <c r="AR46" s="118">
        <v>52741734.140000001</v>
      </c>
      <c r="AS46" s="118">
        <v>63433441.780000001</v>
      </c>
      <c r="AT46" s="118">
        <v>50397613.670000002</v>
      </c>
      <c r="AU46" s="131">
        <f t="shared" si="8"/>
        <v>615307841.98999989</v>
      </c>
      <c r="AV46" s="23"/>
    </row>
    <row r="47" spans="1:51" x14ac:dyDescent="0.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97">
        <v>43862</v>
      </c>
      <c r="AC47" s="47">
        <v>131998915</v>
      </c>
      <c r="AD47" s="56">
        <v>334212222.10999995</v>
      </c>
      <c r="AE47" s="104">
        <f t="shared" si="7"/>
        <v>2.5319315852709847</v>
      </c>
      <c r="AG47" s="24"/>
      <c r="AH47" s="115">
        <v>1997</v>
      </c>
      <c r="AI47" s="118">
        <v>46713635.789999999</v>
      </c>
      <c r="AJ47" s="118">
        <v>56824735.399999999</v>
      </c>
      <c r="AK47" s="118">
        <v>67882081.519999996</v>
      </c>
      <c r="AL47" s="122">
        <v>78186246.010000005</v>
      </c>
      <c r="AM47" s="118">
        <v>66377824.700000003</v>
      </c>
      <c r="AN47" s="118">
        <v>79176159.950000003</v>
      </c>
      <c r="AO47" s="118">
        <v>77741398.090000004</v>
      </c>
      <c r="AP47" s="118">
        <v>83223775.049999997</v>
      </c>
      <c r="AQ47" s="118">
        <v>75156050.959999993</v>
      </c>
      <c r="AR47" s="118">
        <v>85464006.140000001</v>
      </c>
      <c r="AS47" s="118">
        <v>77362810.780000001</v>
      </c>
      <c r="AT47" s="118">
        <v>77556119.510000005</v>
      </c>
      <c r="AU47" s="131">
        <f t="shared" si="8"/>
        <v>871664843.89999986</v>
      </c>
      <c r="AV47" s="23"/>
    </row>
    <row r="48" spans="1:51" x14ac:dyDescent="0.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97">
        <v>43891</v>
      </c>
      <c r="AC48" s="47">
        <v>115811924</v>
      </c>
      <c r="AD48" s="56">
        <v>290384081.64000005</v>
      </c>
      <c r="AE48" s="104">
        <f t="shared" si="7"/>
        <v>2.5073763703295358</v>
      </c>
      <c r="AG48" s="23"/>
      <c r="AH48" s="115">
        <v>1998</v>
      </c>
      <c r="AI48" s="118">
        <v>63530271.32</v>
      </c>
      <c r="AJ48" s="118">
        <v>72691608.349999994</v>
      </c>
      <c r="AK48" s="118">
        <v>89678948.150000006</v>
      </c>
      <c r="AL48" s="122">
        <v>91866268.950000003</v>
      </c>
      <c r="AM48" s="118">
        <v>92987416.890000001</v>
      </c>
      <c r="AN48" s="118">
        <v>77469935.670000002</v>
      </c>
      <c r="AO48" s="118">
        <v>67068006.719999999</v>
      </c>
      <c r="AP48" s="118">
        <v>67881873.730000004</v>
      </c>
      <c r="AQ48" s="118">
        <v>59427820.270000003</v>
      </c>
      <c r="AR48" s="118">
        <v>64035771.829999998</v>
      </c>
      <c r="AS48" s="118">
        <v>63299721.380000003</v>
      </c>
      <c r="AT48" s="118">
        <v>65113250.75</v>
      </c>
      <c r="AU48" s="131">
        <f t="shared" si="8"/>
        <v>875050894.00999999</v>
      </c>
      <c r="AV48" s="23"/>
    </row>
    <row r="49" spans="1:49" x14ac:dyDescent="0.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97">
        <v>43922</v>
      </c>
      <c r="AC49" s="47">
        <v>127751797</v>
      </c>
      <c r="AD49" s="56">
        <v>317430911.43999994</v>
      </c>
      <c r="AE49" s="104">
        <f t="shared" si="7"/>
        <v>2.4847471338504925</v>
      </c>
      <c r="AG49" s="23"/>
      <c r="AH49" s="115">
        <v>1999</v>
      </c>
      <c r="AI49" s="118">
        <v>55593036.780000001</v>
      </c>
      <c r="AJ49" s="118">
        <v>61026742.979999997</v>
      </c>
      <c r="AK49" s="118">
        <v>70886417.25</v>
      </c>
      <c r="AL49" s="122">
        <v>64895519.850000001</v>
      </c>
      <c r="AM49" s="118">
        <v>62595616.630000003</v>
      </c>
      <c r="AN49" s="118">
        <v>76921547.489999995</v>
      </c>
      <c r="AO49" s="118">
        <v>60904291.359999999</v>
      </c>
      <c r="AP49" s="118">
        <v>41918512.270000003</v>
      </c>
      <c r="AQ49" s="118">
        <v>39414762.020000003</v>
      </c>
      <c r="AR49" s="56">
        <v>33379680.309999999</v>
      </c>
      <c r="AS49" s="56">
        <v>25236010</v>
      </c>
      <c r="AT49" s="56">
        <v>24169978</v>
      </c>
      <c r="AU49" s="131">
        <f t="shared" si="8"/>
        <v>616942114.93999994</v>
      </c>
      <c r="AV49" s="23"/>
    </row>
    <row r="50" spans="1:49" x14ac:dyDescent="0.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97">
        <v>43952</v>
      </c>
      <c r="AC50" s="47">
        <v>159145827</v>
      </c>
      <c r="AD50" s="56">
        <v>392124655.53000003</v>
      </c>
      <c r="AE50" s="104">
        <f>(AD50/AC50)</f>
        <v>2.4639330035967579</v>
      </c>
      <c r="AG50" s="23"/>
      <c r="AH50" s="115">
        <v>2000</v>
      </c>
      <c r="AI50" s="56">
        <v>18526777.960000001</v>
      </c>
      <c r="AJ50" s="56">
        <v>20776663.109999999</v>
      </c>
      <c r="AK50" s="56">
        <v>25098273.559999999</v>
      </c>
      <c r="AL50" s="123">
        <v>37056599.310000002</v>
      </c>
      <c r="AM50" s="56">
        <v>35507979.32</v>
      </c>
      <c r="AN50" s="56">
        <v>33753779.869999997</v>
      </c>
      <c r="AO50" s="56">
        <v>20138536.239999998</v>
      </c>
      <c r="AP50" s="56">
        <v>14404428.470000001</v>
      </c>
      <c r="AQ50" s="56">
        <v>22401930.710000001</v>
      </c>
      <c r="AR50" s="56">
        <v>22698926.620000001</v>
      </c>
      <c r="AS50" s="56">
        <v>25693201.809999999</v>
      </c>
      <c r="AT50" s="56">
        <v>21351306.420000002</v>
      </c>
      <c r="AU50" s="132">
        <f t="shared" si="8"/>
        <v>297408403.40000004</v>
      </c>
      <c r="AV50" s="23"/>
    </row>
    <row r="51" spans="1:49" x14ac:dyDescent="0.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97">
        <v>43983</v>
      </c>
      <c r="AC51" s="47">
        <v>122263463</v>
      </c>
      <c r="AD51" s="56">
        <v>291154723.31000012</v>
      </c>
      <c r="AE51" s="104">
        <f t="shared" si="7"/>
        <v>2.3813714757122502</v>
      </c>
      <c r="AF51" s="23"/>
      <c r="AG51" s="23"/>
      <c r="AH51" s="115">
        <v>2001</v>
      </c>
      <c r="AI51" s="56">
        <v>21629912.510000002</v>
      </c>
      <c r="AJ51" s="56">
        <v>24426842.289999999</v>
      </c>
      <c r="AK51" s="56">
        <v>30174581.809999999</v>
      </c>
      <c r="AL51" s="123">
        <v>32232612.68</v>
      </c>
      <c r="AM51" s="56">
        <v>41023546.159999996</v>
      </c>
      <c r="AN51" s="56">
        <v>26692749.050000001</v>
      </c>
      <c r="AO51" s="56">
        <v>17568638.809999999</v>
      </c>
      <c r="AP51" s="56">
        <v>20523988.84</v>
      </c>
      <c r="AQ51" s="56">
        <v>17699236.27</v>
      </c>
      <c r="AR51" s="56">
        <v>16929778.129999999</v>
      </c>
      <c r="AS51" s="56">
        <v>18129766.879999999</v>
      </c>
      <c r="AT51" s="56">
        <v>13662419.65</v>
      </c>
      <c r="AU51" s="132">
        <f t="shared" si="8"/>
        <v>280694073.07999998</v>
      </c>
      <c r="AV51" s="23"/>
    </row>
    <row r="52" spans="1:49" x14ac:dyDescent="0.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97">
        <v>44013</v>
      </c>
      <c r="AC52" s="47">
        <v>98311746</v>
      </c>
      <c r="AD52" s="56">
        <v>233305331.41000006</v>
      </c>
      <c r="AE52" s="104">
        <f t="shared" si="7"/>
        <v>2.3731175663384114</v>
      </c>
      <c r="AF52" s="23"/>
      <c r="AG52" s="23"/>
      <c r="AH52" s="115">
        <v>2002</v>
      </c>
      <c r="AI52" s="56">
        <v>15448972.91</v>
      </c>
      <c r="AJ52" s="56">
        <v>18939306.879999999</v>
      </c>
      <c r="AK52" s="56">
        <v>27139338.18</v>
      </c>
      <c r="AL52" s="123">
        <v>25456268</v>
      </c>
      <c r="AM52" s="56">
        <v>30492221.710000001</v>
      </c>
      <c r="AN52" s="56">
        <v>30918659.059999999</v>
      </c>
      <c r="AO52" s="118">
        <v>21695083.68</v>
      </c>
      <c r="AP52" s="56">
        <v>19239122.510000002</v>
      </c>
      <c r="AQ52" s="56">
        <v>15767411.77</v>
      </c>
      <c r="AR52" s="56">
        <v>19398479.32</v>
      </c>
      <c r="AS52" s="56">
        <v>20763516.270000011</v>
      </c>
      <c r="AT52" s="56">
        <v>18600794.130000003</v>
      </c>
      <c r="AU52" s="132">
        <f t="shared" si="8"/>
        <v>263859174.42000002</v>
      </c>
      <c r="AV52" s="23"/>
    </row>
    <row r="53" spans="1:49" x14ac:dyDescent="0.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97">
        <v>44044</v>
      </c>
      <c r="AC53" s="47">
        <v>115666912</v>
      </c>
      <c r="AD53" s="56">
        <v>269090673.78000003</v>
      </c>
      <c r="AE53" s="104">
        <f t="shared" si="7"/>
        <v>2.3264274037159391</v>
      </c>
      <c r="AG53" s="23"/>
      <c r="AH53" s="115">
        <v>2003</v>
      </c>
      <c r="AI53" s="56">
        <v>20103764.179999996</v>
      </c>
      <c r="AJ53" s="56">
        <v>23497742.720000006</v>
      </c>
      <c r="AK53" s="56">
        <v>27856172.75</v>
      </c>
      <c r="AL53" s="123">
        <v>27762111.449999999</v>
      </c>
      <c r="AM53" s="56">
        <v>31913074.200000007</v>
      </c>
      <c r="AN53" s="56">
        <v>27004749.669999994</v>
      </c>
      <c r="AO53" s="118">
        <v>24597019.439999994</v>
      </c>
      <c r="AP53" s="56">
        <v>21212521.160000004</v>
      </c>
      <c r="AQ53" s="56">
        <v>23696728.599999998</v>
      </c>
      <c r="AR53" s="56">
        <v>24134996.189999998</v>
      </c>
      <c r="AS53" s="56">
        <v>25080541.259999994</v>
      </c>
      <c r="AT53" s="56">
        <v>26961474.260000002</v>
      </c>
      <c r="AU53" s="132">
        <f t="shared" si="8"/>
        <v>303820895.88</v>
      </c>
      <c r="AV53" s="23"/>
    </row>
    <row r="54" spans="1:49" x14ac:dyDescent="0.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97">
        <v>44075</v>
      </c>
      <c r="AC54" s="47">
        <v>118950401</v>
      </c>
      <c r="AD54" s="56">
        <v>275908691.29999995</v>
      </c>
      <c r="AE54" s="104">
        <f t="shared" si="7"/>
        <v>2.3195272061335879</v>
      </c>
      <c r="AG54" s="37"/>
      <c r="AH54" s="115">
        <v>2004</v>
      </c>
      <c r="AI54" s="56">
        <v>21874363.720000003</v>
      </c>
      <c r="AJ54" s="56">
        <v>33600441.199999988</v>
      </c>
      <c r="AK54" s="56">
        <v>27635648.630000006</v>
      </c>
      <c r="AL54" s="123">
        <v>33158335.420000006</v>
      </c>
      <c r="AM54" s="56">
        <v>27910923.749999996</v>
      </c>
      <c r="AN54" s="56">
        <v>30890133.130000003</v>
      </c>
      <c r="AO54" s="118">
        <v>31980691.760000005</v>
      </c>
      <c r="AP54" s="56">
        <v>24644885.07</v>
      </c>
      <c r="AQ54" s="56">
        <v>25327906.870000001</v>
      </c>
      <c r="AR54" s="56">
        <v>28022796.630000003</v>
      </c>
      <c r="AS54" s="56">
        <v>32874202.99000001</v>
      </c>
      <c r="AT54" s="56">
        <v>32227403.890000008</v>
      </c>
      <c r="AU54" s="132">
        <f t="shared" si="8"/>
        <v>350147733.06</v>
      </c>
      <c r="AV54" s="23"/>
    </row>
    <row r="55" spans="1:49" x14ac:dyDescent="0.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97">
        <v>44105</v>
      </c>
      <c r="AC55" s="47">
        <v>141703470</v>
      </c>
      <c r="AD55" s="56">
        <v>337330000.86999995</v>
      </c>
      <c r="AE55" s="104">
        <f t="shared" ref="AE55:AE63" si="9">(AD55/AC55)</f>
        <v>2.3805345124575985</v>
      </c>
      <c r="AG55" s="37"/>
      <c r="AH55" s="115">
        <v>2005</v>
      </c>
      <c r="AI55" s="56">
        <v>29154043.030000009</v>
      </c>
      <c r="AJ55" s="56">
        <v>35438814.170000002</v>
      </c>
      <c r="AK55" s="56">
        <v>39413984.780000009</v>
      </c>
      <c r="AL55" s="123">
        <v>38594602.760000013</v>
      </c>
      <c r="AM55" s="56">
        <v>44992259.239999995</v>
      </c>
      <c r="AN55" s="56">
        <v>46041311.569999985</v>
      </c>
      <c r="AO55" s="118">
        <v>39350570.060000002</v>
      </c>
      <c r="AP55" s="56">
        <v>33852385.649999991</v>
      </c>
      <c r="AQ55" s="56">
        <v>37657283.600000001</v>
      </c>
      <c r="AR55" s="56">
        <v>42622153.670000017</v>
      </c>
      <c r="AS55" s="56">
        <v>51048878.350000009</v>
      </c>
      <c r="AT55" s="56">
        <v>42085200.11999999</v>
      </c>
      <c r="AU55" s="132">
        <f t="shared" si="8"/>
        <v>480251487.00000006</v>
      </c>
      <c r="AV55" s="23"/>
    </row>
    <row r="56" spans="1:49" x14ac:dyDescent="0.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97">
        <v>44136</v>
      </c>
      <c r="AC56" s="47">
        <v>154257289</v>
      </c>
      <c r="AD56" s="56">
        <v>367520430.56</v>
      </c>
      <c r="AE56" s="104">
        <f t="shared" si="9"/>
        <v>2.3825158146011498</v>
      </c>
      <c r="AG56" s="36"/>
      <c r="AH56" s="115">
        <v>2006</v>
      </c>
      <c r="AI56" s="56">
        <v>39066322.579999998</v>
      </c>
      <c r="AJ56" s="56">
        <v>40758572.040000014</v>
      </c>
      <c r="AK56" s="56">
        <v>59233961.729999997</v>
      </c>
      <c r="AL56" s="123">
        <v>54086959.820000015</v>
      </c>
      <c r="AM56" s="56">
        <v>54255036.840000011</v>
      </c>
      <c r="AN56" s="56">
        <v>51047563.93</v>
      </c>
      <c r="AO56" s="118">
        <v>46732923.849999994</v>
      </c>
      <c r="AP56" s="56">
        <v>48894584.609999999</v>
      </c>
      <c r="AQ56" s="56">
        <v>48563490.579999998</v>
      </c>
      <c r="AR56" s="56">
        <v>49090041.38000001</v>
      </c>
      <c r="AS56" s="56">
        <v>56233022.409999996</v>
      </c>
      <c r="AT56" s="56">
        <v>49708263.63000001</v>
      </c>
      <c r="AU56" s="132">
        <f t="shared" si="8"/>
        <v>597670743.39999998</v>
      </c>
      <c r="AV56" s="23"/>
    </row>
    <row r="57" spans="1:49" x14ac:dyDescent="0.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97">
        <v>44166</v>
      </c>
      <c r="AC57" s="47">
        <v>95557708</v>
      </c>
      <c r="AD57" s="56">
        <v>220352183.37000003</v>
      </c>
      <c r="AE57" s="104">
        <f t="shared" si="9"/>
        <v>2.3059592782405374</v>
      </c>
      <c r="AG57" s="36"/>
      <c r="AH57" s="115">
        <v>2007</v>
      </c>
      <c r="AI57" s="56">
        <v>40715748.480000004</v>
      </c>
      <c r="AJ57" s="56">
        <v>54233552.790000014</v>
      </c>
      <c r="AK57" s="56">
        <v>50433899.199999996</v>
      </c>
      <c r="AL57" s="123">
        <v>46941363.870000012</v>
      </c>
      <c r="AM57" s="56">
        <v>51399567.679999985</v>
      </c>
      <c r="AN57" s="56">
        <v>51839461.480000012</v>
      </c>
      <c r="AO57" s="118">
        <v>43763684.129999988</v>
      </c>
      <c r="AP57" s="56">
        <v>48953575.189999983</v>
      </c>
      <c r="AQ57" s="56">
        <v>44693323.630000003</v>
      </c>
      <c r="AR57" s="56">
        <v>44693323.630000003</v>
      </c>
      <c r="AS57" s="56">
        <v>51914139.369999997</v>
      </c>
      <c r="AT57" s="56">
        <v>52446872.700000003</v>
      </c>
      <c r="AU57" s="132">
        <f t="shared" si="8"/>
        <v>582028512.14999998</v>
      </c>
      <c r="AV57" s="23"/>
      <c r="AW57" s="28"/>
    </row>
    <row r="58" spans="1:49" x14ac:dyDescent="0.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97">
        <v>44197</v>
      </c>
      <c r="AC58" s="47">
        <v>101421858</v>
      </c>
      <c r="AD58" s="56">
        <v>238565407.14000019</v>
      </c>
      <c r="AE58" s="104">
        <f t="shared" si="9"/>
        <v>2.3522089995629956</v>
      </c>
      <c r="AG58" s="23"/>
      <c r="AH58" s="115">
        <v>2008</v>
      </c>
      <c r="AI58" s="56">
        <v>40595281.230000004</v>
      </c>
      <c r="AJ58" s="56">
        <v>56070412.209999986</v>
      </c>
      <c r="AK58" s="56">
        <v>50786840.580000013</v>
      </c>
      <c r="AL58" s="123">
        <v>55342963.830000021</v>
      </c>
      <c r="AM58" s="56">
        <v>76911546.619999975</v>
      </c>
      <c r="AN58" s="56">
        <v>59951291.290000014</v>
      </c>
      <c r="AO58" s="118">
        <v>59207290</v>
      </c>
      <c r="AP58" s="56">
        <v>62964717.310000002</v>
      </c>
      <c r="AQ58" s="56">
        <v>56481844.37999998</v>
      </c>
      <c r="AR58" s="56">
        <v>57544095.209999993</v>
      </c>
      <c r="AS58" s="56">
        <v>54332823.309999995</v>
      </c>
      <c r="AT58" s="56">
        <v>43280040.81000001</v>
      </c>
      <c r="AU58" s="132">
        <f t="shared" si="8"/>
        <v>673469146.78000009</v>
      </c>
      <c r="AV58" s="23"/>
    </row>
    <row r="59" spans="1:49" x14ac:dyDescent="0.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97">
        <v>44228</v>
      </c>
      <c r="AC59" s="47">
        <v>126636641</v>
      </c>
      <c r="AD59" s="56">
        <v>288295658.07000005</v>
      </c>
      <c r="AE59" s="104">
        <f t="shared" si="9"/>
        <v>2.2765579992760552</v>
      </c>
      <c r="AG59" s="23"/>
      <c r="AH59" s="115">
        <v>2009</v>
      </c>
      <c r="AI59" s="56">
        <v>41640527.50999999</v>
      </c>
      <c r="AJ59" s="56">
        <v>46007855.340000004</v>
      </c>
      <c r="AK59" s="56">
        <v>54159262.600000009</v>
      </c>
      <c r="AL59" s="123">
        <v>50149870.719999999</v>
      </c>
      <c r="AM59" s="56">
        <v>53962147.099999987</v>
      </c>
      <c r="AN59" s="56">
        <v>51368375.610000007</v>
      </c>
      <c r="AO59" s="118">
        <v>55253051.700000003</v>
      </c>
      <c r="AP59" s="56">
        <v>53348815.870000005</v>
      </c>
      <c r="AQ59" s="56">
        <v>41943303.5</v>
      </c>
      <c r="AR59" s="56">
        <v>55944151.919999994</v>
      </c>
      <c r="AS59" s="56">
        <v>52488715.140000008</v>
      </c>
      <c r="AT59" s="56">
        <v>50988037.240000017</v>
      </c>
      <c r="AU59" s="132">
        <f t="shared" si="8"/>
        <v>607254114.25</v>
      </c>
      <c r="AV59" s="28"/>
    </row>
    <row r="60" spans="1:49" x14ac:dyDescent="0.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97">
        <v>44256</v>
      </c>
      <c r="AC60" s="47">
        <v>137398429</v>
      </c>
      <c r="AD60" s="56">
        <v>325992264.56999999</v>
      </c>
      <c r="AE60" s="104">
        <f t="shared" si="9"/>
        <v>2.3726054725851342</v>
      </c>
      <c r="AH60" s="115">
        <v>2010</v>
      </c>
      <c r="AI60" s="56">
        <v>42458031.88000001</v>
      </c>
      <c r="AJ60" s="56">
        <v>45387464.640000008</v>
      </c>
      <c r="AK60" s="56">
        <v>53082972.140000015</v>
      </c>
      <c r="AL60" s="123">
        <v>53167381.210000023</v>
      </c>
      <c r="AM60" s="56">
        <v>71120342.620000005</v>
      </c>
      <c r="AN60" s="56">
        <v>68939664.890000015</v>
      </c>
      <c r="AO60" s="118">
        <v>65680651.089999996</v>
      </c>
      <c r="AP60" s="56">
        <v>56129679.450000003</v>
      </c>
      <c r="AQ60" s="56">
        <v>60754426.859999999</v>
      </c>
      <c r="AR60" s="56">
        <v>74420672.010000005</v>
      </c>
      <c r="AS60" s="56">
        <v>76396458.239999995</v>
      </c>
      <c r="AT60" s="56">
        <v>67942428.499999985</v>
      </c>
      <c r="AU60" s="132">
        <f t="shared" si="8"/>
        <v>735480173.53000009</v>
      </c>
      <c r="AV60" s="28"/>
    </row>
    <row r="61" spans="1:49" x14ac:dyDescent="0.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97">
        <v>44287</v>
      </c>
      <c r="AC61" s="47">
        <v>167273101</v>
      </c>
      <c r="AD61" s="56">
        <v>404490954.65999979</v>
      </c>
      <c r="AE61" s="104">
        <f t="shared" si="9"/>
        <v>2.4181470436182071</v>
      </c>
      <c r="AH61" s="115">
        <v>2011</v>
      </c>
      <c r="AI61" s="56">
        <v>66384011.909999989</v>
      </c>
      <c r="AJ61" s="56">
        <v>71315654.910000011</v>
      </c>
      <c r="AK61" s="56">
        <v>86564266.200000003</v>
      </c>
      <c r="AL61" s="123">
        <v>90490538.379999995</v>
      </c>
      <c r="AM61" s="56">
        <v>83669076.439999998</v>
      </c>
      <c r="AN61" s="56">
        <v>82406583.860000014</v>
      </c>
      <c r="AO61" s="118">
        <v>93164316.999999985</v>
      </c>
      <c r="AP61" s="56">
        <v>79098433.719999984</v>
      </c>
      <c r="AQ61" s="56">
        <v>77408784.579999983</v>
      </c>
      <c r="AR61" s="56">
        <v>84581301.790000007</v>
      </c>
      <c r="AS61" s="56">
        <v>86236344.480000004</v>
      </c>
      <c r="AT61" s="56">
        <v>92046077.429999992</v>
      </c>
      <c r="AU61" s="132">
        <f t="shared" si="8"/>
        <v>993365390.69999993</v>
      </c>
      <c r="AV61" s="23"/>
    </row>
    <row r="62" spans="1:49" x14ac:dyDescent="0.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97">
        <v>44317</v>
      </c>
      <c r="AC62" s="47">
        <v>161190067</v>
      </c>
      <c r="AD62" s="56">
        <v>406308292.1500001</v>
      </c>
      <c r="AE62" s="104">
        <f>(AD62/AC62)</f>
        <v>2.5206782260968978</v>
      </c>
      <c r="AH62" s="115">
        <v>2012</v>
      </c>
      <c r="AI62" s="56">
        <v>78244139.560000017</v>
      </c>
      <c r="AJ62" s="56">
        <v>78863263.409999996</v>
      </c>
      <c r="AK62" s="56">
        <v>104608708.81999996</v>
      </c>
      <c r="AL62" s="123">
        <v>88673668.790000007</v>
      </c>
      <c r="AM62" s="56">
        <v>110019886.98999999</v>
      </c>
      <c r="AN62" s="56">
        <v>116181271.07000001</v>
      </c>
      <c r="AO62" s="118">
        <v>106021654.93000001</v>
      </c>
      <c r="AP62" s="56">
        <v>92397063.270000026</v>
      </c>
      <c r="AQ62" s="56">
        <v>80399903.540000007</v>
      </c>
      <c r="AR62" s="56">
        <v>85060936.649999961</v>
      </c>
      <c r="AS62" s="56">
        <v>93755702.189999998</v>
      </c>
      <c r="AT62" s="56">
        <v>99097509.340000004</v>
      </c>
      <c r="AU62" s="132">
        <f t="shared" si="8"/>
        <v>1133323708.5599997</v>
      </c>
      <c r="AV62" s="23"/>
    </row>
    <row r="63" spans="1:49" x14ac:dyDescent="0.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97">
        <v>44348</v>
      </c>
      <c r="AC63" s="47">
        <v>153299074</v>
      </c>
      <c r="AD63" s="56">
        <v>414774773.79000008</v>
      </c>
      <c r="AE63" s="104">
        <f t="shared" si="9"/>
        <v>2.705657398752455</v>
      </c>
      <c r="AH63" s="115">
        <v>2013</v>
      </c>
      <c r="AI63" s="56">
        <v>81914461.140000001</v>
      </c>
      <c r="AJ63" s="56">
        <v>97244443.480000004</v>
      </c>
      <c r="AK63" s="56">
        <v>119835510.96000001</v>
      </c>
      <c r="AL63" s="123">
        <v>124617195.06</v>
      </c>
      <c r="AM63" s="56">
        <v>162055903.61000001</v>
      </c>
      <c r="AN63" s="56">
        <v>135162580.69</v>
      </c>
      <c r="AO63" s="56">
        <v>124448063.19</v>
      </c>
      <c r="AP63" s="127">
        <v>153791820.34</v>
      </c>
      <c r="AQ63" s="56">
        <v>132005317.49000001</v>
      </c>
      <c r="AR63" s="56">
        <v>161975716.72</v>
      </c>
      <c r="AS63" s="56">
        <v>167819922.09</v>
      </c>
      <c r="AT63" s="56">
        <v>159740973.34999999</v>
      </c>
      <c r="AU63" s="132">
        <f t="shared" si="8"/>
        <v>1620611908.1199999</v>
      </c>
      <c r="AV63" s="24"/>
    </row>
    <row r="64" spans="1:49" x14ac:dyDescent="0.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97">
        <v>44378</v>
      </c>
      <c r="AC64" s="47">
        <v>162826458</v>
      </c>
      <c r="AD64" s="56">
        <v>459572273.56</v>
      </c>
      <c r="AE64" s="104">
        <f t="shared" ref="AE64:AE69" si="10">(AD64/AC64)</f>
        <v>2.8224668104000643</v>
      </c>
      <c r="AH64" s="115">
        <v>2014</v>
      </c>
      <c r="AI64" s="56">
        <v>157270263.31999999</v>
      </c>
      <c r="AJ64" s="56">
        <v>186176628.27000001</v>
      </c>
      <c r="AK64" s="56">
        <v>209237700.49000001</v>
      </c>
      <c r="AL64" s="123">
        <v>202259494.34999999</v>
      </c>
      <c r="AM64" s="56">
        <v>204396213.88999999</v>
      </c>
      <c r="AN64" s="56">
        <v>202300302.75999999</v>
      </c>
      <c r="AO64" s="56">
        <v>186050165.88</v>
      </c>
      <c r="AP64" s="127">
        <v>192569703.63999999</v>
      </c>
      <c r="AQ64" s="56">
        <v>193567118.86000001</v>
      </c>
      <c r="AR64" s="56">
        <v>203766203.21000001</v>
      </c>
      <c r="AS64" s="56">
        <v>190634425.56</v>
      </c>
      <c r="AT64" s="56">
        <v>161389047.71000001</v>
      </c>
      <c r="AU64" s="132">
        <f t="shared" si="8"/>
        <v>2289617267.9400001</v>
      </c>
      <c r="AV64" s="23"/>
    </row>
    <row r="65" spans="1:48" x14ac:dyDescent="0.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97">
        <v>44409</v>
      </c>
      <c r="AC65" s="47">
        <v>152297115</v>
      </c>
      <c r="AD65" s="56">
        <v>441272957.15000015</v>
      </c>
      <c r="AE65" s="104">
        <f t="shared" si="10"/>
        <v>2.8974479073356063</v>
      </c>
      <c r="AH65" s="115">
        <v>2015</v>
      </c>
      <c r="AI65" s="58">
        <v>172181928.16</v>
      </c>
      <c r="AJ65" s="58">
        <v>179612761.63000005</v>
      </c>
      <c r="AK65" s="58">
        <v>200433236.15000001</v>
      </c>
      <c r="AL65" s="124">
        <v>176547639.62</v>
      </c>
      <c r="AM65" s="58">
        <v>216058473.84999999</v>
      </c>
      <c r="AN65" s="58">
        <v>205984269.31</v>
      </c>
      <c r="AO65" s="58">
        <v>194243215.44</v>
      </c>
      <c r="AP65" s="56">
        <v>200190621.66</v>
      </c>
      <c r="AQ65" s="56">
        <v>184618191.78</v>
      </c>
      <c r="AR65" s="56">
        <v>192641963.93000001</v>
      </c>
      <c r="AS65" s="56">
        <v>184986307.66</v>
      </c>
      <c r="AT65" s="56">
        <v>197403375.09999999</v>
      </c>
      <c r="AU65" s="132">
        <f t="shared" si="8"/>
        <v>2304901984.2900004</v>
      </c>
      <c r="AV65" s="32"/>
    </row>
    <row r="66" spans="1:48" x14ac:dyDescent="0.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97">
        <v>44440</v>
      </c>
      <c r="AC66" s="47">
        <v>164254725</v>
      </c>
      <c r="AD66" s="56">
        <v>493016057.37999988</v>
      </c>
      <c r="AE66" s="104">
        <f t="shared" si="10"/>
        <v>3.0015334863578498</v>
      </c>
      <c r="AG66" s="35"/>
      <c r="AH66" s="115">
        <v>2016</v>
      </c>
      <c r="AI66" s="58">
        <v>167851545.31</v>
      </c>
      <c r="AJ66" s="58">
        <v>172469337.84999999</v>
      </c>
      <c r="AK66" s="58">
        <v>191596585.38</v>
      </c>
      <c r="AL66" s="124">
        <v>206677641.86000001</v>
      </c>
      <c r="AM66" s="58">
        <v>234647491.84999999</v>
      </c>
      <c r="AN66" s="58">
        <v>217977716.47999999</v>
      </c>
      <c r="AO66" s="58">
        <v>223165859.21999997</v>
      </c>
      <c r="AP66" s="56">
        <v>197831552.56999999</v>
      </c>
      <c r="AQ66" s="56">
        <v>205265451.81</v>
      </c>
      <c r="AR66" s="56">
        <v>231275044.08000001</v>
      </c>
      <c r="AS66" s="56">
        <v>204222661.30999985</v>
      </c>
      <c r="AT66" s="56">
        <v>202303976.77000001</v>
      </c>
      <c r="AU66" s="132">
        <f t="shared" si="8"/>
        <v>2455284864.4899998</v>
      </c>
      <c r="AV66" s="24"/>
    </row>
    <row r="67" spans="1:48" x14ac:dyDescent="0.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97">
        <v>44470</v>
      </c>
      <c r="AC67" s="47">
        <v>155185007</v>
      </c>
      <c r="AD67" s="56">
        <v>485194548.26999998</v>
      </c>
      <c r="AE67" s="104">
        <f t="shared" si="10"/>
        <v>3.1265555716345714</v>
      </c>
      <c r="AG67" s="32"/>
      <c r="AH67" s="115">
        <v>2017</v>
      </c>
      <c r="AI67" s="58">
        <v>199045945.5</v>
      </c>
      <c r="AJ67" s="58">
        <v>206099394.28</v>
      </c>
      <c r="AK67" s="58">
        <v>222036343.91</v>
      </c>
      <c r="AL67" s="124">
        <v>245601181.59</v>
      </c>
      <c r="AM67" s="58">
        <v>262213940.41999999</v>
      </c>
      <c r="AN67" s="56">
        <v>259491252.75999996</v>
      </c>
      <c r="AO67" s="56">
        <v>274293480.52999997</v>
      </c>
      <c r="AP67" s="56">
        <v>221409741.70000002</v>
      </c>
      <c r="AQ67" s="57">
        <v>207106338.45000005</v>
      </c>
      <c r="AR67" s="56">
        <v>268999147.16999996</v>
      </c>
      <c r="AS67" s="56">
        <v>218612937.19999999</v>
      </c>
      <c r="AT67" s="56">
        <v>275721729.26000005</v>
      </c>
      <c r="AU67" s="132">
        <f t="shared" si="8"/>
        <v>2860631432.77</v>
      </c>
      <c r="AV67" s="24"/>
    </row>
    <row r="68" spans="1:48" x14ac:dyDescent="0.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3"/>
      <c r="Z68" s="13"/>
      <c r="AA68" s="13"/>
      <c r="AB68" s="97">
        <v>44501</v>
      </c>
      <c r="AC68" s="47">
        <v>188165830</v>
      </c>
      <c r="AD68" s="56">
        <v>582151974.10999978</v>
      </c>
      <c r="AE68" s="104">
        <f t="shared" si="10"/>
        <v>3.0938240705552107</v>
      </c>
      <c r="AG68" s="24"/>
      <c r="AH68" s="115">
        <v>2018</v>
      </c>
      <c r="AI68" s="58">
        <v>228251420.47999999</v>
      </c>
      <c r="AJ68" s="58">
        <v>225804061.73000008</v>
      </c>
      <c r="AK68" s="57">
        <v>250423741.74999991</v>
      </c>
      <c r="AL68" s="125">
        <v>315475764.76999998</v>
      </c>
      <c r="AM68" s="57">
        <v>312424062.74000001</v>
      </c>
      <c r="AN68" s="57">
        <v>253377264.18000004</v>
      </c>
      <c r="AO68" s="126">
        <v>281940230</v>
      </c>
      <c r="AP68" s="57">
        <v>275218913.16999996</v>
      </c>
      <c r="AQ68" s="56">
        <v>247966603.73999998</v>
      </c>
      <c r="AR68" s="56">
        <v>276231792.63999999</v>
      </c>
      <c r="AS68" s="58">
        <v>266763496.36000004</v>
      </c>
      <c r="AT68" s="58">
        <v>264838171.44000006</v>
      </c>
      <c r="AU68" s="131">
        <f t="shared" si="8"/>
        <v>3198715522.9999995</v>
      </c>
      <c r="AV68" s="24"/>
    </row>
    <row r="69" spans="1:48" x14ac:dyDescent="0.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"/>
      <c r="Z69" s="2"/>
      <c r="AA69" s="2"/>
      <c r="AB69" s="97">
        <v>44531</v>
      </c>
      <c r="AC69" s="47">
        <f>+AT37</f>
        <v>185686546</v>
      </c>
      <c r="AD69" s="56">
        <f>+AT71</f>
        <v>539190088.63000011</v>
      </c>
      <c r="AE69" s="104">
        <f t="shared" si="10"/>
        <v>2.9037649751425723</v>
      </c>
      <c r="AG69" s="24"/>
      <c r="AH69" s="115">
        <v>2019</v>
      </c>
      <c r="AI69" s="58">
        <v>237806527.17000008</v>
      </c>
      <c r="AJ69" s="58">
        <v>267058137.86000001</v>
      </c>
      <c r="AK69" s="58">
        <v>308545725.49000001</v>
      </c>
      <c r="AL69" s="125">
        <v>319096198.44999999</v>
      </c>
      <c r="AM69" s="56">
        <v>318003984.67999995</v>
      </c>
      <c r="AN69" s="57">
        <v>320166090.88999999</v>
      </c>
      <c r="AO69" s="126">
        <v>324050947.59999985</v>
      </c>
      <c r="AP69" s="128">
        <v>326912721.97000003</v>
      </c>
      <c r="AQ69" s="56">
        <v>284125531.82000011</v>
      </c>
      <c r="AR69" s="56">
        <v>305288552.73999995</v>
      </c>
      <c r="AS69" s="56">
        <v>364320933.26999992</v>
      </c>
      <c r="AT69" s="58">
        <v>277308728.72000003</v>
      </c>
      <c r="AU69" s="131">
        <f t="shared" si="8"/>
        <v>3652684080.6599998</v>
      </c>
      <c r="AV69" s="28"/>
    </row>
    <row r="70" spans="1:48" x14ac:dyDescent="0.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AB70" s="97">
        <v>44562</v>
      </c>
      <c r="AC70" s="47">
        <v>161094284</v>
      </c>
      <c r="AD70" s="56">
        <v>470006158.97999978</v>
      </c>
      <c r="AE70" s="104">
        <f t="shared" ref="AE70:AE75" si="11">(AD70/AC70)</f>
        <v>2.9175843320424688</v>
      </c>
      <c r="AG70" s="24"/>
      <c r="AH70" s="115">
        <v>2020</v>
      </c>
      <c r="AI70" s="58">
        <v>283056724.69999999</v>
      </c>
      <c r="AJ70" s="58">
        <v>334212222.10999995</v>
      </c>
      <c r="AK70" s="58">
        <v>290384081.64000005</v>
      </c>
      <c r="AL70" s="125">
        <v>317430911.43999994</v>
      </c>
      <c r="AM70" s="56">
        <v>392124655.53000003</v>
      </c>
      <c r="AN70" s="57">
        <v>291154723.31000012</v>
      </c>
      <c r="AO70" s="126">
        <v>233305331.41000006</v>
      </c>
      <c r="AP70" s="128">
        <v>269090673.78000003</v>
      </c>
      <c r="AQ70" s="56">
        <v>275908691.29999995</v>
      </c>
      <c r="AR70" s="56">
        <v>337330000.86999995</v>
      </c>
      <c r="AS70" s="56">
        <v>367520430.56</v>
      </c>
      <c r="AT70" s="58">
        <v>220352183.37000003</v>
      </c>
      <c r="AU70" s="131">
        <f t="shared" si="8"/>
        <v>3611870630.02</v>
      </c>
    </row>
    <row r="71" spans="1:48" x14ac:dyDescent="0.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AB71" s="97">
        <v>44593</v>
      </c>
      <c r="AC71" s="47">
        <v>180446924</v>
      </c>
      <c r="AD71" s="56">
        <v>532430796.37</v>
      </c>
      <c r="AE71" s="104">
        <f t="shared" si="11"/>
        <v>2.9506227347494161</v>
      </c>
      <c r="AG71" s="24"/>
      <c r="AH71" s="115">
        <v>2021</v>
      </c>
      <c r="AI71" s="58">
        <v>238565407.14000019</v>
      </c>
      <c r="AJ71" s="58">
        <v>288295658.07000005</v>
      </c>
      <c r="AK71" s="58">
        <v>325992264.56999999</v>
      </c>
      <c r="AL71" s="125">
        <v>404490954.65999979</v>
      </c>
      <c r="AM71" s="56">
        <v>406308292.1500001</v>
      </c>
      <c r="AN71" s="57">
        <v>414774773.79000008</v>
      </c>
      <c r="AO71" s="126">
        <v>459572273.56</v>
      </c>
      <c r="AP71" s="128">
        <v>441272957.15000015</v>
      </c>
      <c r="AQ71" s="56">
        <v>493016057.37999988</v>
      </c>
      <c r="AR71" s="56">
        <v>485194548.26999998</v>
      </c>
      <c r="AS71" s="56">
        <v>582151974.10999978</v>
      </c>
      <c r="AT71" s="58">
        <v>539190088.63000011</v>
      </c>
      <c r="AU71" s="131">
        <f t="shared" si="8"/>
        <v>5078825249.4800005</v>
      </c>
      <c r="AV71" s="23"/>
    </row>
    <row r="72" spans="1:48" x14ac:dyDescent="0.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3"/>
      <c r="U72" s="13"/>
      <c r="V72" s="13"/>
      <c r="W72" s="13"/>
      <c r="X72" s="13"/>
      <c r="AB72" s="97">
        <v>44621</v>
      </c>
      <c r="AC72" s="47">
        <v>184043936</v>
      </c>
      <c r="AD72" s="56">
        <v>542803777.60000002</v>
      </c>
      <c r="AE72" s="104">
        <f t="shared" si="11"/>
        <v>2.9493162849983823</v>
      </c>
      <c r="AG72" s="24"/>
      <c r="AH72" s="115">
        <v>2022</v>
      </c>
      <c r="AI72" s="58">
        <v>470006158.97999978</v>
      </c>
      <c r="AJ72" s="58">
        <v>532430796.37</v>
      </c>
      <c r="AK72" s="58">
        <v>542803778</v>
      </c>
      <c r="AL72" s="124">
        <v>538747730.44999993</v>
      </c>
      <c r="AM72" s="58">
        <v>610058453.05000019</v>
      </c>
      <c r="AN72" s="58">
        <v>599027188</v>
      </c>
      <c r="AO72" s="58">
        <v>653990770.48000014</v>
      </c>
      <c r="AP72" s="58">
        <v>534345749.87999988</v>
      </c>
      <c r="AQ72" s="58">
        <v>604738273.55000007</v>
      </c>
      <c r="AR72" s="129">
        <v>580802945.64999998</v>
      </c>
      <c r="AS72" s="56">
        <v>495790979.32999998</v>
      </c>
      <c r="AT72" s="58">
        <v>490442025.9600001</v>
      </c>
      <c r="AU72" s="131">
        <f t="shared" si="8"/>
        <v>6653184849.6999998</v>
      </c>
      <c r="AV72" s="23"/>
    </row>
    <row r="73" spans="1:48" x14ac:dyDescent="0.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"/>
      <c r="U73" s="2"/>
      <c r="V73" s="2"/>
      <c r="W73" s="2"/>
      <c r="X73" s="2"/>
      <c r="AB73" s="97">
        <v>44652</v>
      </c>
      <c r="AC73" s="47">
        <v>182579815</v>
      </c>
      <c r="AD73" s="56">
        <v>538747730.44999993</v>
      </c>
      <c r="AE73" s="104">
        <f t="shared" si="11"/>
        <v>2.9507518695316892</v>
      </c>
      <c r="AH73" s="115">
        <v>2023</v>
      </c>
      <c r="AI73" s="58">
        <v>518157909.93000001</v>
      </c>
      <c r="AJ73" s="58">
        <v>509310178.85000002</v>
      </c>
      <c r="AK73" s="58">
        <v>589982368.05000007</v>
      </c>
      <c r="AL73" s="124">
        <v>516304993.93000001</v>
      </c>
      <c r="AM73" s="58">
        <v>573666931.82000005</v>
      </c>
      <c r="AN73" s="58">
        <v>570758617.6099999</v>
      </c>
      <c r="AO73" s="58">
        <v>503906047.98000002</v>
      </c>
      <c r="AP73" s="58">
        <v>489472611.01999998</v>
      </c>
      <c r="AQ73" s="58">
        <v>547886534.18000007</v>
      </c>
      <c r="AR73" s="129">
        <v>495078500.28000003</v>
      </c>
      <c r="AS73" s="56">
        <v>471702913.96000004</v>
      </c>
      <c r="AT73" s="58">
        <v>502499848.62999988</v>
      </c>
      <c r="AU73" s="131">
        <f t="shared" si="8"/>
        <v>6288727456.2399998</v>
      </c>
      <c r="AV73" s="23"/>
    </row>
    <row r="74" spans="1:48" ht="16.899999999999999" thickBot="1" x14ac:dyDescent="0.6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"/>
      <c r="U74" s="2"/>
      <c r="V74" s="2"/>
      <c r="W74" s="2"/>
      <c r="X74" s="2"/>
      <c r="AB74" s="97">
        <v>44682</v>
      </c>
      <c r="AC74" s="47">
        <v>208671837</v>
      </c>
      <c r="AD74" s="56">
        <v>610058453.05000019</v>
      </c>
      <c r="AE74" s="104">
        <f t="shared" si="11"/>
        <v>2.9235303710390022</v>
      </c>
      <c r="AH74" s="116">
        <v>2024</v>
      </c>
      <c r="AI74" s="73">
        <v>431631449.03999996</v>
      </c>
      <c r="AJ74" s="73">
        <v>453336476.48000002</v>
      </c>
      <c r="AK74" s="168">
        <v>460131615.48999983</v>
      </c>
      <c r="AL74" s="194">
        <v>539056871.41999996</v>
      </c>
      <c r="AM74" s="120"/>
      <c r="AN74" s="119"/>
      <c r="AO74" s="119"/>
      <c r="AP74" s="119"/>
      <c r="AQ74" s="119"/>
      <c r="AR74" s="119"/>
      <c r="AS74" s="119"/>
      <c r="AT74" s="119"/>
      <c r="AU74" s="165">
        <f t="shared" si="8"/>
        <v>1884156412.4299998</v>
      </c>
      <c r="AV74" s="23"/>
    </row>
    <row r="75" spans="1:48" x14ac:dyDescent="0.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"/>
      <c r="U75" s="2"/>
      <c r="V75" s="2"/>
      <c r="W75" s="2"/>
      <c r="X75" s="2"/>
      <c r="AB75" s="97">
        <v>44713</v>
      </c>
      <c r="AC75" s="47">
        <v>209466750</v>
      </c>
      <c r="AD75" s="56">
        <v>599027188</v>
      </c>
      <c r="AE75" s="104">
        <f t="shared" si="11"/>
        <v>2.85977219773544</v>
      </c>
      <c r="AH75" s="23"/>
      <c r="AI75" s="23"/>
      <c r="AJ75" s="23"/>
      <c r="AK75" s="23"/>
      <c r="AN75" s="23"/>
      <c r="AO75" s="59"/>
      <c r="AP75" s="23"/>
      <c r="AQ75" s="23"/>
      <c r="AR75" s="23"/>
      <c r="AS75" s="23"/>
      <c r="AT75" s="23"/>
      <c r="AU75" s="23"/>
      <c r="AV75" s="23"/>
    </row>
    <row r="76" spans="1:48" x14ac:dyDescent="0.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  <c r="U76" s="2"/>
      <c r="V76" s="2"/>
      <c r="W76" s="2"/>
      <c r="X76" s="2"/>
      <c r="AB76" s="97">
        <v>44743</v>
      </c>
      <c r="AC76" s="47">
        <v>227749024</v>
      </c>
      <c r="AD76" s="56">
        <v>653990770.48000014</v>
      </c>
      <c r="AE76" s="104">
        <f>(AD76/AC76)</f>
        <v>2.8715414845422131</v>
      </c>
      <c r="AH76" s="23"/>
      <c r="AI76" s="23"/>
      <c r="AJ76" s="23"/>
      <c r="AK76" s="23"/>
      <c r="AN76" s="23"/>
      <c r="AO76" s="23"/>
      <c r="AP76" s="23"/>
      <c r="AQ76" s="23"/>
      <c r="AR76" s="23"/>
      <c r="AS76" s="23"/>
      <c r="AT76" s="23"/>
      <c r="AU76" s="23"/>
      <c r="AV76" s="23"/>
    </row>
    <row r="77" spans="1:48" x14ac:dyDescent="0.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3"/>
      <c r="U77" s="13"/>
      <c r="V77" s="13"/>
      <c r="W77" s="13"/>
      <c r="X77" s="13"/>
      <c r="AB77" s="97">
        <v>44774</v>
      </c>
      <c r="AC77" s="47">
        <v>183783270</v>
      </c>
      <c r="AD77" s="56">
        <v>534345749.87999988</v>
      </c>
      <c r="AE77" s="104">
        <f>(AD77/AC77)</f>
        <v>2.9074776495161929</v>
      </c>
      <c r="AG77" s="34"/>
      <c r="AH77" s="23"/>
      <c r="AI77" s="23"/>
      <c r="AJ77" s="23"/>
      <c r="AK77" s="23"/>
      <c r="AN77" s="23"/>
      <c r="AO77" s="23"/>
      <c r="AP77" s="23"/>
      <c r="AQ77" s="23"/>
      <c r="AR77" s="23"/>
      <c r="AS77" s="23"/>
      <c r="AT77" s="23"/>
      <c r="AU77" s="23"/>
      <c r="AV77" s="23"/>
    </row>
    <row r="78" spans="1:48" x14ac:dyDescent="0.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2"/>
      <c r="X78" s="12"/>
      <c r="Y78" s="3"/>
      <c r="Z78" s="3"/>
      <c r="AA78" s="19"/>
      <c r="AB78" s="97">
        <v>44805</v>
      </c>
      <c r="AC78" s="47">
        <v>209270183</v>
      </c>
      <c r="AD78" s="56">
        <v>604738273.55000007</v>
      </c>
      <c r="AE78" s="104">
        <f>(AD78/AC78)</f>
        <v>2.8897488637929851</v>
      </c>
      <c r="AG78" s="34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</row>
    <row r="79" spans="1:48" x14ac:dyDescent="0.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2"/>
      <c r="X79" s="12"/>
      <c r="Y79" s="3"/>
      <c r="Z79" s="3"/>
      <c r="AA79" s="19"/>
      <c r="AB79" s="97">
        <v>44835</v>
      </c>
      <c r="AC79" s="47">
        <v>205648136</v>
      </c>
      <c r="AD79" s="56">
        <v>580802945.64999998</v>
      </c>
      <c r="AE79" s="104">
        <f>(AD79/AC79)</f>
        <v>2.8242558233058821</v>
      </c>
      <c r="AG79" s="33"/>
      <c r="AV79" s="23"/>
    </row>
    <row r="80" spans="1:48" x14ac:dyDescent="0.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2"/>
      <c r="X80" s="12"/>
      <c r="Y80" s="3"/>
      <c r="Z80" s="3"/>
      <c r="AA80" s="19"/>
      <c r="AB80" s="97">
        <v>44866</v>
      </c>
      <c r="AC80" s="47">
        <v>188596398</v>
      </c>
      <c r="AD80" s="56">
        <v>495790979.32999998</v>
      </c>
      <c r="AE80" s="104">
        <f t="shared" ref="AE80:AE81" si="12">(AD80/AC80)</f>
        <v>2.628846492232582</v>
      </c>
      <c r="AG80" s="33"/>
      <c r="AV80" s="23"/>
    </row>
    <row r="81" spans="1:51" x14ac:dyDescent="0.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2"/>
      <c r="X81" s="12"/>
      <c r="Y81" s="3"/>
      <c r="Z81" s="3"/>
      <c r="AA81" s="19"/>
      <c r="AB81" s="97">
        <v>44896</v>
      </c>
      <c r="AC81" s="47">
        <v>197378288</v>
      </c>
      <c r="AD81" s="58">
        <v>490442025.9600001</v>
      </c>
      <c r="AE81" s="104">
        <f t="shared" si="12"/>
        <v>2.4847820443148239</v>
      </c>
      <c r="AG81" s="33"/>
      <c r="AV81" s="23"/>
    </row>
    <row r="82" spans="1:51" x14ac:dyDescent="0.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2"/>
      <c r="X82" s="12"/>
      <c r="Y82" s="3"/>
      <c r="Z82" s="3"/>
      <c r="AA82" s="19"/>
      <c r="AB82" s="97">
        <v>44927</v>
      </c>
      <c r="AC82" s="47">
        <f>$AI$39</f>
        <v>209188250</v>
      </c>
      <c r="AD82" s="58">
        <f>$AI$73</f>
        <v>518157909.93000001</v>
      </c>
      <c r="AE82" s="104">
        <f t="shared" ref="AE82:AE85" si="13">(AD82/AC82)</f>
        <v>2.4769933776395185</v>
      </c>
      <c r="AG82" s="26"/>
      <c r="AV82" s="23"/>
    </row>
    <row r="83" spans="1:51" x14ac:dyDescent="0.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2"/>
      <c r="X83" s="12"/>
      <c r="Y83" s="3"/>
      <c r="Z83" s="3"/>
      <c r="AA83" s="19"/>
      <c r="AB83" s="97">
        <v>44958</v>
      </c>
      <c r="AC83" s="47">
        <v>206062017</v>
      </c>
      <c r="AD83" s="93">
        <v>509310178.85000002</v>
      </c>
      <c r="AE83" s="103">
        <f t="shared" si="13"/>
        <v>2.4716354147402142</v>
      </c>
      <c r="AG83" s="33"/>
      <c r="AV83" s="23"/>
      <c r="AX83" s="4"/>
      <c r="AY83" s="4"/>
    </row>
    <row r="84" spans="1:51" x14ac:dyDescent="0.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2"/>
      <c r="X84" s="12"/>
      <c r="Y84" s="3"/>
      <c r="Z84" s="3"/>
      <c r="AA84" s="20"/>
      <c r="AB84" s="97">
        <v>44986</v>
      </c>
      <c r="AC84" s="47">
        <v>236255622</v>
      </c>
      <c r="AD84" s="93">
        <v>589982368.05000007</v>
      </c>
      <c r="AE84" s="103">
        <f t="shared" si="13"/>
        <v>2.4972204388431445</v>
      </c>
      <c r="AV84" s="23"/>
      <c r="AX84" s="4"/>
      <c r="AY84" s="4"/>
    </row>
    <row r="85" spans="1:51" x14ac:dyDescent="0.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2"/>
      <c r="X85" s="12"/>
      <c r="Y85" s="3"/>
      <c r="Z85" s="3"/>
      <c r="AA85" s="1"/>
      <c r="AB85" s="97">
        <v>45017</v>
      </c>
      <c r="AC85" s="47">
        <v>206800041</v>
      </c>
      <c r="AD85" s="93">
        <v>516304993.93000001</v>
      </c>
      <c r="AE85" s="103">
        <f t="shared" si="13"/>
        <v>2.4966387406567292</v>
      </c>
      <c r="AV85" s="23"/>
      <c r="AX85" s="4"/>
      <c r="AY85" s="4"/>
    </row>
    <row r="86" spans="1:51" x14ac:dyDescent="0.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0"/>
      <c r="Z86" s="20"/>
      <c r="AA86" s="1"/>
      <c r="AB86" s="97">
        <v>45047</v>
      </c>
      <c r="AC86" s="47">
        <v>236817684</v>
      </c>
      <c r="AD86" s="93">
        <v>573666931.82000005</v>
      </c>
      <c r="AE86" s="103">
        <f t="shared" ref="AE86:AE90" si="14">(AD86/AC86)</f>
        <v>2.4223990460948857</v>
      </c>
      <c r="AG86" s="23"/>
      <c r="AV86" s="4"/>
      <c r="AW86" s="4"/>
      <c r="AX86" s="4"/>
      <c r="AY86" s="4"/>
    </row>
    <row r="87" spans="1:51" x14ac:dyDescent="0.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97">
        <v>45078</v>
      </c>
      <c r="AC87" s="47">
        <v>240986079</v>
      </c>
      <c r="AD87" s="93">
        <v>570758617.6099999</v>
      </c>
      <c r="AE87" s="103">
        <f t="shared" si="14"/>
        <v>2.3684298278905973</v>
      </c>
      <c r="AG87" s="23"/>
      <c r="AV87" s="4"/>
      <c r="AW87" s="4"/>
      <c r="AX87" s="4"/>
      <c r="AY87" s="4"/>
    </row>
    <row r="88" spans="1:51" x14ac:dyDescent="0.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97">
        <v>45108</v>
      </c>
      <c r="AC88" s="47">
        <v>220840601</v>
      </c>
      <c r="AD88" s="58">
        <v>503906047.98000002</v>
      </c>
      <c r="AE88" s="103">
        <f t="shared" si="14"/>
        <v>2.2817636145628857</v>
      </c>
      <c r="AG88" s="23"/>
      <c r="AV88" s="4"/>
      <c r="AW88" s="4"/>
      <c r="AX88" s="4"/>
      <c r="AY88" s="4"/>
    </row>
    <row r="89" spans="1:51" x14ac:dyDescent="0.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97">
        <v>45139</v>
      </c>
      <c r="AC89" s="47">
        <v>217441748</v>
      </c>
      <c r="AD89" s="58">
        <v>489472611.01999998</v>
      </c>
      <c r="AE89" s="103">
        <f t="shared" si="14"/>
        <v>2.2510516748605238</v>
      </c>
      <c r="AG89" s="23"/>
      <c r="AV89" s="4"/>
      <c r="AW89" s="4"/>
      <c r="AX89" s="4"/>
      <c r="AY89" s="4"/>
    </row>
    <row r="90" spans="1:51" x14ac:dyDescent="0.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97">
        <v>45170</v>
      </c>
      <c r="AC90" s="47">
        <v>236691628</v>
      </c>
      <c r="AD90" s="93">
        <v>547886534.18000007</v>
      </c>
      <c r="AE90" s="103">
        <f t="shared" si="14"/>
        <v>2.314769384999118</v>
      </c>
      <c r="AG90" s="23"/>
      <c r="AV90" s="4"/>
      <c r="AW90" s="4"/>
    </row>
    <row r="91" spans="1:51" x14ac:dyDescent="0.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97">
        <v>45200</v>
      </c>
      <c r="AC91" s="47">
        <v>216287609</v>
      </c>
      <c r="AD91" s="93">
        <v>495078500.28000003</v>
      </c>
      <c r="AE91" s="103">
        <f t="shared" ref="AE91:AE97" si="15">(AD91/AC91)</f>
        <v>2.2889822610226367</v>
      </c>
      <c r="AV91" s="4"/>
      <c r="AW91" s="4"/>
      <c r="AX91" s="4"/>
      <c r="AY91" s="4"/>
    </row>
    <row r="92" spans="1:51" x14ac:dyDescent="0.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97">
        <v>45231</v>
      </c>
      <c r="AC92" s="47">
        <v>216042043</v>
      </c>
      <c r="AD92" s="93">
        <v>471702913.96000004</v>
      </c>
      <c r="AE92" s="103">
        <f t="shared" si="15"/>
        <v>2.1833848051510976</v>
      </c>
      <c r="AQ92" s="4"/>
      <c r="AR92" s="4"/>
      <c r="AU92" s="4"/>
      <c r="AV92" s="4"/>
      <c r="AW92" s="4"/>
      <c r="AX92" s="4"/>
      <c r="AY92" s="4"/>
    </row>
    <row r="93" spans="1:51" x14ac:dyDescent="0.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97">
        <v>45261</v>
      </c>
      <c r="AC93" s="47">
        <v>233231853</v>
      </c>
      <c r="AD93" s="93">
        <v>502499848.62999988</v>
      </c>
      <c r="AE93" s="103">
        <f t="shared" si="15"/>
        <v>2.1545078091456054</v>
      </c>
      <c r="AQ93" s="23"/>
      <c r="AU93" s="4"/>
      <c r="AV93" s="4"/>
      <c r="AW93" s="4"/>
      <c r="AX93" s="4"/>
      <c r="AY93" s="4"/>
    </row>
    <row r="94" spans="1:51" x14ac:dyDescent="0.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97">
        <v>45292</v>
      </c>
      <c r="AC94" s="47">
        <v>196676284</v>
      </c>
      <c r="AD94" s="58">
        <v>431631449.03999996</v>
      </c>
      <c r="AE94" s="103">
        <f t="shared" si="15"/>
        <v>2.1946288604883342</v>
      </c>
      <c r="AQ94" s="23"/>
      <c r="AU94" s="4"/>
      <c r="AV94" s="4"/>
      <c r="AW94" s="4"/>
      <c r="AX94" s="4"/>
      <c r="AY94" s="4"/>
    </row>
    <row r="95" spans="1:51" x14ac:dyDescent="0.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97">
        <v>45323</v>
      </c>
      <c r="AC95" s="47">
        <v>201461305</v>
      </c>
      <c r="AD95" s="58">
        <v>453336476.48000002</v>
      </c>
      <c r="AE95" s="103">
        <f t="shared" si="15"/>
        <v>2.250240940710674</v>
      </c>
      <c r="AU95" s="4"/>
      <c r="AV95" s="4"/>
      <c r="AW95" s="4"/>
      <c r="AX95" s="4"/>
      <c r="AY95" s="4"/>
    </row>
    <row r="96" spans="1:51" x14ac:dyDescent="0.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97">
        <v>45352</v>
      </c>
      <c r="AC96" s="47">
        <v>202473619</v>
      </c>
      <c r="AD96" s="195">
        <v>460131615.48999983</v>
      </c>
      <c r="AE96" s="103">
        <f t="shared" si="15"/>
        <v>2.2725509513908566</v>
      </c>
      <c r="AU96" s="4"/>
      <c r="AV96" s="4"/>
      <c r="AW96" s="4"/>
      <c r="AX96" s="4"/>
      <c r="AY96" s="4"/>
    </row>
    <row r="97" spans="1:51" ht="16.899999999999999" thickBot="1" x14ac:dyDescent="0.6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98">
        <v>45383</v>
      </c>
      <c r="AC97" s="71">
        <v>246220925</v>
      </c>
      <c r="AD97" s="196">
        <v>539056871.41999996</v>
      </c>
      <c r="AE97" s="105">
        <f t="shared" si="15"/>
        <v>2.1893219328129807</v>
      </c>
      <c r="AU97" s="4"/>
      <c r="AV97" s="4"/>
      <c r="AW97" s="4"/>
      <c r="AX97" s="4"/>
      <c r="AY97" s="4"/>
    </row>
    <row r="98" spans="1:51" ht="16.899999999999999" thickBot="1" x14ac:dyDescent="0.6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C98" s="87"/>
      <c r="AU98" s="4"/>
      <c r="AV98" s="4"/>
      <c r="AW98" s="4"/>
      <c r="AX98" s="4"/>
      <c r="AY98" s="4"/>
    </row>
    <row r="99" spans="1:51" ht="16.899999999999999" thickBot="1" x14ac:dyDescent="0.6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212" t="s">
        <v>31</v>
      </c>
      <c r="AC99" s="213"/>
      <c r="AD99" s="213"/>
      <c r="AE99" s="213"/>
      <c r="AF99" s="214"/>
      <c r="AU99" s="4"/>
      <c r="AV99" s="4"/>
      <c r="AW99" s="4"/>
    </row>
    <row r="100" spans="1:51" ht="16.899999999999999" thickBot="1" x14ac:dyDescent="0.6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87"/>
      <c r="Z100" s="87"/>
      <c r="AA100" s="163"/>
      <c r="AB100" s="215" t="s">
        <v>14</v>
      </c>
      <c r="AC100" s="217" t="s">
        <v>0</v>
      </c>
      <c r="AD100" s="217" t="s">
        <v>4</v>
      </c>
      <c r="AE100" s="77" t="s">
        <v>9</v>
      </c>
      <c r="AF100" s="79" t="s">
        <v>25</v>
      </c>
    </row>
    <row r="101" spans="1:51" ht="16.899999999999999" thickBot="1" x14ac:dyDescent="0.6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87"/>
      <c r="Z101" s="87"/>
      <c r="AA101" s="1"/>
      <c r="AB101" s="226"/>
      <c r="AC101" s="219"/>
      <c r="AD101" s="219"/>
      <c r="AE101" s="220" t="s">
        <v>26</v>
      </c>
      <c r="AF101" s="221"/>
      <c r="AG101" s="10"/>
      <c r="AH101" s="10"/>
      <c r="AI101" s="10"/>
    </row>
    <row r="102" spans="1:51" x14ac:dyDescent="0.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87"/>
      <c r="Z102" s="87"/>
      <c r="AA102" s="1"/>
      <c r="AB102" s="76">
        <v>2020</v>
      </c>
      <c r="AC102" s="47">
        <v>127751797</v>
      </c>
      <c r="AD102" s="58">
        <v>317430911.43999994</v>
      </c>
      <c r="AE102" s="110"/>
      <c r="AF102" s="110"/>
      <c r="AG102" s="10"/>
      <c r="AH102" s="10"/>
    </row>
    <row r="103" spans="1:51" x14ac:dyDescent="0.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87"/>
      <c r="Z103" s="87"/>
      <c r="AA103" s="1"/>
      <c r="AB103" s="76">
        <v>2021</v>
      </c>
      <c r="AC103" s="47">
        <v>167273101</v>
      </c>
      <c r="AD103" s="58">
        <v>404490954.65999979</v>
      </c>
      <c r="AE103" s="81">
        <f>(AC103-AC102)/AC102</f>
        <v>0.30936006324826881</v>
      </c>
      <c r="AF103" s="81">
        <f>(AD103-AD102)/AD102</f>
        <v>0.27426454098329278</v>
      </c>
      <c r="AG103" s="10"/>
      <c r="AH103" s="10"/>
    </row>
    <row r="104" spans="1:51" x14ac:dyDescent="0.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87"/>
      <c r="Z104" s="87"/>
      <c r="AA104" s="1"/>
      <c r="AB104" s="76">
        <v>2022</v>
      </c>
      <c r="AC104" s="47">
        <v>182579815</v>
      </c>
      <c r="AD104" s="58">
        <v>538747730.44999993</v>
      </c>
      <c r="AE104" s="81">
        <f t="shared" ref="AE104" si="16">(AC104-AC103)/AC103</f>
        <v>9.1507324898580072E-2</v>
      </c>
      <c r="AF104" s="81">
        <f>(AD104-AD103)/AD103</f>
        <v>0.33191539697803984</v>
      </c>
      <c r="AG104" s="10"/>
      <c r="AH104" s="10"/>
    </row>
    <row r="105" spans="1:51" x14ac:dyDescent="0.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76">
        <v>2023</v>
      </c>
      <c r="AC105" s="47">
        <v>206800041</v>
      </c>
      <c r="AD105" s="58">
        <v>516304993.93000001</v>
      </c>
      <c r="AE105" s="81">
        <f>(AC105-AC104)/AC104</f>
        <v>0.13265555121742237</v>
      </c>
      <c r="AF105" s="81">
        <f>(AD105-AD104)/AD104</f>
        <v>-4.1657227031386607E-2</v>
      </c>
    </row>
    <row r="106" spans="1:51" ht="16.899999999999999" thickBot="1" x14ac:dyDescent="0.6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11">
        <v>2024</v>
      </c>
      <c r="AC106" s="72">
        <v>246220925</v>
      </c>
      <c r="AD106" s="73">
        <v>539056871.41999996</v>
      </c>
      <c r="AE106" s="112">
        <f>(AC106-AC105)/AC105</f>
        <v>0.19062319238128198</v>
      </c>
      <c r="AF106" s="112">
        <f>(AD106-AD105)/AD105</f>
        <v>4.4066739151247918E-2</v>
      </c>
    </row>
    <row r="107" spans="1:51" ht="16.899999999999999" thickBot="1" x14ac:dyDescent="0.6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51" ht="16.899999999999999" thickBot="1" x14ac:dyDescent="0.6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212" t="s">
        <v>112</v>
      </c>
      <c r="AC108" s="213"/>
      <c r="AD108" s="213"/>
      <c r="AE108" s="213"/>
      <c r="AF108" s="214"/>
    </row>
    <row r="109" spans="1:51" ht="16.899999999999999" thickBot="1" x14ac:dyDescent="0.6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215" t="s">
        <v>113</v>
      </c>
      <c r="AC109" s="217" t="s">
        <v>0</v>
      </c>
      <c r="AD109" s="217" t="s">
        <v>4</v>
      </c>
      <c r="AE109" s="77" t="s">
        <v>9</v>
      </c>
      <c r="AF109" s="79" t="s">
        <v>25</v>
      </c>
      <c r="AX109" s="4"/>
      <c r="AY109" s="4"/>
    </row>
    <row r="110" spans="1:51" ht="16.899999999999999" thickBot="1" x14ac:dyDescent="0.6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216"/>
      <c r="AC110" s="218"/>
      <c r="AD110" s="219"/>
      <c r="AE110" s="220" t="s">
        <v>26</v>
      </c>
      <c r="AF110" s="221"/>
      <c r="AG110" s="10"/>
      <c r="AH110" s="10"/>
      <c r="AL110" s="23"/>
      <c r="AM110" s="23"/>
      <c r="AX110" s="4"/>
      <c r="AY110" s="4"/>
    </row>
    <row r="111" spans="1:51" x14ac:dyDescent="0.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80" t="s">
        <v>127</v>
      </c>
      <c r="AC111" s="152">
        <f>SUM(AI36:AL36)</f>
        <v>485275398</v>
      </c>
      <c r="AD111" s="58">
        <f>SUM(AI70:AL70)</f>
        <v>1225083939.8899999</v>
      </c>
      <c r="AE111" s="153"/>
      <c r="AF111" s="153"/>
      <c r="AG111" s="10"/>
      <c r="AH111" s="10"/>
      <c r="AL111" s="23"/>
      <c r="AM111" s="23"/>
      <c r="AN111" s="23"/>
      <c r="AO111" s="23"/>
      <c r="AP111" s="23"/>
      <c r="AQ111" s="23"/>
      <c r="AX111" s="4"/>
      <c r="AY111" s="4"/>
    </row>
    <row r="112" spans="1:51" x14ac:dyDescent="0.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AA112" s="1"/>
      <c r="AB112" s="76" t="s">
        <v>128</v>
      </c>
      <c r="AC112" s="154">
        <f t="shared" ref="AC112:AC115" si="17">SUM(AI37:AL37)</f>
        <v>532730029</v>
      </c>
      <c r="AD112" s="58">
        <f t="shared" ref="AD112:AD115" si="18">SUM(AI71:AL71)</f>
        <v>1257344284.4400001</v>
      </c>
      <c r="AE112" s="155">
        <f t="shared" ref="AE112:AF115" si="19">(AC112-AC111)/AC111</f>
        <v>9.7789072340320873E-2</v>
      </c>
      <c r="AF112" s="155">
        <f t="shared" si="19"/>
        <v>2.6333170731873967E-2</v>
      </c>
      <c r="AG112" s="10"/>
      <c r="AH112" s="10"/>
      <c r="AL112" s="23"/>
      <c r="AM112" s="23"/>
      <c r="AN112" s="23"/>
      <c r="AO112" s="23"/>
      <c r="AP112" s="23"/>
      <c r="AQ112" s="23"/>
      <c r="AX112" s="4"/>
      <c r="AY112" s="4"/>
    </row>
    <row r="113" spans="1:51" x14ac:dyDescent="0.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AA113" s="1"/>
      <c r="AB113" s="76" t="s">
        <v>129</v>
      </c>
      <c r="AC113" s="154">
        <f t="shared" si="17"/>
        <v>708164959</v>
      </c>
      <c r="AD113" s="58">
        <f t="shared" si="18"/>
        <v>2083988463.7999997</v>
      </c>
      <c r="AE113" s="155">
        <f t="shared" si="19"/>
        <v>0.32931301118751088</v>
      </c>
      <c r="AF113" s="155">
        <f t="shared" si="19"/>
        <v>0.65745252878623694</v>
      </c>
      <c r="AG113" s="10"/>
      <c r="AH113" s="10"/>
      <c r="AL113" s="23"/>
      <c r="AM113" s="23"/>
      <c r="AN113" s="23"/>
      <c r="AO113" s="23"/>
      <c r="AP113" s="23"/>
      <c r="AQ113" s="23"/>
      <c r="AX113" s="4"/>
      <c r="AY113" s="4"/>
    </row>
    <row r="114" spans="1:51" x14ac:dyDescent="0.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76" t="s">
        <v>130</v>
      </c>
      <c r="AC114" s="154">
        <f t="shared" si="17"/>
        <v>858305930</v>
      </c>
      <c r="AD114" s="58">
        <f t="shared" si="18"/>
        <v>2133755450.76</v>
      </c>
      <c r="AE114" s="155">
        <f t="shared" si="19"/>
        <v>0.21201412056876426</v>
      </c>
      <c r="AF114" s="155">
        <f t="shared" si="19"/>
        <v>2.3880644170771386E-2</v>
      </c>
      <c r="AG114" s="10"/>
      <c r="AL114" s="23"/>
      <c r="AM114" s="23"/>
      <c r="AN114" s="23"/>
      <c r="AO114" s="23"/>
      <c r="AP114" s="23"/>
      <c r="AQ114" s="23"/>
      <c r="AR114" s="23"/>
      <c r="AS114" s="23"/>
      <c r="AT114" s="23"/>
      <c r="AX114" s="4"/>
      <c r="AY114" s="4"/>
    </row>
    <row r="115" spans="1:51" ht="15" customHeight="1" thickBot="1" x14ac:dyDescent="0.6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1" t="s">
        <v>27</v>
      </c>
      <c r="M115" s="1"/>
      <c r="N115" s="22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56" t="s">
        <v>131</v>
      </c>
      <c r="AC115" s="157">
        <f t="shared" si="17"/>
        <v>846832133</v>
      </c>
      <c r="AD115" s="73">
        <f t="shared" si="18"/>
        <v>1884156412.4299998</v>
      </c>
      <c r="AE115" s="158">
        <f t="shared" si="19"/>
        <v>-1.3367957273696105E-2</v>
      </c>
      <c r="AF115" s="159">
        <f>(AD115-AD114)/AD114</f>
        <v>-0.11697640338357336</v>
      </c>
      <c r="AG115" s="10"/>
      <c r="AP115" s="4"/>
      <c r="AQ115" s="4"/>
      <c r="AR115" s="4"/>
      <c r="AS115" s="4"/>
      <c r="AT115" s="4"/>
      <c r="AU115" s="4"/>
      <c r="AV115" s="4"/>
      <c r="AW115" s="4"/>
      <c r="AX115" s="4"/>
      <c r="AY115" s="4"/>
    </row>
    <row r="116" spans="1:51" x14ac:dyDescent="0.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22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G116" s="10"/>
      <c r="AP116" s="4"/>
      <c r="AQ116" s="4"/>
      <c r="AR116" s="4"/>
      <c r="AS116" s="4"/>
      <c r="AT116" s="4"/>
      <c r="AU116" s="4"/>
      <c r="AV116" s="4"/>
      <c r="AW116" s="4"/>
      <c r="AX116" s="4"/>
      <c r="AY116" s="4"/>
    </row>
    <row r="117" spans="1:51" x14ac:dyDescent="0.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G117" s="10"/>
      <c r="AP117" s="4"/>
      <c r="AQ117" s="4"/>
      <c r="AR117" s="4"/>
      <c r="AS117" s="4"/>
      <c r="AT117" s="4"/>
      <c r="AU117" s="4"/>
      <c r="AV117" s="4"/>
      <c r="AW117" s="4"/>
      <c r="AX117" s="4"/>
      <c r="AY117" s="4"/>
    </row>
    <row r="118" spans="1:51" x14ac:dyDescent="0.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C118" s="164"/>
      <c r="AD118" s="164"/>
      <c r="AG118" s="10"/>
      <c r="AP118" s="4"/>
      <c r="AQ118" s="4"/>
      <c r="AR118" s="4"/>
      <c r="AS118" s="4"/>
      <c r="AT118" s="4"/>
      <c r="AU118" s="4"/>
      <c r="AV118" s="4"/>
      <c r="AW118" s="4"/>
      <c r="AX118" s="4"/>
      <c r="AY118" s="4"/>
    </row>
    <row r="119" spans="1:51" x14ac:dyDescent="0.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M119" s="1"/>
      <c r="N119" s="1"/>
      <c r="O119" s="1"/>
      <c r="P119" s="1"/>
      <c r="Q119" s="1"/>
      <c r="R119" s="88"/>
      <c r="S119" s="1"/>
      <c r="U119" s="1"/>
      <c r="V119" s="1"/>
      <c r="W119" s="1"/>
      <c r="X119" s="1"/>
      <c r="Y119" s="1"/>
      <c r="Z119" s="1"/>
      <c r="AA119" s="1"/>
      <c r="AC119" s="164"/>
      <c r="AD119" s="164"/>
      <c r="AG119" s="10"/>
      <c r="AH119" s="45"/>
      <c r="AP119" s="4"/>
      <c r="AQ119" s="4"/>
      <c r="AR119" s="4"/>
      <c r="AS119" s="4"/>
      <c r="AT119" s="4"/>
      <c r="AU119" s="4"/>
      <c r="AV119" s="4"/>
      <c r="AW119" s="4"/>
      <c r="AX119" s="4"/>
      <c r="AY119" s="4"/>
    </row>
    <row r="120" spans="1:51" x14ac:dyDescent="0.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88"/>
      <c r="S120" s="1"/>
      <c r="U120" s="1"/>
      <c r="V120" s="1"/>
      <c r="W120" s="1"/>
      <c r="X120" s="1"/>
      <c r="Y120" s="1"/>
      <c r="Z120" s="1"/>
      <c r="AA120" s="1"/>
      <c r="AC120" s="164"/>
      <c r="AD120" s="164"/>
      <c r="AG120" s="10"/>
      <c r="AH120" s="45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</row>
    <row r="121" spans="1:51" x14ac:dyDescent="0.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88"/>
      <c r="S121" s="1"/>
      <c r="U121" s="169"/>
      <c r="V121" s="1"/>
      <c r="W121" s="1"/>
      <c r="X121" s="1"/>
      <c r="Y121" s="1"/>
      <c r="Z121" s="1"/>
      <c r="AC121" s="164"/>
      <c r="AD121" s="164"/>
      <c r="AG121" s="10"/>
      <c r="AH121" s="45"/>
      <c r="AO121" s="4"/>
      <c r="AP121" s="4"/>
      <c r="AQ121" s="4"/>
      <c r="AR121" s="4"/>
      <c r="AS121" s="4"/>
      <c r="AT121" s="4"/>
      <c r="AU121" s="4"/>
      <c r="AV121" s="4"/>
      <c r="AW121" s="4"/>
      <c r="AY121" s="4"/>
    </row>
    <row r="122" spans="1:51" x14ac:dyDescent="0.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88"/>
      <c r="S122" s="1"/>
      <c r="U122" s="169"/>
      <c r="V122" s="1"/>
      <c r="W122" s="1"/>
      <c r="X122" s="1"/>
      <c r="Y122" s="1"/>
      <c r="Z122" s="1"/>
      <c r="AC122" s="164"/>
      <c r="AD122" s="164"/>
      <c r="AG122" s="10"/>
      <c r="AH122" s="45"/>
      <c r="AO122" s="4"/>
      <c r="AP122" s="4"/>
      <c r="AQ122" s="4"/>
      <c r="AR122" s="4"/>
      <c r="AS122" s="4"/>
      <c r="AT122" s="4"/>
      <c r="AU122" s="4"/>
      <c r="AV122" s="4"/>
      <c r="AW122" s="4"/>
      <c r="AY122" s="4"/>
    </row>
    <row r="123" spans="1:51" x14ac:dyDescent="0.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88"/>
      <c r="S123" s="1"/>
      <c r="U123" s="169"/>
      <c r="V123" s="1"/>
      <c r="W123" s="1"/>
      <c r="X123" s="1"/>
      <c r="Y123" s="1"/>
      <c r="Z123" s="1"/>
      <c r="AG123" s="23"/>
      <c r="AH123" s="45"/>
      <c r="AO123" s="4"/>
      <c r="AP123" s="4"/>
      <c r="AQ123" s="4"/>
      <c r="AR123" s="4"/>
      <c r="AS123" s="4"/>
      <c r="AT123" s="4"/>
      <c r="AU123" s="4"/>
      <c r="AV123" s="4"/>
      <c r="AW123" s="4"/>
      <c r="AY123" s="4"/>
    </row>
    <row r="124" spans="1:51" x14ac:dyDescent="0.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88"/>
      <c r="S124" s="1"/>
      <c r="U124" s="169"/>
      <c r="V124" s="1"/>
      <c r="W124" s="1"/>
      <c r="X124" s="1"/>
      <c r="Y124" s="1"/>
      <c r="Z124" s="1"/>
      <c r="AG124" s="23"/>
      <c r="AO124" s="4"/>
      <c r="AP124" s="4"/>
      <c r="AQ124" s="4"/>
      <c r="AT124" s="4"/>
      <c r="AU124" s="4"/>
      <c r="AV124" s="4"/>
      <c r="AW124" s="4"/>
      <c r="AY124" s="4"/>
    </row>
    <row r="125" spans="1:51" x14ac:dyDescent="0.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88"/>
      <c r="S125" s="1"/>
      <c r="U125" s="169"/>
      <c r="V125" s="1"/>
      <c r="W125" s="169"/>
      <c r="X125" s="1"/>
      <c r="Y125" s="1"/>
      <c r="Z125" s="1"/>
      <c r="AG125" s="23"/>
      <c r="AH125" s="31"/>
      <c r="AL125" s="23"/>
      <c r="AM125" s="23"/>
      <c r="AN125" s="23"/>
      <c r="AO125" s="23"/>
      <c r="AP125" s="23"/>
      <c r="AT125" s="4"/>
      <c r="AU125" s="4"/>
      <c r="AV125" s="4"/>
      <c r="AW125" s="4"/>
      <c r="AY125" s="4"/>
    </row>
    <row r="126" spans="1:51" x14ac:dyDescent="0.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69"/>
      <c r="V126" s="1"/>
      <c r="W126" s="169"/>
      <c r="X126" s="1"/>
      <c r="Y126" s="1"/>
      <c r="Z126" s="1"/>
      <c r="AG126" s="28"/>
      <c r="AH126" s="31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Y126" s="4"/>
    </row>
    <row r="127" spans="1:51" x14ac:dyDescent="0.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69"/>
      <c r="V127" s="1"/>
      <c r="W127" s="169"/>
      <c r="X127" s="1"/>
      <c r="Y127" s="1"/>
      <c r="Z127" s="1"/>
      <c r="AF127" s="10"/>
      <c r="AG127" s="28"/>
      <c r="AH127" s="31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</row>
    <row r="128" spans="1:51" x14ac:dyDescent="0.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69"/>
      <c r="X128" s="1"/>
      <c r="Y128" s="1"/>
      <c r="Z128" s="1"/>
      <c r="AG128" s="28"/>
      <c r="AH128" s="31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</row>
    <row r="129" spans="1:48" x14ac:dyDescent="0.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69"/>
      <c r="X129" s="1"/>
      <c r="Y129" s="1"/>
      <c r="Z129" s="1"/>
      <c r="AG129" s="28"/>
      <c r="AH129" s="31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</row>
    <row r="130" spans="1:48" x14ac:dyDescent="0.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69"/>
      <c r="X130" s="1"/>
      <c r="Y130" s="1"/>
      <c r="Z130" s="1"/>
      <c r="AG130" s="28"/>
      <c r="AH130" s="31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</row>
    <row r="131" spans="1:48" x14ac:dyDescent="0.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69"/>
      <c r="X131" s="1"/>
      <c r="Y131" s="1"/>
      <c r="Z131" s="1"/>
      <c r="AG131" s="23"/>
      <c r="AH131" s="31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</row>
    <row r="132" spans="1:48" x14ac:dyDescent="0.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G132" s="23"/>
      <c r="AH132" s="31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</row>
    <row r="133" spans="1:48" x14ac:dyDescent="0.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G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</row>
    <row r="134" spans="1:48" x14ac:dyDescent="0.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G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</row>
    <row r="135" spans="1:48" x14ac:dyDescent="0.6">
      <c r="Y135" s="1"/>
      <c r="Z135" s="1"/>
      <c r="AG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</row>
    <row r="136" spans="1:48" x14ac:dyDescent="0.6">
      <c r="AG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</row>
    <row r="137" spans="1:48" x14ac:dyDescent="0.6">
      <c r="AG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</row>
    <row r="138" spans="1:48" x14ac:dyDescent="0.6">
      <c r="AG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</row>
    <row r="139" spans="1:48" x14ac:dyDescent="0.6">
      <c r="AG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</row>
    <row r="140" spans="1:48" x14ac:dyDescent="0.6">
      <c r="AG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</row>
    <row r="141" spans="1:48" x14ac:dyDescent="0.6">
      <c r="AG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</row>
    <row r="142" spans="1:48" x14ac:dyDescent="0.6">
      <c r="AG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</row>
    <row r="143" spans="1:48" x14ac:dyDescent="0.6">
      <c r="AG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</row>
  </sheetData>
  <mergeCells count="14">
    <mergeCell ref="A1:F3"/>
    <mergeCell ref="AH8:AV8"/>
    <mergeCell ref="AH42:AU42"/>
    <mergeCell ref="AB8:AE8"/>
    <mergeCell ref="AB100:AB101"/>
    <mergeCell ref="AC100:AC101"/>
    <mergeCell ref="AD100:AD101"/>
    <mergeCell ref="AE101:AF101"/>
    <mergeCell ref="AB99:AF99"/>
    <mergeCell ref="AB108:AF108"/>
    <mergeCell ref="AB109:AB110"/>
    <mergeCell ref="AC109:AC110"/>
    <mergeCell ref="AD109:AD110"/>
    <mergeCell ref="AE110:AF110"/>
  </mergeCells>
  <phoneticPr fontId="11" type="noConversion"/>
  <conditionalFormatting sqref="AB102:AB106">
    <cfRule type="cellIs" dxfId="10" priority="5" operator="lessThan">
      <formula>0</formula>
    </cfRule>
  </conditionalFormatting>
  <conditionalFormatting sqref="AD94">
    <cfRule type="cellIs" dxfId="9" priority="4" operator="lessThan">
      <formula>0</formula>
    </cfRule>
  </conditionalFormatting>
  <conditionalFormatting sqref="AE102:AF106">
    <cfRule type="cellIs" dxfId="8" priority="3" operator="lessThan">
      <formula>0</formula>
    </cfRule>
  </conditionalFormatting>
  <conditionalFormatting sqref="AE111:AF115">
    <cfRule type="cellIs" dxfId="7" priority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AU10:AU31 AU32:AU40 AU44:AU74 AC111:AD1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56"/>
  <sheetViews>
    <sheetView showGridLines="0" zoomScale="85" zoomScaleNormal="85" workbookViewId="0">
      <selection activeCell="J25" sqref="J25"/>
    </sheetView>
  </sheetViews>
  <sheetFormatPr baseColWidth="10" defaultColWidth="9.140625" defaultRowHeight="15.4" x14ac:dyDescent="0.55000000000000004"/>
  <cols>
    <col min="1" max="1" width="32" style="7" customWidth="1"/>
    <col min="2" max="2" width="15.7109375" style="53" customWidth="1"/>
    <col min="3" max="3" width="14.7109375" style="60" customWidth="1"/>
    <col min="4" max="4" width="15.7109375" style="53" customWidth="1"/>
    <col min="5" max="5" width="15.7109375" style="60" customWidth="1"/>
    <col min="6" max="6" width="16.42578125" style="49" customWidth="1"/>
    <col min="7" max="7" width="16.7109375" style="49" customWidth="1"/>
    <col min="8" max="8" width="16.42578125" style="49" bestFit="1" customWidth="1"/>
    <col min="9" max="9" width="10.42578125" style="83" customWidth="1"/>
    <col min="10" max="10" width="15.140625" style="7" bestFit="1" customWidth="1"/>
    <col min="11" max="11" width="19.42578125" style="7" bestFit="1" customWidth="1"/>
    <col min="12" max="12" width="18.7109375" style="7" customWidth="1"/>
    <col min="13" max="13" width="20.42578125" style="7" customWidth="1"/>
    <col min="14" max="14" width="10.140625" style="7" bestFit="1" customWidth="1"/>
    <col min="15" max="15" width="13.7109375" style="7" bestFit="1" customWidth="1"/>
    <col min="16" max="16384" width="9.140625" style="7"/>
  </cols>
  <sheetData>
    <row r="1" spans="1:16" x14ac:dyDescent="0.55000000000000004">
      <c r="A1" s="238"/>
      <c r="F1" s="48"/>
      <c r="G1" s="48"/>
    </row>
    <row r="2" spans="1:16" x14ac:dyDescent="0.55000000000000004">
      <c r="A2" s="238"/>
      <c r="B2" s="54"/>
      <c r="D2" s="54"/>
    </row>
    <row r="3" spans="1:16" x14ac:dyDescent="0.55000000000000004">
      <c r="A3" s="238"/>
      <c r="B3" s="54"/>
      <c r="D3" s="54"/>
    </row>
    <row r="4" spans="1:16" s="8" customFormat="1" x14ac:dyDescent="0.55000000000000004">
      <c r="A4" s="9" t="s">
        <v>5</v>
      </c>
      <c r="B4" s="55"/>
      <c r="C4" s="61"/>
      <c r="D4" s="54"/>
      <c r="E4" s="61"/>
      <c r="F4" s="48"/>
      <c r="G4" s="48"/>
      <c r="H4" s="48"/>
      <c r="I4" s="84"/>
    </row>
    <row r="5" spans="1:16" s="8" customFormat="1" x14ac:dyDescent="0.55000000000000004">
      <c r="A5" s="9" t="s">
        <v>28</v>
      </c>
      <c r="B5" s="55"/>
      <c r="C5" s="61"/>
      <c r="D5" s="55"/>
      <c r="E5" s="61"/>
      <c r="F5" s="48"/>
      <c r="G5" s="48"/>
      <c r="H5" s="48"/>
      <c r="I5" s="84"/>
    </row>
    <row r="6" spans="1:16" s="8" customFormat="1" x14ac:dyDescent="0.55000000000000004">
      <c r="A6" s="9" t="s">
        <v>120</v>
      </c>
      <c r="B6" s="55"/>
      <c r="C6" s="61"/>
      <c r="D6" s="55"/>
      <c r="E6" s="61"/>
      <c r="F6" s="50"/>
      <c r="G6" s="50"/>
      <c r="H6" s="48"/>
      <c r="I6" s="84"/>
    </row>
    <row r="7" spans="1:16" s="8" customFormat="1" x14ac:dyDescent="0.55000000000000004">
      <c r="A7" s="9" t="s">
        <v>78</v>
      </c>
      <c r="B7" s="55"/>
      <c r="C7" s="61"/>
      <c r="D7" s="55"/>
      <c r="E7" s="61"/>
      <c r="F7" s="48"/>
      <c r="G7" s="48"/>
      <c r="H7" s="48"/>
      <c r="I7" s="85"/>
    </row>
    <row r="8" spans="1:16" s="8" customFormat="1" x14ac:dyDescent="0.55000000000000004">
      <c r="A8" s="9" t="s">
        <v>7</v>
      </c>
      <c r="B8" s="55"/>
      <c r="C8" s="61"/>
      <c r="D8" s="55"/>
      <c r="E8" s="61"/>
      <c r="F8" s="48"/>
      <c r="G8" s="48"/>
      <c r="H8" s="48"/>
      <c r="I8" s="85"/>
    </row>
    <row r="9" spans="1:16" ht="15.75" thickBot="1" x14ac:dyDescent="0.6">
      <c r="A9" s="46"/>
      <c r="B9" s="54"/>
      <c r="D9" s="54"/>
      <c r="F9" s="75"/>
      <c r="G9" s="75"/>
      <c r="H9" s="75"/>
    </row>
    <row r="10" spans="1:16" ht="15" customHeight="1" thickBot="1" x14ac:dyDescent="0.6">
      <c r="A10" s="227" t="s">
        <v>48</v>
      </c>
      <c r="B10" s="239">
        <v>45017</v>
      </c>
      <c r="C10" s="230"/>
      <c r="D10" s="239">
        <v>45383</v>
      </c>
      <c r="E10" s="230"/>
      <c r="F10" s="161"/>
      <c r="G10" s="161" t="s">
        <v>29</v>
      </c>
      <c r="H10" s="162"/>
      <c r="I10" s="86"/>
      <c r="K10" s="234" t="s">
        <v>102</v>
      </c>
      <c r="L10" s="235"/>
    </row>
    <row r="11" spans="1:16" ht="15" customHeight="1" thickBot="1" x14ac:dyDescent="0.6">
      <c r="A11" s="228"/>
      <c r="B11" s="70" t="s">
        <v>4</v>
      </c>
      <c r="C11" s="64" t="s">
        <v>0</v>
      </c>
      <c r="D11" s="65" t="s">
        <v>4</v>
      </c>
      <c r="E11" s="64" t="s">
        <v>0</v>
      </c>
      <c r="F11" s="65" t="s">
        <v>4</v>
      </c>
      <c r="G11" s="64" t="s">
        <v>0</v>
      </c>
      <c r="H11" s="109" t="s">
        <v>30</v>
      </c>
      <c r="I11" s="7"/>
      <c r="J11" s="41"/>
      <c r="K11" s="236"/>
      <c r="L11" s="237"/>
      <c r="M11" s="11"/>
      <c r="N11" s="11"/>
      <c r="O11" s="11"/>
      <c r="P11" s="11"/>
    </row>
    <row r="12" spans="1:16" ht="15.75" thickBot="1" x14ac:dyDescent="0.6">
      <c r="A12" s="199" t="s">
        <v>41</v>
      </c>
      <c r="B12" s="200">
        <v>309204479.89999998</v>
      </c>
      <c r="C12" s="201">
        <v>129090403</v>
      </c>
      <c r="D12" s="200">
        <v>277794056.12</v>
      </c>
      <c r="E12" s="201">
        <v>137282263</v>
      </c>
      <c r="F12" s="202">
        <v>-0.1015846335413977</v>
      </c>
      <c r="G12" s="202">
        <v>6.3458319205959901E-2</v>
      </c>
      <c r="H12" s="202">
        <v>0.5575572547296701</v>
      </c>
      <c r="I12" s="106"/>
      <c r="J12" s="41"/>
      <c r="K12" s="69">
        <v>2023</v>
      </c>
      <c r="L12" s="69">
        <v>2024</v>
      </c>
    </row>
    <row r="13" spans="1:16" ht="15.75" thickBot="1" x14ac:dyDescent="0.6">
      <c r="A13" s="170" t="s">
        <v>41</v>
      </c>
      <c r="B13" s="171">
        <v>309204479.89999998</v>
      </c>
      <c r="C13" s="172">
        <v>129090403</v>
      </c>
      <c r="D13" s="171">
        <v>277794056.12</v>
      </c>
      <c r="E13" s="172">
        <v>137282263</v>
      </c>
      <c r="F13" s="173">
        <v>-0.1015846335413977</v>
      </c>
      <c r="G13" s="173">
        <v>6.3458319205959901E-2</v>
      </c>
      <c r="H13" s="173">
        <v>0.5575572547296701</v>
      </c>
      <c r="I13" s="106"/>
      <c r="J13" s="66" t="s">
        <v>41</v>
      </c>
      <c r="K13" s="107">
        <f>+C12/$C$76</f>
        <v>0.62422813059306892</v>
      </c>
      <c r="L13" s="197">
        <f>+H12</f>
        <v>0.5575572547296701</v>
      </c>
    </row>
    <row r="14" spans="1:16" ht="15.75" thickBot="1" x14ac:dyDescent="0.6">
      <c r="A14" s="199" t="s">
        <v>2</v>
      </c>
      <c r="B14" s="200">
        <v>87660816.489999995</v>
      </c>
      <c r="C14" s="201">
        <v>34012720</v>
      </c>
      <c r="D14" s="200">
        <v>104810341.08</v>
      </c>
      <c r="E14" s="201">
        <v>47485080</v>
      </c>
      <c r="F14" s="202">
        <v>0.19563500862390851</v>
      </c>
      <c r="G14" s="202">
        <v>0.39609769521520177</v>
      </c>
      <c r="H14" s="202">
        <v>0.19285558284698989</v>
      </c>
      <c r="I14" s="106"/>
      <c r="J14" s="67" t="s">
        <v>2</v>
      </c>
      <c r="K14" s="107">
        <f>+C14/$C$76</f>
        <v>0.16447153412314847</v>
      </c>
      <c r="L14" s="198">
        <f>+H14</f>
        <v>0.19285558284698989</v>
      </c>
    </row>
    <row r="15" spans="1:16" ht="15.75" thickBot="1" x14ac:dyDescent="0.6">
      <c r="A15" s="170" t="s">
        <v>40</v>
      </c>
      <c r="B15" s="171">
        <v>22442601.809999999</v>
      </c>
      <c r="C15" s="172">
        <v>9469440</v>
      </c>
      <c r="D15" s="171">
        <v>23507073.960000001</v>
      </c>
      <c r="E15" s="172">
        <v>11349804</v>
      </c>
      <c r="F15" s="173">
        <v>4.7430870939647152E-2</v>
      </c>
      <c r="G15" s="173">
        <v>0.19857182684509331</v>
      </c>
      <c r="H15" s="173">
        <v>4.6096017225181002E-2</v>
      </c>
      <c r="I15" s="106"/>
      <c r="J15" s="67" t="s">
        <v>1</v>
      </c>
      <c r="K15" s="107">
        <f>+C37/$C$76</f>
        <v>0.15308939421341797</v>
      </c>
      <c r="L15" s="198">
        <f>+H37</f>
        <v>0.1646744767935544</v>
      </c>
    </row>
    <row r="16" spans="1:16" ht="15.75" thickBot="1" x14ac:dyDescent="0.6">
      <c r="A16" s="170" t="s">
        <v>39</v>
      </c>
      <c r="B16" s="171">
        <v>17301069.77</v>
      </c>
      <c r="C16" s="172">
        <v>7039868</v>
      </c>
      <c r="D16" s="171">
        <v>19084383.399999999</v>
      </c>
      <c r="E16" s="172">
        <v>8642645</v>
      </c>
      <c r="F16" s="173">
        <v>0.10307533890720789</v>
      </c>
      <c r="G16" s="173">
        <v>0.22767145633980629</v>
      </c>
      <c r="H16" s="173">
        <v>3.5101179966731087E-2</v>
      </c>
      <c r="I16" s="106"/>
      <c r="J16" s="67" t="s">
        <v>62</v>
      </c>
      <c r="K16" s="107">
        <f>+C39/$C$76</f>
        <v>3.7705543781782903E-2</v>
      </c>
      <c r="L16" s="198">
        <f>+H39</f>
        <v>5.7349224075898507E-2</v>
      </c>
    </row>
    <row r="17" spans="1:13" ht="15.75" thickBot="1" x14ac:dyDescent="0.6">
      <c r="A17" s="170" t="s">
        <v>38</v>
      </c>
      <c r="B17" s="171">
        <v>18619697.629999999</v>
      </c>
      <c r="C17" s="172">
        <v>7071618</v>
      </c>
      <c r="D17" s="171">
        <v>16359053.6</v>
      </c>
      <c r="E17" s="172">
        <v>7483846</v>
      </c>
      <c r="F17" s="173">
        <v>-0.1214114254120677</v>
      </c>
      <c r="G17" s="173">
        <v>5.8293307132823102E-2</v>
      </c>
      <c r="H17" s="173">
        <v>3.039484154321977E-2</v>
      </c>
      <c r="I17" s="106"/>
      <c r="J17" s="67" t="s">
        <v>100</v>
      </c>
      <c r="K17" s="107">
        <f>+C54/$C$76</f>
        <v>1.4658889743643716E-2</v>
      </c>
      <c r="L17" s="198">
        <f>+H54</f>
        <v>1.942098950363378E-2</v>
      </c>
    </row>
    <row r="18" spans="1:13" ht="15.75" thickBot="1" x14ac:dyDescent="0.6">
      <c r="A18" s="170" t="s">
        <v>37</v>
      </c>
      <c r="B18" s="171">
        <v>5569548.8099999996</v>
      </c>
      <c r="C18" s="172">
        <v>2406344</v>
      </c>
      <c r="D18" s="171">
        <v>12080295.85</v>
      </c>
      <c r="E18" s="172">
        <v>5912821</v>
      </c>
      <c r="F18" s="173">
        <v>1.168990031707793</v>
      </c>
      <c r="G18" s="173">
        <v>1.457180270152564</v>
      </c>
      <c r="H18" s="173">
        <v>2.4014291230528031E-2</v>
      </c>
      <c r="I18" s="106"/>
      <c r="J18" s="68" t="s">
        <v>101</v>
      </c>
      <c r="K18" s="107">
        <f>+C69/$C$76</f>
        <v>5.4320298708257992E-3</v>
      </c>
      <c r="L18" s="198">
        <f>+H69</f>
        <v>6.7806422220207316E-3</v>
      </c>
    </row>
    <row r="19" spans="1:13" ht="15.75" thickBot="1" x14ac:dyDescent="0.6">
      <c r="A19" s="170" t="s">
        <v>64</v>
      </c>
      <c r="B19" s="171">
        <v>1013021.7</v>
      </c>
      <c r="C19" s="172">
        <v>425688</v>
      </c>
      <c r="D19" s="171">
        <v>6819553.96</v>
      </c>
      <c r="E19" s="172">
        <v>3416839</v>
      </c>
      <c r="F19" s="173">
        <v>5.7318932654650938</v>
      </c>
      <c r="G19" s="173">
        <v>7.0266274830392206</v>
      </c>
      <c r="H19" s="173">
        <v>1.387712681202867E-2</v>
      </c>
      <c r="I19" s="106"/>
      <c r="J19" s="68" t="s">
        <v>55</v>
      </c>
      <c r="K19" s="107">
        <f>+C74/$C$76</f>
        <v>4.1447767411225995E-4</v>
      </c>
      <c r="L19" s="198">
        <f>+H74</f>
        <v>1.361829828232511E-3</v>
      </c>
    </row>
    <row r="20" spans="1:13" x14ac:dyDescent="0.55000000000000004">
      <c r="A20" s="170" t="s">
        <v>34</v>
      </c>
      <c r="B20" s="171">
        <v>3490506.99</v>
      </c>
      <c r="C20" s="172">
        <v>1394252</v>
      </c>
      <c r="D20" s="171">
        <v>4640110.5599999996</v>
      </c>
      <c r="E20" s="172">
        <v>2104998</v>
      </c>
      <c r="F20" s="173">
        <v>0.32935145905552221</v>
      </c>
      <c r="G20" s="173">
        <v>0.50976867883280774</v>
      </c>
      <c r="H20" s="173">
        <v>8.5492246444935586E-3</v>
      </c>
      <c r="I20" s="106"/>
      <c r="L20" s="41"/>
    </row>
    <row r="21" spans="1:13" x14ac:dyDescent="0.55000000000000004">
      <c r="A21" s="170" t="s">
        <v>94</v>
      </c>
      <c r="B21" s="171">
        <v>4273445.38</v>
      </c>
      <c r="C21" s="172">
        <v>1298174</v>
      </c>
      <c r="D21" s="171">
        <v>5241763.7</v>
      </c>
      <c r="E21" s="172">
        <v>1705780</v>
      </c>
      <c r="F21" s="173">
        <v>0.22658960952953611</v>
      </c>
      <c r="G21" s="173">
        <v>0.3139841038258353</v>
      </c>
      <c r="H21" s="173">
        <v>6.9278433585610163E-3</v>
      </c>
      <c r="I21" s="106"/>
    </row>
    <row r="22" spans="1:13" x14ac:dyDescent="0.55000000000000004">
      <c r="A22" s="170" t="s">
        <v>95</v>
      </c>
      <c r="B22" s="171">
        <v>6371231.5599999996</v>
      </c>
      <c r="C22" s="172">
        <v>2007607</v>
      </c>
      <c r="D22" s="171">
        <v>4148778.86</v>
      </c>
      <c r="E22" s="172">
        <v>1481140</v>
      </c>
      <c r="F22" s="173">
        <v>-0.34882623227086101</v>
      </c>
      <c r="G22" s="173">
        <v>-0.26223608505051038</v>
      </c>
      <c r="H22" s="173">
        <v>6.0154919814390268E-3</v>
      </c>
      <c r="I22" s="106"/>
      <c r="M22" s="63"/>
    </row>
    <row r="23" spans="1:13" x14ac:dyDescent="0.55000000000000004">
      <c r="A23" s="170" t="s">
        <v>35</v>
      </c>
      <c r="B23" s="171">
        <v>859612.73</v>
      </c>
      <c r="C23" s="172">
        <v>343325</v>
      </c>
      <c r="D23" s="171">
        <v>3023978.67</v>
      </c>
      <c r="E23" s="172">
        <v>1440978</v>
      </c>
      <c r="F23" s="173">
        <v>2.5178383991591189</v>
      </c>
      <c r="G23" s="173">
        <v>3.197125172941091</v>
      </c>
      <c r="H23" s="173">
        <v>5.8523783061898574E-3</v>
      </c>
      <c r="I23" s="106"/>
    </row>
    <row r="24" spans="1:13" x14ac:dyDescent="0.55000000000000004">
      <c r="A24" s="170" t="s">
        <v>93</v>
      </c>
      <c r="B24" s="171">
        <v>3725033.02</v>
      </c>
      <c r="C24" s="172">
        <v>1082672</v>
      </c>
      <c r="D24" s="171">
        <v>3384877.23</v>
      </c>
      <c r="E24" s="172">
        <v>1145739</v>
      </c>
      <c r="F24" s="173">
        <v>-9.1316181138174191E-2</v>
      </c>
      <c r="G24" s="173">
        <v>5.8251252456884339E-2</v>
      </c>
      <c r="H24" s="173">
        <v>4.6532966278150407E-3</v>
      </c>
      <c r="I24" s="106"/>
    </row>
    <row r="25" spans="1:13" x14ac:dyDescent="0.55000000000000004">
      <c r="A25" s="170" t="s">
        <v>96</v>
      </c>
      <c r="B25" s="171">
        <v>1300949.02</v>
      </c>
      <c r="C25" s="172">
        <v>532007</v>
      </c>
      <c r="D25" s="171">
        <v>2062407.42</v>
      </c>
      <c r="E25" s="172">
        <v>955625</v>
      </c>
      <c r="F25" s="173">
        <v>0.58530994550424409</v>
      </c>
      <c r="G25" s="173">
        <v>0.79626395893287127</v>
      </c>
      <c r="H25" s="173">
        <v>3.8811689136493978E-3</v>
      </c>
      <c r="I25" s="106"/>
    </row>
    <row r="26" spans="1:13" x14ac:dyDescent="0.55000000000000004">
      <c r="A26" s="170" t="s">
        <v>33</v>
      </c>
      <c r="B26" s="171">
        <v>232128</v>
      </c>
      <c r="C26" s="172">
        <v>103176</v>
      </c>
      <c r="D26" s="171">
        <v>915529.61</v>
      </c>
      <c r="E26" s="172">
        <v>426650</v>
      </c>
      <c r="F26" s="173">
        <v>2.9440722790874001</v>
      </c>
      <c r="G26" s="173">
        <v>3.135167093122432</v>
      </c>
      <c r="H26" s="173">
        <v>1.73279342525417E-3</v>
      </c>
      <c r="I26" s="106"/>
    </row>
    <row r="27" spans="1:13" x14ac:dyDescent="0.55000000000000004">
      <c r="A27" s="170" t="s">
        <v>70</v>
      </c>
      <c r="B27" s="171">
        <v>0</v>
      </c>
      <c r="C27" s="172">
        <v>0</v>
      </c>
      <c r="D27" s="171">
        <v>802596.94</v>
      </c>
      <c r="E27" s="172">
        <v>310406</v>
      </c>
      <c r="F27" s="173"/>
      <c r="G27" s="173"/>
      <c r="H27" s="173">
        <v>1.2606808296248581E-3</v>
      </c>
      <c r="I27" s="106"/>
    </row>
    <row r="28" spans="1:13" x14ac:dyDescent="0.55000000000000004">
      <c r="A28" s="170" t="s">
        <v>69</v>
      </c>
      <c r="B28" s="171">
        <v>488895</v>
      </c>
      <c r="C28" s="172">
        <v>222225</v>
      </c>
      <c r="D28" s="171">
        <v>653254.09</v>
      </c>
      <c r="E28" s="172">
        <v>298058</v>
      </c>
      <c r="F28" s="173">
        <v>0.3361848454167049</v>
      </c>
      <c r="G28" s="173">
        <v>0.34124423444706942</v>
      </c>
      <c r="H28" s="173">
        <v>1.2105307459144669E-3</v>
      </c>
      <c r="I28" s="106"/>
    </row>
    <row r="29" spans="1:13" x14ac:dyDescent="0.55000000000000004">
      <c r="A29" s="170" t="s">
        <v>36</v>
      </c>
      <c r="B29" s="171">
        <v>724239.43</v>
      </c>
      <c r="C29" s="172">
        <v>214223</v>
      </c>
      <c r="D29" s="171">
        <v>684819.05</v>
      </c>
      <c r="E29" s="172">
        <v>255910</v>
      </c>
      <c r="F29" s="173">
        <v>-5.4430038419753017E-2</v>
      </c>
      <c r="G29" s="173">
        <v>0.19459628517946251</v>
      </c>
      <c r="H29" s="173">
        <v>1.0393511436934131E-3</v>
      </c>
      <c r="I29" s="106"/>
    </row>
    <row r="30" spans="1:13" x14ac:dyDescent="0.55000000000000004">
      <c r="A30" s="170" t="s">
        <v>60</v>
      </c>
      <c r="B30" s="171">
        <v>306255.32</v>
      </c>
      <c r="C30" s="172">
        <v>85759</v>
      </c>
      <c r="D30" s="171">
        <v>515055</v>
      </c>
      <c r="E30" s="172">
        <v>169328</v>
      </c>
      <c r="F30" s="173">
        <v>0.68178302992418227</v>
      </c>
      <c r="G30" s="173">
        <v>0.97446332163388094</v>
      </c>
      <c r="H30" s="173">
        <v>6.8770759430783555E-4</v>
      </c>
      <c r="I30" s="106"/>
    </row>
    <row r="31" spans="1:13" x14ac:dyDescent="0.55000000000000004">
      <c r="A31" s="170" t="s">
        <v>59</v>
      </c>
      <c r="B31" s="171">
        <v>324918.2</v>
      </c>
      <c r="C31" s="172">
        <v>97858</v>
      </c>
      <c r="D31" s="171">
        <v>364435.20000000001</v>
      </c>
      <c r="E31" s="172">
        <v>156616</v>
      </c>
      <c r="F31" s="173">
        <v>0.1216213803966659</v>
      </c>
      <c r="G31" s="173">
        <v>0.60044145598724685</v>
      </c>
      <c r="H31" s="173">
        <v>6.3607916345858912E-4</v>
      </c>
      <c r="I31" s="106"/>
    </row>
    <row r="32" spans="1:13" x14ac:dyDescent="0.55000000000000004">
      <c r="A32" s="170" t="s">
        <v>115</v>
      </c>
      <c r="B32" s="171">
        <v>0</v>
      </c>
      <c r="C32" s="172">
        <v>0</v>
      </c>
      <c r="D32" s="171">
        <v>184801.42</v>
      </c>
      <c r="E32" s="172">
        <v>88890</v>
      </c>
      <c r="F32" s="173"/>
      <c r="G32" s="173"/>
      <c r="H32" s="173">
        <v>3.6101724498029559E-4</v>
      </c>
      <c r="I32" s="106"/>
    </row>
    <row r="33" spans="1:9" x14ac:dyDescent="0.55000000000000004">
      <c r="A33" s="170" t="s">
        <v>105</v>
      </c>
      <c r="B33" s="171">
        <v>116402</v>
      </c>
      <c r="C33" s="172">
        <v>52910</v>
      </c>
      <c r="D33" s="171">
        <v>105779.01</v>
      </c>
      <c r="E33" s="172">
        <v>50880</v>
      </c>
      <c r="F33" s="173">
        <v>-9.1261232624869071E-2</v>
      </c>
      <c r="G33" s="173">
        <v>-3.8367038367038357E-2</v>
      </c>
      <c r="H33" s="173">
        <v>2.0664368798062151E-4</v>
      </c>
      <c r="I33" s="106"/>
    </row>
    <row r="34" spans="1:9" x14ac:dyDescent="0.55000000000000004">
      <c r="A34" s="170" t="s">
        <v>97</v>
      </c>
      <c r="B34" s="171">
        <v>202002.52</v>
      </c>
      <c r="C34" s="172">
        <v>88890</v>
      </c>
      <c r="D34" s="171">
        <v>101639.74</v>
      </c>
      <c r="E34" s="172">
        <v>48889</v>
      </c>
      <c r="F34" s="173">
        <v>-0.49683924735196372</v>
      </c>
      <c r="G34" s="173">
        <v>-0.45000562492968837</v>
      </c>
      <c r="H34" s="173">
        <v>1.9855745404254331E-4</v>
      </c>
      <c r="I34" s="106"/>
    </row>
    <row r="35" spans="1:9" x14ac:dyDescent="0.55000000000000004">
      <c r="A35" s="170" t="s">
        <v>58</v>
      </c>
      <c r="B35" s="171">
        <v>117488</v>
      </c>
      <c r="C35" s="172">
        <v>48501</v>
      </c>
      <c r="D35" s="171">
        <v>130153.81</v>
      </c>
      <c r="E35" s="172">
        <v>39238</v>
      </c>
      <c r="F35" s="173">
        <v>0.1078051375459621</v>
      </c>
      <c r="G35" s="173">
        <v>-0.1909857528710748</v>
      </c>
      <c r="H35" s="173">
        <v>1.5936094789669071E-4</v>
      </c>
      <c r="I35" s="106"/>
    </row>
    <row r="36" spans="1:9" ht="15.75" thickBot="1" x14ac:dyDescent="0.6">
      <c r="A36" s="170" t="s">
        <v>77</v>
      </c>
      <c r="B36" s="171">
        <v>181769.60000000001</v>
      </c>
      <c r="C36" s="172">
        <v>28183</v>
      </c>
      <c r="D36" s="171">
        <v>0</v>
      </c>
      <c r="E36" s="172">
        <v>0</v>
      </c>
      <c r="F36" s="173">
        <v>-1</v>
      </c>
      <c r="G36" s="173">
        <v>-1</v>
      </c>
      <c r="H36" s="173">
        <v>0</v>
      </c>
      <c r="I36" s="106"/>
    </row>
    <row r="37" spans="1:9" ht="15.75" thickBot="1" x14ac:dyDescent="0.6">
      <c r="A37" s="199" t="s">
        <v>1</v>
      </c>
      <c r="B37" s="200">
        <v>89544639.790000007</v>
      </c>
      <c r="C37" s="201">
        <v>31658893</v>
      </c>
      <c r="D37" s="200">
        <v>106811738.36</v>
      </c>
      <c r="E37" s="201">
        <v>40546302</v>
      </c>
      <c r="F37" s="202">
        <v>0.19283229694702861</v>
      </c>
      <c r="G37" s="202">
        <v>0.28072393434603038</v>
      </c>
      <c r="H37" s="202">
        <v>0.1646744767935544</v>
      </c>
      <c r="I37" s="106"/>
    </row>
    <row r="38" spans="1:9" ht="15.75" thickBot="1" x14ac:dyDescent="0.6">
      <c r="A38" s="170" t="s">
        <v>92</v>
      </c>
      <c r="B38" s="171">
        <v>89544639.790000007</v>
      </c>
      <c r="C38" s="172">
        <v>31658893</v>
      </c>
      <c r="D38" s="171">
        <v>106811738.36</v>
      </c>
      <c r="E38" s="172">
        <v>40546302</v>
      </c>
      <c r="F38" s="173">
        <v>0.19283229694702861</v>
      </c>
      <c r="G38" s="173">
        <v>0.28072393434603038</v>
      </c>
      <c r="H38" s="173">
        <v>0.1646744767935544</v>
      </c>
      <c r="I38" s="106"/>
    </row>
    <row r="39" spans="1:9" ht="15.75" thickBot="1" x14ac:dyDescent="0.6">
      <c r="A39" s="199" t="s">
        <v>62</v>
      </c>
      <c r="B39" s="200">
        <v>18886754.66</v>
      </c>
      <c r="C39" s="201">
        <v>7797508</v>
      </c>
      <c r="D39" s="200">
        <v>34258519.869999997</v>
      </c>
      <c r="E39" s="201">
        <v>14120579</v>
      </c>
      <c r="F39" s="202">
        <v>0.8138912950754662</v>
      </c>
      <c r="G39" s="202">
        <v>0.8109092032993106</v>
      </c>
      <c r="H39" s="202">
        <v>5.7349224075898507E-2</v>
      </c>
      <c r="I39" s="106"/>
    </row>
    <row r="40" spans="1:9" x14ac:dyDescent="0.55000000000000004">
      <c r="A40" s="170" t="s">
        <v>88</v>
      </c>
      <c r="B40" s="171">
        <v>257660.36</v>
      </c>
      <c r="C40" s="172">
        <v>100232</v>
      </c>
      <c r="D40" s="171">
        <v>9466912.3300000001</v>
      </c>
      <c r="E40" s="172">
        <v>3589254</v>
      </c>
      <c r="F40" s="173">
        <v>35.741826837469297</v>
      </c>
      <c r="G40" s="173">
        <v>34.80946204804853</v>
      </c>
      <c r="H40" s="173">
        <v>1.4577371927264099E-2</v>
      </c>
      <c r="I40" s="106"/>
    </row>
    <row r="41" spans="1:9" x14ac:dyDescent="0.55000000000000004">
      <c r="A41" s="170" t="s">
        <v>85</v>
      </c>
      <c r="B41" s="171">
        <v>2268915.5</v>
      </c>
      <c r="C41" s="172">
        <v>692708</v>
      </c>
      <c r="D41" s="171">
        <v>8123813.0999999996</v>
      </c>
      <c r="E41" s="172">
        <v>2938315</v>
      </c>
      <c r="F41" s="173">
        <v>2.580482878273783</v>
      </c>
      <c r="G41" s="173">
        <v>3.2417800862701172</v>
      </c>
      <c r="H41" s="173">
        <v>1.19336526739147E-2</v>
      </c>
      <c r="I41" s="106"/>
    </row>
    <row r="42" spans="1:9" x14ac:dyDescent="0.55000000000000004">
      <c r="A42" s="170" t="s">
        <v>89</v>
      </c>
      <c r="B42" s="171">
        <v>2932083.94</v>
      </c>
      <c r="C42" s="172">
        <v>1179180</v>
      </c>
      <c r="D42" s="171">
        <v>6118661.0600000015</v>
      </c>
      <c r="E42" s="172">
        <v>2891895</v>
      </c>
      <c r="F42" s="173">
        <v>1.086796007620437</v>
      </c>
      <c r="G42" s="173">
        <v>1.4524627283366409</v>
      </c>
      <c r="H42" s="173">
        <v>1.1745122799778291E-2</v>
      </c>
      <c r="I42" s="106"/>
    </row>
    <row r="43" spans="1:9" x14ac:dyDescent="0.55000000000000004">
      <c r="A43" s="170" t="s">
        <v>86</v>
      </c>
      <c r="B43" s="171">
        <v>3955720.51</v>
      </c>
      <c r="C43" s="172">
        <v>1785683</v>
      </c>
      <c r="D43" s="171">
        <v>3555425.17</v>
      </c>
      <c r="E43" s="172">
        <v>1680150</v>
      </c>
      <c r="F43" s="173">
        <v>-0.1011940401219094</v>
      </c>
      <c r="G43" s="173">
        <v>-5.9099515423510218E-2</v>
      </c>
      <c r="H43" s="173">
        <v>6.8237498498553689E-3</v>
      </c>
      <c r="I43" s="106"/>
    </row>
    <row r="44" spans="1:9" x14ac:dyDescent="0.55000000000000004">
      <c r="A44" s="170" t="s">
        <v>87</v>
      </c>
      <c r="B44" s="171">
        <v>1582852.6</v>
      </c>
      <c r="C44" s="172">
        <v>688402</v>
      </c>
      <c r="D44" s="171">
        <v>2413802.34</v>
      </c>
      <c r="E44" s="172">
        <v>1097953</v>
      </c>
      <c r="F44" s="173">
        <v>0.52496975397456458</v>
      </c>
      <c r="G44" s="173">
        <v>0.59492999729809037</v>
      </c>
      <c r="H44" s="173">
        <v>4.4592188905146872E-3</v>
      </c>
      <c r="I44" s="106"/>
    </row>
    <row r="45" spans="1:9" x14ac:dyDescent="0.55000000000000004">
      <c r="A45" s="170" t="s">
        <v>49</v>
      </c>
      <c r="B45" s="171">
        <v>2388517.54</v>
      </c>
      <c r="C45" s="172">
        <v>1024997</v>
      </c>
      <c r="D45" s="171">
        <v>1612088.92</v>
      </c>
      <c r="E45" s="172">
        <v>781400</v>
      </c>
      <c r="F45" s="173">
        <v>-0.32506716278918352</v>
      </c>
      <c r="G45" s="173">
        <v>-0.23765630533552781</v>
      </c>
      <c r="H45" s="173">
        <v>3.1735726766520759E-3</v>
      </c>
      <c r="I45" s="106"/>
    </row>
    <row r="46" spans="1:9" x14ac:dyDescent="0.55000000000000004">
      <c r="A46" s="170" t="s">
        <v>90</v>
      </c>
      <c r="B46" s="171">
        <v>0</v>
      </c>
      <c r="C46" s="172">
        <v>0</v>
      </c>
      <c r="D46" s="171">
        <v>1574877.67</v>
      </c>
      <c r="E46" s="172">
        <v>484648</v>
      </c>
      <c r="F46" s="173"/>
      <c r="G46" s="173"/>
      <c r="H46" s="173">
        <v>1.968346110307237E-3</v>
      </c>
      <c r="I46" s="106"/>
    </row>
    <row r="47" spans="1:9" x14ac:dyDescent="0.55000000000000004">
      <c r="A47" s="170" t="s">
        <v>54</v>
      </c>
      <c r="B47" s="171">
        <v>1078351.03</v>
      </c>
      <c r="C47" s="172">
        <v>424392</v>
      </c>
      <c r="D47" s="171">
        <v>535018.03</v>
      </c>
      <c r="E47" s="172">
        <v>248671</v>
      </c>
      <c r="F47" s="173">
        <v>-0.50385540968046372</v>
      </c>
      <c r="G47" s="173">
        <v>-0.41405351656016132</v>
      </c>
      <c r="H47" s="173">
        <v>1.009950718039094E-3</v>
      </c>
      <c r="I47" s="106"/>
    </row>
    <row r="48" spans="1:9" x14ac:dyDescent="0.55000000000000004">
      <c r="A48" s="170" t="s">
        <v>91</v>
      </c>
      <c r="B48" s="171">
        <v>129750</v>
      </c>
      <c r="C48" s="172">
        <v>52910</v>
      </c>
      <c r="D48" s="171">
        <v>420240.25</v>
      </c>
      <c r="E48" s="172">
        <v>204906</v>
      </c>
      <c r="F48" s="173">
        <v>2.238845857418112</v>
      </c>
      <c r="G48" s="173">
        <v>2.872727272727273</v>
      </c>
      <c r="H48" s="173">
        <v>8.3220384295120331E-4</v>
      </c>
      <c r="I48" s="106"/>
    </row>
    <row r="49" spans="1:13" x14ac:dyDescent="0.55000000000000004">
      <c r="A49" s="170" t="s">
        <v>66</v>
      </c>
      <c r="B49" s="171">
        <v>343267.2</v>
      </c>
      <c r="C49" s="172">
        <v>154446</v>
      </c>
      <c r="D49" s="171">
        <v>198288</v>
      </c>
      <c r="E49" s="172">
        <v>102858</v>
      </c>
      <c r="F49" s="173">
        <v>-0.42235086836143981</v>
      </c>
      <c r="G49" s="173">
        <v>-0.33401965735596911</v>
      </c>
      <c r="H49" s="173">
        <v>4.1774678573723979E-4</v>
      </c>
      <c r="I49" s="106"/>
    </row>
    <row r="50" spans="1:13" x14ac:dyDescent="0.55000000000000004">
      <c r="A50" s="170" t="s">
        <v>57</v>
      </c>
      <c r="B50" s="171">
        <v>3602813.48</v>
      </c>
      <c r="C50" s="172">
        <v>1560078</v>
      </c>
      <c r="D50" s="171">
        <v>139200</v>
      </c>
      <c r="E50" s="172">
        <v>52910</v>
      </c>
      <c r="F50" s="173">
        <v>-0.96136352859432517</v>
      </c>
      <c r="G50" s="173">
        <v>-0.96608502908187921</v>
      </c>
      <c r="H50" s="173">
        <v>2.1488831625500549E-4</v>
      </c>
      <c r="I50" s="106"/>
      <c r="J50" s="82"/>
      <c r="K50" s="82"/>
    </row>
    <row r="51" spans="1:13" x14ac:dyDescent="0.55000000000000004">
      <c r="A51" s="170" t="s">
        <v>116</v>
      </c>
      <c r="B51" s="171">
        <v>0</v>
      </c>
      <c r="C51" s="172">
        <v>0</v>
      </c>
      <c r="D51" s="171">
        <v>100193</v>
      </c>
      <c r="E51" s="172">
        <v>47619</v>
      </c>
      <c r="F51" s="173"/>
      <c r="G51" s="173"/>
      <c r="H51" s="173">
        <v>1.9339948462950501E-4</v>
      </c>
      <c r="I51" s="106"/>
    </row>
    <row r="52" spans="1:13" x14ac:dyDescent="0.55000000000000004">
      <c r="A52" s="170" t="s">
        <v>107</v>
      </c>
      <c r="B52" s="171">
        <v>225129.5</v>
      </c>
      <c r="C52" s="172">
        <v>81570</v>
      </c>
      <c r="D52" s="171">
        <v>0</v>
      </c>
      <c r="E52" s="172">
        <v>0</v>
      </c>
      <c r="F52" s="173">
        <v>-1</v>
      </c>
      <c r="G52" s="173">
        <v>-1</v>
      </c>
      <c r="H52" s="173">
        <v>0</v>
      </c>
      <c r="I52" s="106"/>
    </row>
    <row r="53" spans="1:13" ht="15.75" thickBot="1" x14ac:dyDescent="0.6">
      <c r="A53" s="170" t="s">
        <v>117</v>
      </c>
      <c r="B53" s="171">
        <v>121693</v>
      </c>
      <c r="C53" s="172">
        <v>52910</v>
      </c>
      <c r="D53" s="171">
        <v>0</v>
      </c>
      <c r="E53" s="172">
        <v>0</v>
      </c>
      <c r="F53" s="173">
        <v>-1</v>
      </c>
      <c r="G53" s="173">
        <v>-1</v>
      </c>
      <c r="H53" s="173">
        <v>0</v>
      </c>
      <c r="I53" s="106"/>
    </row>
    <row r="54" spans="1:13" customFormat="1" ht="15.75" thickBot="1" x14ac:dyDescent="0.6">
      <c r="A54" s="199" t="s">
        <v>68</v>
      </c>
      <c r="B54" s="200">
        <v>7806088.9300000006</v>
      </c>
      <c r="C54" s="201">
        <v>3031459</v>
      </c>
      <c r="D54" s="200">
        <v>11122260.460000001</v>
      </c>
      <c r="E54" s="201">
        <v>4781854</v>
      </c>
      <c r="F54" s="202">
        <v>0.42481856916277771</v>
      </c>
      <c r="G54" s="202">
        <v>0.57741008537473215</v>
      </c>
      <c r="H54" s="202">
        <v>1.942098950363378E-2</v>
      </c>
      <c r="I54" s="106"/>
      <c r="J54" s="7"/>
      <c r="K54" s="7"/>
      <c r="L54" s="7"/>
      <c r="M54" s="203"/>
    </row>
    <row r="55" spans="1:13" x14ac:dyDescent="0.55000000000000004">
      <c r="A55" s="170" t="s">
        <v>43</v>
      </c>
      <c r="B55" s="171">
        <v>2240469.4</v>
      </c>
      <c r="C55" s="172">
        <v>1033679</v>
      </c>
      <c r="D55" s="171">
        <v>3104917.81</v>
      </c>
      <c r="E55" s="172">
        <v>1450213</v>
      </c>
      <c r="F55" s="173">
        <v>0.38583361593780308</v>
      </c>
      <c r="G55" s="173">
        <v>0.4029626218584299</v>
      </c>
      <c r="H55" s="173">
        <v>5.8898852727484472E-3</v>
      </c>
      <c r="I55" s="106"/>
    </row>
    <row r="56" spans="1:13" x14ac:dyDescent="0.55000000000000004">
      <c r="A56" s="170" t="s">
        <v>83</v>
      </c>
      <c r="B56" s="171">
        <v>1936862.8</v>
      </c>
      <c r="C56" s="172">
        <v>601903</v>
      </c>
      <c r="D56" s="171">
        <v>2064583.52</v>
      </c>
      <c r="E56" s="172">
        <v>793251</v>
      </c>
      <c r="F56" s="173">
        <v>6.5942058466918807E-2</v>
      </c>
      <c r="G56" s="173">
        <v>0.31790504450052581</v>
      </c>
      <c r="H56" s="173">
        <v>3.221704247922876E-3</v>
      </c>
      <c r="I56" s="106"/>
    </row>
    <row r="57" spans="1:13" x14ac:dyDescent="0.55000000000000004">
      <c r="A57" s="170" t="s">
        <v>45</v>
      </c>
      <c r="B57" s="171">
        <v>2165878.2400000002</v>
      </c>
      <c r="C57" s="172">
        <v>803172</v>
      </c>
      <c r="D57" s="171">
        <v>1786931.04</v>
      </c>
      <c r="E57" s="172">
        <v>761899</v>
      </c>
      <c r="F57" s="173">
        <v>-0.17496237461622041</v>
      </c>
      <c r="G57" s="173">
        <v>-5.1387498568177148E-2</v>
      </c>
      <c r="H57" s="173">
        <v>3.0943714471058869E-3</v>
      </c>
      <c r="I57" s="106"/>
    </row>
    <row r="58" spans="1:13" x14ac:dyDescent="0.55000000000000004">
      <c r="A58" s="170" t="s">
        <v>44</v>
      </c>
      <c r="B58" s="171">
        <v>577391.99</v>
      </c>
      <c r="C58" s="172">
        <v>238884</v>
      </c>
      <c r="D58" s="171">
        <v>1144928.8</v>
      </c>
      <c r="E58" s="172">
        <v>482149</v>
      </c>
      <c r="F58" s="173">
        <v>0.9829315609314222</v>
      </c>
      <c r="G58" s="173">
        <v>1.0183394450863179</v>
      </c>
      <c r="H58" s="173">
        <v>1.958196688603944E-3</v>
      </c>
      <c r="I58" s="106"/>
    </row>
    <row r="59" spans="1:13" x14ac:dyDescent="0.55000000000000004">
      <c r="A59" s="170" t="s">
        <v>109</v>
      </c>
      <c r="B59" s="171">
        <v>102679.2</v>
      </c>
      <c r="C59" s="172">
        <v>43880</v>
      </c>
      <c r="D59" s="171">
        <v>747858.25</v>
      </c>
      <c r="E59" s="172">
        <v>323970</v>
      </c>
      <c r="F59" s="173">
        <v>6.2834444561313294</v>
      </c>
      <c r="G59" s="173">
        <v>6.3830902461257972</v>
      </c>
      <c r="H59" s="173">
        <v>1.3157695675134031E-3</v>
      </c>
      <c r="I59" s="106"/>
    </row>
    <row r="60" spans="1:13" x14ac:dyDescent="0.55000000000000004">
      <c r="A60" s="170" t="s">
        <v>84</v>
      </c>
      <c r="B60" s="171">
        <v>0</v>
      </c>
      <c r="C60" s="172">
        <v>0</v>
      </c>
      <c r="D60" s="171">
        <v>692538.28</v>
      </c>
      <c r="E60" s="172">
        <v>314750</v>
      </c>
      <c r="F60" s="173"/>
      <c r="G60" s="173"/>
      <c r="H60" s="173">
        <v>1.2783235218533919E-3</v>
      </c>
      <c r="I60" s="106"/>
    </row>
    <row r="61" spans="1:13" x14ac:dyDescent="0.55000000000000004">
      <c r="A61" s="170" t="s">
        <v>53</v>
      </c>
      <c r="B61" s="171">
        <v>278892.79999999999</v>
      </c>
      <c r="C61" s="172">
        <v>117937</v>
      </c>
      <c r="D61" s="171">
        <v>415162.53</v>
      </c>
      <c r="E61" s="172">
        <v>173175</v>
      </c>
      <c r="F61" s="173">
        <v>0.48860970953714111</v>
      </c>
      <c r="G61" s="173">
        <v>0.46836870532572478</v>
      </c>
      <c r="H61" s="173">
        <v>7.0333177409677915E-4</v>
      </c>
      <c r="I61" s="106"/>
    </row>
    <row r="62" spans="1:13" x14ac:dyDescent="0.55000000000000004">
      <c r="A62" s="170" t="s">
        <v>72</v>
      </c>
      <c r="B62" s="171">
        <v>0</v>
      </c>
      <c r="C62" s="172">
        <v>0</v>
      </c>
      <c r="D62" s="171">
        <v>330396.82</v>
      </c>
      <c r="E62" s="172">
        <v>132800</v>
      </c>
      <c r="F62" s="173"/>
      <c r="G62" s="173"/>
      <c r="H62" s="173">
        <v>5.393530220877856E-4</v>
      </c>
      <c r="I62" s="106"/>
    </row>
    <row r="63" spans="1:13" x14ac:dyDescent="0.55000000000000004">
      <c r="A63" s="170" t="s">
        <v>75</v>
      </c>
      <c r="B63" s="171">
        <v>117465</v>
      </c>
      <c r="C63" s="172">
        <v>40344</v>
      </c>
      <c r="D63" s="171">
        <v>342770.76</v>
      </c>
      <c r="E63" s="172">
        <v>131600</v>
      </c>
      <c r="F63" s="173">
        <v>1.918067168943941</v>
      </c>
      <c r="G63" s="173">
        <v>2.2619472536188781</v>
      </c>
      <c r="H63" s="173">
        <v>5.3447935020145023E-4</v>
      </c>
      <c r="I63" s="106"/>
    </row>
    <row r="64" spans="1:13" x14ac:dyDescent="0.55000000000000004">
      <c r="A64" s="170" t="s">
        <v>42</v>
      </c>
      <c r="B64" s="171">
        <v>285249.5</v>
      </c>
      <c r="C64" s="172">
        <v>105660</v>
      </c>
      <c r="D64" s="171">
        <v>179217.6</v>
      </c>
      <c r="E64" s="172">
        <v>88760</v>
      </c>
      <c r="F64" s="173">
        <v>-0.37171633955537181</v>
      </c>
      <c r="G64" s="173">
        <v>-0.15994699981071361</v>
      </c>
      <c r="H64" s="173">
        <v>3.6048926385927598E-4</v>
      </c>
      <c r="I64" s="106"/>
    </row>
    <row r="65" spans="1:13" x14ac:dyDescent="0.55000000000000004">
      <c r="A65" s="170" t="s">
        <v>67</v>
      </c>
      <c r="B65" s="171">
        <v>0</v>
      </c>
      <c r="C65" s="172">
        <v>0</v>
      </c>
      <c r="D65" s="171">
        <v>90654.45</v>
      </c>
      <c r="E65" s="172">
        <v>46297</v>
      </c>
      <c r="F65" s="173"/>
      <c r="G65" s="173"/>
      <c r="H65" s="173">
        <v>1.8803032276805881E-4</v>
      </c>
      <c r="I65" s="106"/>
    </row>
    <row r="66" spans="1:13" x14ac:dyDescent="0.55000000000000004">
      <c r="A66" s="170" t="s">
        <v>63</v>
      </c>
      <c r="B66" s="171">
        <v>0</v>
      </c>
      <c r="C66" s="172">
        <v>0</v>
      </c>
      <c r="D66" s="171">
        <v>90300.6</v>
      </c>
      <c r="E66" s="172">
        <v>42990</v>
      </c>
      <c r="F66" s="173"/>
      <c r="G66" s="173"/>
      <c r="H66" s="173">
        <v>1.745992953279661E-4</v>
      </c>
      <c r="I66" s="106"/>
    </row>
    <row r="67" spans="1:13" x14ac:dyDescent="0.55000000000000004">
      <c r="A67" s="170" t="s">
        <v>121</v>
      </c>
      <c r="B67" s="171">
        <v>0</v>
      </c>
      <c r="C67" s="172">
        <v>0</v>
      </c>
      <c r="D67" s="171">
        <v>132000</v>
      </c>
      <c r="E67" s="172">
        <v>40000</v>
      </c>
      <c r="F67" s="173"/>
      <c r="G67" s="173"/>
      <c r="H67" s="173">
        <v>1.6245572954451371E-4</v>
      </c>
      <c r="I67" s="106"/>
    </row>
    <row r="68" spans="1:13" ht="15.75" thickBot="1" x14ac:dyDescent="0.6">
      <c r="A68" s="170" t="s">
        <v>65</v>
      </c>
      <c r="B68" s="171">
        <v>101200</v>
      </c>
      <c r="C68" s="172">
        <v>46000</v>
      </c>
      <c r="D68" s="171">
        <v>0</v>
      </c>
      <c r="E68" s="172">
        <v>0</v>
      </c>
      <c r="F68" s="173">
        <v>-1</v>
      </c>
      <c r="G68" s="173">
        <v>-1</v>
      </c>
      <c r="H68" s="173">
        <v>0</v>
      </c>
      <c r="I68" s="106"/>
    </row>
    <row r="69" spans="1:13" ht="15.75" thickBot="1" x14ac:dyDescent="0.6">
      <c r="A69" s="199" t="s">
        <v>47</v>
      </c>
      <c r="B69" s="200">
        <v>2958819.36</v>
      </c>
      <c r="C69" s="201">
        <v>1123344</v>
      </c>
      <c r="D69" s="200">
        <v>3515374.29</v>
      </c>
      <c r="E69" s="201">
        <v>1669536</v>
      </c>
      <c r="F69" s="202">
        <v>0.18810034080620591</v>
      </c>
      <c r="G69" s="202">
        <v>0.48621971542109987</v>
      </c>
      <c r="H69" s="202">
        <v>6.7806422220207316E-3</v>
      </c>
      <c r="I69" s="106"/>
    </row>
    <row r="70" spans="1:13" x14ac:dyDescent="0.55000000000000004">
      <c r="A70" s="170" t="s">
        <v>46</v>
      </c>
      <c r="B70" s="171">
        <v>1145360.48</v>
      </c>
      <c r="C70" s="172">
        <v>518858</v>
      </c>
      <c r="D70" s="171">
        <v>2408165.7000000002</v>
      </c>
      <c r="E70" s="172">
        <v>1193886</v>
      </c>
      <c r="F70" s="173">
        <v>1.102539542834585</v>
      </c>
      <c r="G70" s="173">
        <v>1.300987938896577</v>
      </c>
      <c r="H70" s="173">
        <v>4.848840528074533E-3</v>
      </c>
      <c r="I70" s="106"/>
    </row>
    <row r="71" spans="1:13" x14ac:dyDescent="0.55000000000000004">
      <c r="A71" s="170" t="s">
        <v>81</v>
      </c>
      <c r="B71" s="171">
        <v>1141435.8799999999</v>
      </c>
      <c r="C71" s="172">
        <v>383850</v>
      </c>
      <c r="D71" s="171">
        <v>982533.59</v>
      </c>
      <c r="E71" s="172">
        <v>420844</v>
      </c>
      <c r="F71" s="173">
        <v>-0.13921262927182551</v>
      </c>
      <c r="G71" s="173">
        <v>9.6376188615344471E-2</v>
      </c>
      <c r="H71" s="173">
        <v>1.709212976110783E-3</v>
      </c>
      <c r="I71" s="106"/>
    </row>
    <row r="72" spans="1:13" x14ac:dyDescent="0.55000000000000004">
      <c r="A72" s="170" t="s">
        <v>122</v>
      </c>
      <c r="B72" s="171">
        <v>0</v>
      </c>
      <c r="C72" s="172">
        <v>0</v>
      </c>
      <c r="D72" s="171">
        <v>124675</v>
      </c>
      <c r="E72" s="172">
        <v>54806</v>
      </c>
      <c r="F72" s="173"/>
      <c r="G72" s="173"/>
      <c r="H72" s="173">
        <v>2.225887178354155E-4</v>
      </c>
      <c r="I72" s="106"/>
    </row>
    <row r="73" spans="1:13" ht="15.75" thickBot="1" x14ac:dyDescent="0.6">
      <c r="A73" s="170" t="s">
        <v>71</v>
      </c>
      <c r="B73" s="171">
        <v>672023</v>
      </c>
      <c r="C73" s="172">
        <v>220636</v>
      </c>
      <c r="D73" s="171">
        <v>0</v>
      </c>
      <c r="E73" s="172">
        <v>0</v>
      </c>
      <c r="F73" s="173">
        <v>-1</v>
      </c>
      <c r="G73" s="173">
        <v>-1</v>
      </c>
      <c r="H73" s="173">
        <v>0</v>
      </c>
      <c r="I73" s="106"/>
    </row>
    <row r="74" spans="1:13" ht="15.75" thickBot="1" x14ac:dyDescent="0.6">
      <c r="A74" s="199" t="s">
        <v>55</v>
      </c>
      <c r="B74" s="200">
        <v>243394.8</v>
      </c>
      <c r="C74" s="201">
        <v>85714</v>
      </c>
      <c r="D74" s="200">
        <v>744581.24</v>
      </c>
      <c r="E74" s="201">
        <v>335311</v>
      </c>
      <c r="F74" s="202">
        <v>2.059150154399354</v>
      </c>
      <c r="G74" s="202">
        <v>2.9119747065823551</v>
      </c>
      <c r="H74" s="202">
        <v>1.361829828232511E-3</v>
      </c>
      <c r="I74" s="106"/>
    </row>
    <row r="75" spans="1:13" customFormat="1" ht="15.75" thickBot="1" x14ac:dyDescent="0.6">
      <c r="A75" s="204" t="s">
        <v>56</v>
      </c>
      <c r="B75" s="205">
        <v>243394.8</v>
      </c>
      <c r="C75" s="206">
        <v>85714</v>
      </c>
      <c r="D75" s="205">
        <v>744581.24</v>
      </c>
      <c r="E75" s="206">
        <v>335311</v>
      </c>
      <c r="F75" s="207">
        <v>2.059150154399354</v>
      </c>
      <c r="G75" s="207">
        <v>2.9119747065823551</v>
      </c>
      <c r="H75" s="207">
        <v>1.361829828232511E-3</v>
      </c>
      <c r="I75" s="106"/>
      <c r="J75" s="7"/>
      <c r="K75" s="7"/>
      <c r="L75" s="7"/>
      <c r="M75" s="203"/>
    </row>
    <row r="76" spans="1:13" ht="15.75" thickBot="1" x14ac:dyDescent="0.6">
      <c r="A76" s="208" t="s">
        <v>50</v>
      </c>
      <c r="B76" s="209">
        <v>516304993.93000001</v>
      </c>
      <c r="C76" s="210">
        <v>206800041</v>
      </c>
      <c r="D76" s="209">
        <v>539056871.41999996</v>
      </c>
      <c r="E76" s="210">
        <v>246220925</v>
      </c>
      <c r="F76" s="211">
        <v>4.4066739151247918E-2</v>
      </c>
      <c r="G76" s="211">
        <v>0.190623192381282</v>
      </c>
      <c r="H76" s="211">
        <v>1</v>
      </c>
      <c r="I76" s="106"/>
    </row>
    <row r="77" spans="1:13" ht="15.75" thickBot="1" x14ac:dyDescent="0.6">
      <c r="A77" s="174"/>
      <c r="B77" s="175"/>
      <c r="C77" s="176"/>
      <c r="D77" s="175"/>
      <c r="E77" s="176"/>
      <c r="F77" s="177"/>
      <c r="G77" s="177"/>
      <c r="H77" s="177"/>
      <c r="I77" s="106"/>
    </row>
    <row r="78" spans="1:13" ht="15.75" thickBot="1" x14ac:dyDescent="0.6">
      <c r="A78" s="227" t="s">
        <v>48</v>
      </c>
      <c r="B78" s="229">
        <v>45017</v>
      </c>
      <c r="C78" s="230"/>
      <c r="D78" s="229">
        <v>45383</v>
      </c>
      <c r="E78" s="230"/>
      <c r="F78" s="240" t="s">
        <v>79</v>
      </c>
      <c r="G78" s="242" t="s">
        <v>103</v>
      </c>
      <c r="H78" s="184"/>
      <c r="I78" s="106"/>
    </row>
    <row r="79" spans="1:13" ht="15.75" thickBot="1" x14ac:dyDescent="0.6">
      <c r="A79" s="228"/>
      <c r="B79" s="89" t="s">
        <v>4</v>
      </c>
      <c r="C79" s="64" t="s">
        <v>0</v>
      </c>
      <c r="D79" s="90" t="s">
        <v>4</v>
      </c>
      <c r="E79" s="64" t="s">
        <v>0</v>
      </c>
      <c r="F79" s="241"/>
      <c r="G79" s="243"/>
      <c r="H79" s="177"/>
      <c r="I79" s="106"/>
    </row>
    <row r="80" spans="1:13" x14ac:dyDescent="0.55000000000000004">
      <c r="A80" s="178" t="s">
        <v>41</v>
      </c>
      <c r="B80" s="179">
        <v>309204479.89999998</v>
      </c>
      <c r="C80" s="180">
        <v>129090403</v>
      </c>
      <c r="D80" s="179">
        <v>277794056.12</v>
      </c>
      <c r="E80" s="180">
        <v>137282263</v>
      </c>
      <c r="F80" s="187">
        <f>+C80/$C$76</f>
        <v>0.62422813059306892</v>
      </c>
      <c r="G80" s="187">
        <f>+E80/$E$76</f>
        <v>0.5575572547296701</v>
      </c>
      <c r="H80" s="231">
        <f>SUM(G80:G89)</f>
        <v>0.90997133570187005</v>
      </c>
      <c r="I80" s="7"/>
    </row>
    <row r="81" spans="1:10" x14ac:dyDescent="0.55000000000000004">
      <c r="A81" s="170" t="s">
        <v>92</v>
      </c>
      <c r="B81" s="171">
        <v>89544639.790000007</v>
      </c>
      <c r="C81" s="172">
        <v>31658893</v>
      </c>
      <c r="D81" s="171">
        <v>106811738.36</v>
      </c>
      <c r="E81" s="172">
        <v>40546302</v>
      </c>
      <c r="F81" s="188">
        <f>+C81/$C$76</f>
        <v>0.15308939421341797</v>
      </c>
      <c r="G81" s="188">
        <f t="shared" ref="G81:G136" si="0">+E81/$E$76</f>
        <v>0.1646744767935544</v>
      </c>
      <c r="H81" s="232"/>
      <c r="I81" s="151"/>
      <c r="J81" s="78"/>
    </row>
    <row r="82" spans="1:10" x14ac:dyDescent="0.55000000000000004">
      <c r="A82" s="170" t="s">
        <v>40</v>
      </c>
      <c r="B82" s="171">
        <v>22442601.809999999</v>
      </c>
      <c r="C82" s="172">
        <v>9469440</v>
      </c>
      <c r="D82" s="171">
        <v>23507073.960000001</v>
      </c>
      <c r="E82" s="172">
        <v>11349804</v>
      </c>
      <c r="F82" s="182">
        <f t="shared" ref="F82:F136" si="1">+C82/$C$76</f>
        <v>4.5790319741764458E-2</v>
      </c>
      <c r="G82" s="190">
        <f t="shared" si="0"/>
        <v>4.6096017225181002E-2</v>
      </c>
      <c r="H82" s="232"/>
      <c r="J82" s="78"/>
    </row>
    <row r="83" spans="1:10" x14ac:dyDescent="0.55000000000000004">
      <c r="A83" s="170" t="s">
        <v>39</v>
      </c>
      <c r="B83" s="171">
        <v>17301069.77</v>
      </c>
      <c r="C83" s="172">
        <v>7039868</v>
      </c>
      <c r="D83" s="171">
        <v>19084383.399999999</v>
      </c>
      <c r="E83" s="172">
        <v>8642645</v>
      </c>
      <c r="F83" s="188">
        <f t="shared" si="1"/>
        <v>3.4041908144495966E-2</v>
      </c>
      <c r="G83" s="188">
        <f t="shared" si="0"/>
        <v>3.5101179966731094E-2</v>
      </c>
      <c r="H83" s="232"/>
      <c r="J83" s="78"/>
    </row>
    <row r="84" spans="1:10" x14ac:dyDescent="0.55000000000000004">
      <c r="A84" s="170" t="s">
        <v>38</v>
      </c>
      <c r="B84" s="171">
        <v>18619697.629999999</v>
      </c>
      <c r="C84" s="172">
        <v>7071618</v>
      </c>
      <c r="D84" s="171">
        <v>16359053.6</v>
      </c>
      <c r="E84" s="172">
        <v>7483846</v>
      </c>
      <c r="F84" s="188">
        <f t="shared" si="1"/>
        <v>3.4195438094714883E-2</v>
      </c>
      <c r="G84" s="188">
        <f t="shared" si="0"/>
        <v>3.0394841543219774E-2</v>
      </c>
      <c r="H84" s="232"/>
      <c r="J84" s="78"/>
    </row>
    <row r="85" spans="1:10" x14ac:dyDescent="0.55000000000000004">
      <c r="A85" s="170" t="s">
        <v>37</v>
      </c>
      <c r="B85" s="171">
        <v>5569548.8099999996</v>
      </c>
      <c r="C85" s="172">
        <v>2406344</v>
      </c>
      <c r="D85" s="171">
        <v>12080295.85</v>
      </c>
      <c r="E85" s="172">
        <v>5912821</v>
      </c>
      <c r="F85" s="188">
        <f>+C85/$C$76</f>
        <v>1.1636090536365029E-2</v>
      </c>
      <c r="G85" s="188">
        <f t="shared" si="0"/>
        <v>2.4014291230528031E-2</v>
      </c>
      <c r="H85" s="232"/>
      <c r="J85" s="78"/>
    </row>
    <row r="86" spans="1:10" x14ac:dyDescent="0.55000000000000004">
      <c r="A86" s="170" t="s">
        <v>88</v>
      </c>
      <c r="B86" s="171">
        <v>257660.36</v>
      </c>
      <c r="C86" s="172">
        <v>100232</v>
      </c>
      <c r="D86" s="171">
        <v>9466912.3300000001</v>
      </c>
      <c r="E86" s="172">
        <v>3589254</v>
      </c>
      <c r="F86" s="188">
        <f t="shared" si="1"/>
        <v>4.8468075497141706E-4</v>
      </c>
      <c r="G86" s="188">
        <f t="shared" si="0"/>
        <v>1.4577371927264103E-2</v>
      </c>
      <c r="H86" s="232"/>
      <c r="I86" s="151"/>
      <c r="J86" s="78"/>
    </row>
    <row r="87" spans="1:10" x14ac:dyDescent="0.55000000000000004">
      <c r="A87" s="170" t="s">
        <v>64</v>
      </c>
      <c r="B87" s="171">
        <v>1013021.7</v>
      </c>
      <c r="C87" s="172">
        <v>425688</v>
      </c>
      <c r="D87" s="171">
        <v>6819553.96</v>
      </c>
      <c r="E87" s="172">
        <v>3416839</v>
      </c>
      <c r="F87" s="188">
        <f t="shared" si="1"/>
        <v>2.0584522031115073E-3</v>
      </c>
      <c r="G87" s="188">
        <f t="shared" si="0"/>
        <v>1.3877126812028668E-2</v>
      </c>
      <c r="H87" s="232"/>
      <c r="I87" s="151"/>
      <c r="J87" s="78"/>
    </row>
    <row r="88" spans="1:10" x14ac:dyDescent="0.55000000000000004">
      <c r="A88" s="170" t="s">
        <v>85</v>
      </c>
      <c r="B88" s="171">
        <v>2268915.5</v>
      </c>
      <c r="C88" s="172">
        <v>692708</v>
      </c>
      <c r="D88" s="171">
        <v>8123813.0999999996</v>
      </c>
      <c r="E88" s="172">
        <v>2938315</v>
      </c>
      <c r="F88" s="188">
        <f t="shared" si="1"/>
        <v>3.3496511734250577E-3</v>
      </c>
      <c r="G88" s="188">
        <f t="shared" si="0"/>
        <v>1.1933652673914696E-2</v>
      </c>
      <c r="H88" s="232"/>
      <c r="I88" s="151"/>
      <c r="J88" s="78"/>
    </row>
    <row r="89" spans="1:10" ht="15.75" thickBot="1" x14ac:dyDescent="0.6">
      <c r="A89" s="204" t="s">
        <v>89</v>
      </c>
      <c r="B89" s="205">
        <v>2932083.94</v>
      </c>
      <c r="C89" s="206">
        <v>1179180</v>
      </c>
      <c r="D89" s="205">
        <v>6118661.0600000015</v>
      </c>
      <c r="E89" s="206">
        <v>2891895</v>
      </c>
      <c r="F89" s="189">
        <f t="shared" si="1"/>
        <v>5.7020298172958291E-3</v>
      </c>
      <c r="G89" s="189">
        <f t="shared" si="0"/>
        <v>1.1745122799778289E-2</v>
      </c>
      <c r="H89" s="233"/>
      <c r="I89" s="151"/>
      <c r="J89" s="78"/>
    </row>
    <row r="90" spans="1:10" x14ac:dyDescent="0.55000000000000004">
      <c r="A90" s="170" t="s">
        <v>34</v>
      </c>
      <c r="B90" s="171">
        <v>3490506.99</v>
      </c>
      <c r="C90" s="172">
        <v>1394252</v>
      </c>
      <c r="D90" s="171">
        <v>4640110.5599999996</v>
      </c>
      <c r="E90" s="172">
        <v>2104998</v>
      </c>
      <c r="F90" s="188">
        <f t="shared" si="1"/>
        <v>6.7420296111063149E-3</v>
      </c>
      <c r="G90" s="188">
        <f t="shared" si="0"/>
        <v>8.5492246444935586E-3</v>
      </c>
      <c r="H90" s="185"/>
      <c r="I90" s="151"/>
      <c r="J90" s="78"/>
    </row>
    <row r="91" spans="1:10" x14ac:dyDescent="0.55000000000000004">
      <c r="A91" s="170" t="s">
        <v>94</v>
      </c>
      <c r="B91" s="171">
        <v>4273445.38</v>
      </c>
      <c r="C91" s="172">
        <v>1298174</v>
      </c>
      <c r="D91" s="171">
        <v>5241763.7</v>
      </c>
      <c r="E91" s="172">
        <v>1705780</v>
      </c>
      <c r="F91" s="188">
        <f t="shared" si="1"/>
        <v>6.2774358927714137E-3</v>
      </c>
      <c r="G91" s="188">
        <f t="shared" si="0"/>
        <v>6.9278433585610163E-3</v>
      </c>
      <c r="H91" s="185"/>
      <c r="I91" s="151"/>
      <c r="J91" s="78"/>
    </row>
    <row r="92" spans="1:10" x14ac:dyDescent="0.55000000000000004">
      <c r="A92" s="170" t="s">
        <v>86</v>
      </c>
      <c r="B92" s="171">
        <v>3955720.51</v>
      </c>
      <c r="C92" s="172">
        <v>1785683</v>
      </c>
      <c r="D92" s="171">
        <v>3555425.17</v>
      </c>
      <c r="E92" s="172">
        <v>1680150</v>
      </c>
      <c r="F92" s="188">
        <f t="shared" si="1"/>
        <v>8.6348290424178402E-3</v>
      </c>
      <c r="G92" s="188">
        <f t="shared" si="0"/>
        <v>6.8237498498553689E-3</v>
      </c>
      <c r="H92" s="183"/>
      <c r="I92" s="151"/>
      <c r="J92" s="78"/>
    </row>
    <row r="93" spans="1:10" x14ac:dyDescent="0.55000000000000004">
      <c r="A93" s="170" t="s">
        <v>95</v>
      </c>
      <c r="B93" s="171">
        <v>6371231.5599999996</v>
      </c>
      <c r="C93" s="172">
        <v>2007607</v>
      </c>
      <c r="D93" s="171">
        <v>4148778.86</v>
      </c>
      <c r="E93" s="172">
        <v>1481140</v>
      </c>
      <c r="F93" s="188">
        <f t="shared" si="1"/>
        <v>9.7079622919417127E-3</v>
      </c>
      <c r="G93" s="188">
        <f t="shared" si="0"/>
        <v>6.0154919814390268E-3</v>
      </c>
      <c r="H93" s="183"/>
      <c r="I93" s="151"/>
      <c r="J93" s="78"/>
    </row>
    <row r="94" spans="1:10" x14ac:dyDescent="0.55000000000000004">
      <c r="A94" s="170" t="s">
        <v>43</v>
      </c>
      <c r="B94" s="171">
        <v>2240469.4</v>
      </c>
      <c r="C94" s="172">
        <v>1033679</v>
      </c>
      <c r="D94" s="171">
        <v>3104917.81</v>
      </c>
      <c r="E94" s="172">
        <v>1450213</v>
      </c>
      <c r="F94" s="188">
        <f t="shared" si="1"/>
        <v>4.9984467846406278E-3</v>
      </c>
      <c r="G94" s="188">
        <f t="shared" si="0"/>
        <v>5.8898852727484472E-3</v>
      </c>
      <c r="H94" s="183"/>
      <c r="I94" s="151"/>
      <c r="J94" s="78"/>
    </row>
    <row r="95" spans="1:10" x14ac:dyDescent="0.55000000000000004">
      <c r="A95" s="170" t="s">
        <v>35</v>
      </c>
      <c r="B95" s="171">
        <v>859612.73</v>
      </c>
      <c r="C95" s="172">
        <v>343325</v>
      </c>
      <c r="D95" s="171">
        <v>3023978.67</v>
      </c>
      <c r="E95" s="172">
        <v>1440978</v>
      </c>
      <c r="F95" s="188">
        <f t="shared" si="1"/>
        <v>1.6601785876821948E-3</v>
      </c>
      <c r="G95" s="188">
        <f t="shared" si="0"/>
        <v>5.8523783061898574E-3</v>
      </c>
      <c r="H95" s="183"/>
      <c r="I95" s="151"/>
      <c r="J95" s="78"/>
    </row>
    <row r="96" spans="1:10" x14ac:dyDescent="0.55000000000000004">
      <c r="A96" s="170" t="s">
        <v>46</v>
      </c>
      <c r="B96" s="171">
        <v>1145360.48</v>
      </c>
      <c r="C96" s="172">
        <v>518858</v>
      </c>
      <c r="D96" s="171">
        <v>2408165.7000000002</v>
      </c>
      <c r="E96" s="172">
        <v>1193886</v>
      </c>
      <c r="F96" s="188">
        <f t="shared" si="1"/>
        <v>2.5089840286830504E-3</v>
      </c>
      <c r="G96" s="188">
        <f t="shared" si="0"/>
        <v>4.848840528074533E-3</v>
      </c>
      <c r="H96" s="183"/>
      <c r="I96" s="151"/>
      <c r="J96" s="78"/>
    </row>
    <row r="97" spans="1:10" x14ac:dyDescent="0.55000000000000004">
      <c r="A97" s="170" t="s">
        <v>93</v>
      </c>
      <c r="B97" s="171">
        <v>3725033.02</v>
      </c>
      <c r="C97" s="172">
        <v>1082672</v>
      </c>
      <c r="D97" s="171">
        <v>3384877.23</v>
      </c>
      <c r="E97" s="172">
        <v>1145739</v>
      </c>
      <c r="F97" s="188">
        <f t="shared" si="1"/>
        <v>5.2353567956981211E-3</v>
      </c>
      <c r="G97" s="188">
        <f t="shared" si="0"/>
        <v>4.6532966278150407E-3</v>
      </c>
      <c r="H97" s="183"/>
      <c r="I97" s="151"/>
      <c r="J97" s="78"/>
    </row>
    <row r="98" spans="1:10" x14ac:dyDescent="0.55000000000000004">
      <c r="A98" s="170" t="s">
        <v>87</v>
      </c>
      <c r="B98" s="171">
        <v>1582852.6</v>
      </c>
      <c r="C98" s="172">
        <v>688402</v>
      </c>
      <c r="D98" s="171">
        <v>2413802.34</v>
      </c>
      <c r="E98" s="172">
        <v>1097953</v>
      </c>
      <c r="F98" s="188">
        <f t="shared" si="1"/>
        <v>3.3288291272630839E-3</v>
      </c>
      <c r="G98" s="188">
        <f t="shared" si="0"/>
        <v>4.4592188905146872E-3</v>
      </c>
      <c r="H98" s="183"/>
      <c r="I98" s="151"/>
      <c r="J98" s="78"/>
    </row>
    <row r="99" spans="1:10" x14ac:dyDescent="0.55000000000000004">
      <c r="A99" s="170" t="s">
        <v>96</v>
      </c>
      <c r="B99" s="171">
        <v>1300949.02</v>
      </c>
      <c r="C99" s="172">
        <v>532007</v>
      </c>
      <c r="D99" s="171">
        <v>2062407.42</v>
      </c>
      <c r="E99" s="172">
        <v>955625</v>
      </c>
      <c r="F99" s="188">
        <f t="shared" si="1"/>
        <v>2.5725671882241069E-3</v>
      </c>
      <c r="G99" s="188">
        <f t="shared" si="0"/>
        <v>3.8811689136493983E-3</v>
      </c>
      <c r="H99" s="183"/>
      <c r="I99" s="151"/>
      <c r="J99" s="78"/>
    </row>
    <row r="100" spans="1:10" x14ac:dyDescent="0.55000000000000004">
      <c r="A100" s="170" t="s">
        <v>83</v>
      </c>
      <c r="B100" s="171">
        <v>1936862.8</v>
      </c>
      <c r="C100" s="172">
        <v>601903</v>
      </c>
      <c r="D100" s="171">
        <v>2064583.52</v>
      </c>
      <c r="E100" s="172">
        <v>793251</v>
      </c>
      <c r="F100" s="188">
        <f t="shared" si="1"/>
        <v>2.9105555157989548E-3</v>
      </c>
      <c r="G100" s="188">
        <f t="shared" si="0"/>
        <v>3.2217042479228764E-3</v>
      </c>
      <c r="H100" s="183"/>
      <c r="I100" s="151"/>
      <c r="J100" s="78"/>
    </row>
    <row r="101" spans="1:10" x14ac:dyDescent="0.55000000000000004">
      <c r="A101" s="170" t="s">
        <v>49</v>
      </c>
      <c r="B101" s="171">
        <v>2388517.54</v>
      </c>
      <c r="C101" s="172">
        <v>1024997</v>
      </c>
      <c r="D101" s="171">
        <v>1612088.92</v>
      </c>
      <c r="E101" s="172">
        <v>781400</v>
      </c>
      <c r="F101" s="188">
        <f t="shared" si="1"/>
        <v>4.9564642010878519E-3</v>
      </c>
      <c r="G101" s="188">
        <f t="shared" si="0"/>
        <v>3.1735726766520759E-3</v>
      </c>
      <c r="H101" s="183"/>
      <c r="I101" s="151"/>
      <c r="J101" s="78"/>
    </row>
    <row r="102" spans="1:10" x14ac:dyDescent="0.55000000000000004">
      <c r="A102" s="170" t="s">
        <v>45</v>
      </c>
      <c r="B102" s="171">
        <v>2165878.2400000002</v>
      </c>
      <c r="C102" s="172">
        <v>803172</v>
      </c>
      <c r="D102" s="171">
        <v>1786931.04</v>
      </c>
      <c r="E102" s="172">
        <v>761899</v>
      </c>
      <c r="F102" s="188">
        <f t="shared" si="1"/>
        <v>3.8838096748733237E-3</v>
      </c>
      <c r="G102" s="188">
        <f t="shared" si="0"/>
        <v>3.0943714471058869E-3</v>
      </c>
      <c r="H102" s="183"/>
      <c r="I102" s="151"/>
      <c r="J102" s="78"/>
    </row>
    <row r="103" spans="1:10" x14ac:dyDescent="0.55000000000000004">
      <c r="A103" s="170" t="s">
        <v>90</v>
      </c>
      <c r="B103" s="171">
        <v>0</v>
      </c>
      <c r="C103" s="172">
        <v>0</v>
      </c>
      <c r="D103" s="171">
        <v>1574877.67</v>
      </c>
      <c r="E103" s="172">
        <v>484648</v>
      </c>
      <c r="F103" s="188">
        <f t="shared" si="1"/>
        <v>0</v>
      </c>
      <c r="G103" s="188">
        <f t="shared" si="0"/>
        <v>1.9683461103072375E-3</v>
      </c>
      <c r="H103" s="183"/>
      <c r="I103" s="151"/>
      <c r="J103" s="78"/>
    </row>
    <row r="104" spans="1:10" x14ac:dyDescent="0.55000000000000004">
      <c r="A104" s="170" t="s">
        <v>44</v>
      </c>
      <c r="B104" s="171">
        <v>577391.99</v>
      </c>
      <c r="C104" s="172">
        <v>238884</v>
      </c>
      <c r="D104" s="171">
        <v>1144928.8</v>
      </c>
      <c r="E104" s="172">
        <v>482149</v>
      </c>
      <c r="F104" s="188">
        <f t="shared" si="1"/>
        <v>1.1551448386801818E-3</v>
      </c>
      <c r="G104" s="188">
        <f t="shared" si="0"/>
        <v>1.958196688603944E-3</v>
      </c>
      <c r="H104" s="183"/>
      <c r="I104" s="151"/>
      <c r="J104" s="78"/>
    </row>
    <row r="105" spans="1:10" x14ac:dyDescent="0.55000000000000004">
      <c r="A105" s="170" t="s">
        <v>33</v>
      </c>
      <c r="B105" s="171">
        <v>232128</v>
      </c>
      <c r="C105" s="172">
        <v>103176</v>
      </c>
      <c r="D105" s="171">
        <v>915529.61</v>
      </c>
      <c r="E105" s="172">
        <v>426650</v>
      </c>
      <c r="F105" s="188">
        <f t="shared" si="1"/>
        <v>4.989167289381727E-4</v>
      </c>
      <c r="G105" s="188">
        <f t="shared" si="0"/>
        <v>1.7327934252541696E-3</v>
      </c>
      <c r="H105" s="183"/>
      <c r="I105" s="151"/>
      <c r="J105" s="78"/>
    </row>
    <row r="106" spans="1:10" x14ac:dyDescent="0.55000000000000004">
      <c r="A106" s="170" t="s">
        <v>81</v>
      </c>
      <c r="B106" s="171">
        <v>1141435.8799999999</v>
      </c>
      <c r="C106" s="172">
        <v>383850</v>
      </c>
      <c r="D106" s="171">
        <v>982533.59</v>
      </c>
      <c r="E106" s="172">
        <v>420844</v>
      </c>
      <c r="F106" s="188">
        <f t="shared" si="1"/>
        <v>1.8561408312293324E-3</v>
      </c>
      <c r="G106" s="188">
        <f t="shared" si="0"/>
        <v>1.7092129761107834E-3</v>
      </c>
      <c r="H106" s="183"/>
      <c r="I106" s="151"/>
      <c r="J106" s="78"/>
    </row>
    <row r="107" spans="1:10" x14ac:dyDescent="0.55000000000000004">
      <c r="A107" s="170" t="s">
        <v>56</v>
      </c>
      <c r="B107" s="171">
        <v>243394.8</v>
      </c>
      <c r="C107" s="172">
        <v>85714</v>
      </c>
      <c r="D107" s="171">
        <v>744581.24</v>
      </c>
      <c r="E107" s="172">
        <v>335311</v>
      </c>
      <c r="F107" s="188">
        <f t="shared" si="1"/>
        <v>4.1447767411225995E-4</v>
      </c>
      <c r="G107" s="188">
        <f t="shared" si="0"/>
        <v>1.3618298282325112E-3</v>
      </c>
      <c r="H107" s="183"/>
      <c r="I107" s="151"/>
      <c r="J107" s="78"/>
    </row>
    <row r="108" spans="1:10" x14ac:dyDescent="0.55000000000000004">
      <c r="A108" s="170" t="s">
        <v>109</v>
      </c>
      <c r="B108" s="171">
        <v>102679.2</v>
      </c>
      <c r="C108" s="172">
        <v>43880</v>
      </c>
      <c r="D108" s="171">
        <v>747858.25</v>
      </c>
      <c r="E108" s="172">
        <v>323970</v>
      </c>
      <c r="F108" s="188">
        <f t="shared" si="1"/>
        <v>2.1218564458601823E-4</v>
      </c>
      <c r="G108" s="188">
        <f t="shared" si="0"/>
        <v>1.3157695675134029E-3</v>
      </c>
      <c r="H108" s="183"/>
      <c r="I108" s="151"/>
      <c r="J108" s="78"/>
    </row>
    <row r="109" spans="1:10" x14ac:dyDescent="0.55000000000000004">
      <c r="A109" s="170" t="s">
        <v>84</v>
      </c>
      <c r="B109" s="171">
        <v>0</v>
      </c>
      <c r="C109" s="172">
        <v>0</v>
      </c>
      <c r="D109" s="171">
        <v>692538.28</v>
      </c>
      <c r="E109" s="172">
        <v>314750</v>
      </c>
      <c r="F109" s="188">
        <f t="shared" si="1"/>
        <v>0</v>
      </c>
      <c r="G109" s="188">
        <f t="shared" si="0"/>
        <v>1.2783235218533924E-3</v>
      </c>
      <c r="H109" s="183"/>
      <c r="I109" s="151"/>
      <c r="J109" s="78"/>
    </row>
    <row r="110" spans="1:10" x14ac:dyDescent="0.55000000000000004">
      <c r="A110" s="170" t="s">
        <v>70</v>
      </c>
      <c r="B110" s="171">
        <v>0</v>
      </c>
      <c r="C110" s="172">
        <v>0</v>
      </c>
      <c r="D110" s="171">
        <v>802596.94</v>
      </c>
      <c r="E110" s="172">
        <v>310406</v>
      </c>
      <c r="F110" s="188">
        <f t="shared" si="1"/>
        <v>0</v>
      </c>
      <c r="G110" s="188">
        <f t="shared" si="0"/>
        <v>1.2606808296248583E-3</v>
      </c>
      <c r="H110" s="183"/>
      <c r="I110" s="151"/>
      <c r="J110" s="78"/>
    </row>
    <row r="111" spans="1:10" x14ac:dyDescent="0.55000000000000004">
      <c r="A111" s="170" t="s">
        <v>69</v>
      </c>
      <c r="B111" s="171">
        <v>488895</v>
      </c>
      <c r="C111" s="172">
        <v>222225</v>
      </c>
      <c r="D111" s="171">
        <v>653254.09</v>
      </c>
      <c r="E111" s="172">
        <v>298058</v>
      </c>
      <c r="F111" s="188">
        <f t="shared" si="1"/>
        <v>1.0745887618078373E-3</v>
      </c>
      <c r="G111" s="188">
        <f t="shared" si="0"/>
        <v>1.2105307459144669E-3</v>
      </c>
      <c r="H111" s="183"/>
      <c r="I111" s="151"/>
      <c r="J111" s="78"/>
    </row>
    <row r="112" spans="1:10" x14ac:dyDescent="0.55000000000000004">
      <c r="A112" s="170" t="s">
        <v>36</v>
      </c>
      <c r="B112" s="171">
        <v>724239.43</v>
      </c>
      <c r="C112" s="172">
        <v>214223</v>
      </c>
      <c r="D112" s="171">
        <v>684819.05</v>
      </c>
      <c r="E112" s="172">
        <v>255910</v>
      </c>
      <c r="F112" s="188">
        <f t="shared" si="1"/>
        <v>1.035894378763687E-3</v>
      </c>
      <c r="G112" s="188">
        <f t="shared" si="0"/>
        <v>1.0393511436934126E-3</v>
      </c>
      <c r="H112" s="183"/>
      <c r="I112" s="151"/>
      <c r="J112" s="78"/>
    </row>
    <row r="113" spans="1:11" x14ac:dyDescent="0.55000000000000004">
      <c r="A113" s="170" t="s">
        <v>54</v>
      </c>
      <c r="B113" s="171">
        <v>1078351.03</v>
      </c>
      <c r="C113" s="172">
        <v>424392</v>
      </c>
      <c r="D113" s="171">
        <v>535018.03</v>
      </c>
      <c r="E113" s="172">
        <v>248671</v>
      </c>
      <c r="F113" s="188">
        <f t="shared" si="1"/>
        <v>2.0521852797891855E-3</v>
      </c>
      <c r="G113" s="188">
        <f t="shared" si="0"/>
        <v>1.0099507180390945E-3</v>
      </c>
      <c r="H113" s="183"/>
      <c r="I113" s="151"/>
      <c r="J113" s="78"/>
    </row>
    <row r="114" spans="1:11" x14ac:dyDescent="0.55000000000000004">
      <c r="A114" s="170" t="s">
        <v>91</v>
      </c>
      <c r="B114" s="171">
        <v>129750</v>
      </c>
      <c r="C114" s="172">
        <v>52910</v>
      </c>
      <c r="D114" s="171">
        <v>420240.25</v>
      </c>
      <c r="E114" s="172">
        <v>204906</v>
      </c>
      <c r="F114" s="188">
        <f t="shared" si="1"/>
        <v>2.5585101310497324E-4</v>
      </c>
      <c r="G114" s="188">
        <f t="shared" si="0"/>
        <v>8.3220384295120331E-4</v>
      </c>
      <c r="H114" s="183"/>
      <c r="I114" s="151"/>
      <c r="J114" s="78"/>
    </row>
    <row r="115" spans="1:11" x14ac:dyDescent="0.55000000000000004">
      <c r="A115" s="170" t="s">
        <v>53</v>
      </c>
      <c r="B115" s="171">
        <v>278892.79999999999</v>
      </c>
      <c r="C115" s="172">
        <v>117937</v>
      </c>
      <c r="D115" s="171">
        <v>415162.53</v>
      </c>
      <c r="E115" s="172">
        <v>173175</v>
      </c>
      <c r="F115" s="188">
        <f t="shared" si="1"/>
        <v>5.7029485792026516E-4</v>
      </c>
      <c r="G115" s="188">
        <f t="shared" si="0"/>
        <v>7.0333177409677915E-4</v>
      </c>
      <c r="H115" s="183"/>
      <c r="I115" s="151"/>
      <c r="J115" s="78"/>
    </row>
    <row r="116" spans="1:11" x14ac:dyDescent="0.55000000000000004">
      <c r="A116" s="170" t="s">
        <v>60</v>
      </c>
      <c r="B116" s="171">
        <v>306255.32</v>
      </c>
      <c r="C116" s="172">
        <v>85759</v>
      </c>
      <c r="D116" s="171">
        <v>515055</v>
      </c>
      <c r="E116" s="172">
        <v>169328</v>
      </c>
      <c r="F116" s="188">
        <f t="shared" si="1"/>
        <v>4.1469527561650724E-4</v>
      </c>
      <c r="G116" s="188">
        <f t="shared" si="0"/>
        <v>6.8770759430783555E-4</v>
      </c>
      <c r="H116" s="183"/>
      <c r="I116" s="151"/>
      <c r="J116" s="78"/>
    </row>
    <row r="117" spans="1:11" x14ac:dyDescent="0.55000000000000004">
      <c r="A117" s="170" t="s">
        <v>59</v>
      </c>
      <c r="B117" s="171">
        <v>324918.2</v>
      </c>
      <c r="C117" s="172">
        <v>97858</v>
      </c>
      <c r="D117" s="171">
        <v>364435.20000000001</v>
      </c>
      <c r="E117" s="172">
        <v>156616</v>
      </c>
      <c r="F117" s="188">
        <f t="shared" si="1"/>
        <v>4.7320106672512702E-4</v>
      </c>
      <c r="G117" s="188">
        <f t="shared" si="0"/>
        <v>6.3607916345858912E-4</v>
      </c>
      <c r="H117" s="183"/>
      <c r="I117" s="151"/>
      <c r="J117" s="78"/>
    </row>
    <row r="118" spans="1:11" x14ac:dyDescent="0.55000000000000004">
      <c r="A118" s="170" t="s">
        <v>72</v>
      </c>
      <c r="B118" s="171">
        <v>0</v>
      </c>
      <c r="C118" s="172">
        <v>0</v>
      </c>
      <c r="D118" s="171">
        <v>330396.82</v>
      </c>
      <c r="E118" s="172">
        <v>132800</v>
      </c>
      <c r="F118" s="188">
        <f t="shared" si="1"/>
        <v>0</v>
      </c>
      <c r="G118" s="188">
        <f t="shared" si="0"/>
        <v>5.393530220877856E-4</v>
      </c>
      <c r="H118" s="183"/>
      <c r="I118" s="151"/>
      <c r="J118" s="78"/>
    </row>
    <row r="119" spans="1:11" x14ac:dyDescent="0.55000000000000004">
      <c r="A119" s="170" t="s">
        <v>75</v>
      </c>
      <c r="B119" s="171">
        <v>117465</v>
      </c>
      <c r="C119" s="172">
        <v>40344</v>
      </c>
      <c r="D119" s="171">
        <v>342770.76</v>
      </c>
      <c r="E119" s="172">
        <v>131600</v>
      </c>
      <c r="F119" s="188">
        <f t="shared" si="1"/>
        <v>1.9508700194116499E-4</v>
      </c>
      <c r="G119" s="188">
        <f t="shared" si="0"/>
        <v>5.3447935020145023E-4</v>
      </c>
      <c r="H119" s="183"/>
      <c r="I119" s="151"/>
      <c r="J119" s="78"/>
    </row>
    <row r="120" spans="1:11" x14ac:dyDescent="0.55000000000000004">
      <c r="A120" s="170" t="s">
        <v>66</v>
      </c>
      <c r="B120" s="171">
        <v>343267.2</v>
      </c>
      <c r="C120" s="172">
        <v>154446</v>
      </c>
      <c r="D120" s="171">
        <v>198288</v>
      </c>
      <c r="E120" s="172">
        <v>102858</v>
      </c>
      <c r="F120" s="188">
        <f t="shared" si="1"/>
        <v>7.4683737611057821E-4</v>
      </c>
      <c r="G120" s="188">
        <f t="shared" si="0"/>
        <v>4.1774678573723985E-4</v>
      </c>
      <c r="H120" s="183"/>
      <c r="I120" s="151"/>
      <c r="J120" s="78"/>
    </row>
    <row r="121" spans="1:11" x14ac:dyDescent="0.55000000000000004">
      <c r="A121" s="170" t="s">
        <v>115</v>
      </c>
      <c r="B121" s="171">
        <v>0</v>
      </c>
      <c r="C121" s="172">
        <v>0</v>
      </c>
      <c r="D121" s="171">
        <v>184801.42</v>
      </c>
      <c r="E121" s="172">
        <v>88890</v>
      </c>
      <c r="F121" s="188">
        <f t="shared" si="1"/>
        <v>0</v>
      </c>
      <c r="G121" s="188">
        <f t="shared" si="0"/>
        <v>3.6101724498029564E-4</v>
      </c>
      <c r="H121" s="183"/>
      <c r="I121" s="151"/>
      <c r="J121" s="94"/>
      <c r="K121" s="78"/>
    </row>
    <row r="122" spans="1:11" x14ac:dyDescent="0.55000000000000004">
      <c r="A122" s="170" t="s">
        <v>42</v>
      </c>
      <c r="B122" s="171">
        <v>285249.5</v>
      </c>
      <c r="C122" s="172">
        <v>105660</v>
      </c>
      <c r="D122" s="171">
        <v>179217.6</v>
      </c>
      <c r="E122" s="172">
        <v>88760</v>
      </c>
      <c r="F122" s="188">
        <f t="shared" si="1"/>
        <v>5.109283319726228E-4</v>
      </c>
      <c r="G122" s="188">
        <f t="shared" si="0"/>
        <v>3.6048926385927598E-4</v>
      </c>
      <c r="H122" s="183"/>
      <c r="I122" s="151"/>
      <c r="J122" s="94"/>
      <c r="K122" s="78"/>
    </row>
    <row r="123" spans="1:11" x14ac:dyDescent="0.55000000000000004">
      <c r="A123" s="170" t="s">
        <v>122</v>
      </c>
      <c r="B123" s="171">
        <v>0</v>
      </c>
      <c r="C123" s="172">
        <v>0</v>
      </c>
      <c r="D123" s="171">
        <v>124675</v>
      </c>
      <c r="E123" s="172">
        <v>54806</v>
      </c>
      <c r="F123" s="188">
        <f t="shared" si="1"/>
        <v>0</v>
      </c>
      <c r="G123" s="188">
        <f t="shared" si="0"/>
        <v>2.225887178354155E-4</v>
      </c>
      <c r="H123" s="183"/>
      <c r="I123" s="151"/>
      <c r="J123" s="94"/>
      <c r="K123" s="78"/>
    </row>
    <row r="124" spans="1:11" x14ac:dyDescent="0.55000000000000004">
      <c r="A124" s="170" t="s">
        <v>57</v>
      </c>
      <c r="B124" s="171">
        <v>3602813.48</v>
      </c>
      <c r="C124" s="172">
        <v>1560078</v>
      </c>
      <c r="D124" s="171">
        <v>139200</v>
      </c>
      <c r="E124" s="172">
        <v>52910</v>
      </c>
      <c r="F124" s="188">
        <f t="shared" si="1"/>
        <v>7.5438959898465399E-3</v>
      </c>
      <c r="G124" s="188">
        <f t="shared" si="0"/>
        <v>2.1488831625500555E-4</v>
      </c>
      <c r="H124" s="183"/>
      <c r="I124" s="151"/>
      <c r="J124" s="94"/>
      <c r="K124" s="78"/>
    </row>
    <row r="125" spans="1:11" x14ac:dyDescent="0.55000000000000004">
      <c r="A125" s="170" t="s">
        <v>105</v>
      </c>
      <c r="B125" s="171">
        <v>116402</v>
      </c>
      <c r="C125" s="172">
        <v>52910</v>
      </c>
      <c r="D125" s="171">
        <v>105779.01</v>
      </c>
      <c r="E125" s="172">
        <v>50880</v>
      </c>
      <c r="F125" s="188">
        <f t="shared" si="1"/>
        <v>2.5585101310497324E-4</v>
      </c>
      <c r="G125" s="188">
        <f t="shared" si="0"/>
        <v>2.0664368798062148E-4</v>
      </c>
      <c r="H125" s="183"/>
      <c r="I125" s="151"/>
      <c r="J125" s="94"/>
      <c r="K125" s="78"/>
    </row>
    <row r="126" spans="1:11" x14ac:dyDescent="0.55000000000000004">
      <c r="A126" s="170" t="s">
        <v>97</v>
      </c>
      <c r="B126" s="171">
        <v>202002.52</v>
      </c>
      <c r="C126" s="172">
        <v>88890</v>
      </c>
      <c r="D126" s="171">
        <v>101639.74</v>
      </c>
      <c r="E126" s="172">
        <v>48889</v>
      </c>
      <c r="F126" s="188">
        <f t="shared" si="1"/>
        <v>4.2983550472313497E-4</v>
      </c>
      <c r="G126" s="188">
        <f t="shared" si="0"/>
        <v>1.9855745404254329E-4</v>
      </c>
      <c r="H126" s="183"/>
      <c r="I126" s="151"/>
      <c r="J126" s="94"/>
      <c r="K126" s="78"/>
    </row>
    <row r="127" spans="1:11" x14ac:dyDescent="0.55000000000000004">
      <c r="A127" s="170" t="s">
        <v>116</v>
      </c>
      <c r="B127" s="171">
        <v>0</v>
      </c>
      <c r="C127" s="172">
        <v>0</v>
      </c>
      <c r="D127" s="171">
        <v>100193</v>
      </c>
      <c r="E127" s="172">
        <v>47619</v>
      </c>
      <c r="F127" s="188">
        <f t="shared" si="1"/>
        <v>0</v>
      </c>
      <c r="G127" s="188">
        <f t="shared" si="0"/>
        <v>1.9339948462950498E-4</v>
      </c>
      <c r="H127" s="183"/>
      <c r="I127" s="151"/>
      <c r="J127" s="94"/>
      <c r="K127" s="78"/>
    </row>
    <row r="128" spans="1:11" x14ac:dyDescent="0.55000000000000004">
      <c r="A128" s="170" t="s">
        <v>67</v>
      </c>
      <c r="B128" s="171">
        <v>0</v>
      </c>
      <c r="C128" s="172">
        <v>0</v>
      </c>
      <c r="D128" s="171">
        <v>90654.45</v>
      </c>
      <c r="E128" s="172">
        <v>46297</v>
      </c>
      <c r="F128" s="188">
        <f t="shared" si="1"/>
        <v>0</v>
      </c>
      <c r="G128" s="188">
        <f t="shared" si="0"/>
        <v>1.8803032276805881E-4</v>
      </c>
      <c r="H128" s="183"/>
      <c r="I128" s="151"/>
      <c r="J128" s="94"/>
      <c r="K128" s="78"/>
    </row>
    <row r="129" spans="1:10" x14ac:dyDescent="0.55000000000000004">
      <c r="A129" s="170" t="s">
        <v>63</v>
      </c>
      <c r="B129" s="171">
        <v>0</v>
      </c>
      <c r="C129" s="172">
        <v>0</v>
      </c>
      <c r="D129" s="171">
        <v>90300.6</v>
      </c>
      <c r="E129" s="172">
        <v>42990</v>
      </c>
      <c r="F129" s="188">
        <f t="shared" si="1"/>
        <v>0</v>
      </c>
      <c r="G129" s="188">
        <f t="shared" si="0"/>
        <v>1.7459929532796613E-4</v>
      </c>
      <c r="H129" s="183"/>
      <c r="I129" s="94"/>
      <c r="J129" s="78"/>
    </row>
    <row r="130" spans="1:10" x14ac:dyDescent="0.55000000000000004">
      <c r="A130" s="170" t="s">
        <v>121</v>
      </c>
      <c r="B130" s="171">
        <v>0</v>
      </c>
      <c r="C130" s="172">
        <v>0</v>
      </c>
      <c r="D130" s="171">
        <v>132000</v>
      </c>
      <c r="E130" s="172">
        <v>40000</v>
      </c>
      <c r="F130" s="188">
        <f t="shared" si="1"/>
        <v>0</v>
      </c>
      <c r="G130" s="188">
        <f t="shared" si="0"/>
        <v>1.6245572954451374E-4</v>
      </c>
      <c r="H130" s="183"/>
      <c r="I130" s="94"/>
      <c r="J130" s="78"/>
    </row>
    <row r="131" spans="1:10" x14ac:dyDescent="0.55000000000000004">
      <c r="A131" s="170" t="s">
        <v>58</v>
      </c>
      <c r="B131" s="171">
        <v>117488</v>
      </c>
      <c r="C131" s="172">
        <v>48501</v>
      </c>
      <c r="D131" s="171">
        <v>130153.81</v>
      </c>
      <c r="E131" s="172">
        <v>39238</v>
      </c>
      <c r="F131" s="188">
        <f t="shared" si="1"/>
        <v>2.3453090127772267E-4</v>
      </c>
      <c r="G131" s="188">
        <f t="shared" si="0"/>
        <v>1.5936094789669074E-4</v>
      </c>
      <c r="H131" s="183"/>
      <c r="I131" s="94"/>
      <c r="J131" s="78"/>
    </row>
    <row r="132" spans="1:10" x14ac:dyDescent="0.55000000000000004">
      <c r="A132" s="170" t="s">
        <v>77</v>
      </c>
      <c r="B132" s="171">
        <v>181769.60000000001</v>
      </c>
      <c r="C132" s="172">
        <v>28183</v>
      </c>
      <c r="D132" s="171">
        <v>0</v>
      </c>
      <c r="E132" s="172">
        <v>0</v>
      </c>
      <c r="F132" s="188">
        <f t="shared" si="1"/>
        <v>1.3628140431558232E-4</v>
      </c>
      <c r="G132" s="188">
        <f t="shared" si="0"/>
        <v>0</v>
      </c>
      <c r="H132" s="183"/>
      <c r="I132" s="94"/>
      <c r="J132" s="78"/>
    </row>
    <row r="133" spans="1:10" x14ac:dyDescent="0.55000000000000004">
      <c r="A133" s="170" t="s">
        <v>107</v>
      </c>
      <c r="B133" s="171">
        <v>225129.5</v>
      </c>
      <c r="C133" s="172">
        <v>81570</v>
      </c>
      <c r="D133" s="171">
        <v>0</v>
      </c>
      <c r="E133" s="172">
        <v>0</v>
      </c>
      <c r="F133" s="188">
        <f t="shared" si="1"/>
        <v>3.9443899336557675E-4</v>
      </c>
      <c r="G133" s="188">
        <f t="shared" si="0"/>
        <v>0</v>
      </c>
      <c r="H133" s="183"/>
      <c r="I133" s="94"/>
      <c r="J133" s="78"/>
    </row>
    <row r="134" spans="1:10" x14ac:dyDescent="0.55000000000000004">
      <c r="A134" s="170" t="s">
        <v>117</v>
      </c>
      <c r="B134" s="171">
        <v>121693</v>
      </c>
      <c r="C134" s="172">
        <v>52910</v>
      </c>
      <c r="D134" s="171">
        <v>0</v>
      </c>
      <c r="E134" s="172">
        <v>0</v>
      </c>
      <c r="F134" s="188">
        <f t="shared" si="1"/>
        <v>2.5585101310497324E-4</v>
      </c>
      <c r="G134" s="188">
        <f t="shared" si="0"/>
        <v>0</v>
      </c>
      <c r="H134" s="183"/>
      <c r="I134" s="94"/>
      <c r="J134" s="78"/>
    </row>
    <row r="135" spans="1:10" x14ac:dyDescent="0.55000000000000004">
      <c r="A135" s="170" t="s">
        <v>65</v>
      </c>
      <c r="B135" s="171">
        <v>101200</v>
      </c>
      <c r="C135" s="172">
        <v>46000</v>
      </c>
      <c r="D135" s="171">
        <v>0</v>
      </c>
      <c r="E135" s="172">
        <v>0</v>
      </c>
      <c r="F135" s="188">
        <f t="shared" si="1"/>
        <v>2.2243709323055695E-4</v>
      </c>
      <c r="G135" s="188">
        <f t="shared" si="0"/>
        <v>0</v>
      </c>
      <c r="H135" s="183"/>
      <c r="I135" s="94"/>
      <c r="J135" s="78"/>
    </row>
    <row r="136" spans="1:10" ht="15.75" thickBot="1" x14ac:dyDescent="0.6">
      <c r="A136" s="204" t="s">
        <v>71</v>
      </c>
      <c r="B136" s="205">
        <v>672023</v>
      </c>
      <c r="C136" s="206">
        <v>220636</v>
      </c>
      <c r="D136" s="205">
        <v>0</v>
      </c>
      <c r="E136" s="206">
        <v>0</v>
      </c>
      <c r="F136" s="189">
        <f t="shared" si="1"/>
        <v>1.0669050109134166E-3</v>
      </c>
      <c r="G136" s="189">
        <f t="shared" si="0"/>
        <v>0</v>
      </c>
      <c r="H136" s="183"/>
      <c r="I136" s="94"/>
      <c r="J136" s="78"/>
    </row>
    <row r="137" spans="1:10" x14ac:dyDescent="0.55000000000000004">
      <c r="A137" s="174"/>
      <c r="B137" s="175"/>
      <c r="C137" s="176"/>
      <c r="D137" s="175"/>
      <c r="E137" s="176"/>
      <c r="F137" s="183"/>
      <c r="G137" s="183"/>
      <c r="H137" s="183"/>
      <c r="I137" s="94"/>
      <c r="J137" s="78"/>
    </row>
    <row r="138" spans="1:10" x14ac:dyDescent="0.55000000000000004">
      <c r="I138" s="94"/>
      <c r="J138" s="78"/>
    </row>
    <row r="139" spans="1:10" x14ac:dyDescent="0.55000000000000004">
      <c r="I139" s="94"/>
      <c r="J139" s="78"/>
    </row>
    <row r="140" spans="1:10" x14ac:dyDescent="0.55000000000000004">
      <c r="I140" s="94"/>
      <c r="J140" s="78"/>
    </row>
    <row r="141" spans="1:10" x14ac:dyDescent="0.55000000000000004">
      <c r="I141" s="94"/>
      <c r="J141" s="78"/>
    </row>
    <row r="142" spans="1:10" x14ac:dyDescent="0.55000000000000004">
      <c r="I142" s="94"/>
      <c r="J142" s="78"/>
    </row>
    <row r="143" spans="1:10" x14ac:dyDescent="0.55000000000000004">
      <c r="I143" s="94"/>
      <c r="J143" s="78"/>
    </row>
    <row r="144" spans="1:10" x14ac:dyDescent="0.55000000000000004">
      <c r="I144" s="94"/>
      <c r="J144" s="78"/>
    </row>
    <row r="145" spans="9:10" x14ac:dyDescent="0.55000000000000004">
      <c r="I145" s="94"/>
      <c r="J145" s="78"/>
    </row>
    <row r="146" spans="9:10" x14ac:dyDescent="0.55000000000000004">
      <c r="I146" s="94"/>
      <c r="J146" s="78"/>
    </row>
    <row r="147" spans="9:10" x14ac:dyDescent="0.55000000000000004">
      <c r="I147" s="94"/>
      <c r="J147" s="78"/>
    </row>
    <row r="148" spans="9:10" x14ac:dyDescent="0.55000000000000004">
      <c r="I148" s="94"/>
      <c r="J148" s="78"/>
    </row>
    <row r="149" spans="9:10" x14ac:dyDescent="0.55000000000000004">
      <c r="I149" s="94"/>
      <c r="J149" s="78"/>
    </row>
    <row r="150" spans="9:10" x14ac:dyDescent="0.55000000000000004">
      <c r="I150" s="94"/>
      <c r="J150" s="78"/>
    </row>
    <row r="151" spans="9:10" x14ac:dyDescent="0.55000000000000004">
      <c r="I151" s="94"/>
      <c r="J151" s="78"/>
    </row>
    <row r="152" spans="9:10" x14ac:dyDescent="0.55000000000000004">
      <c r="I152" s="94"/>
      <c r="J152" s="78"/>
    </row>
    <row r="153" spans="9:10" x14ac:dyDescent="0.55000000000000004">
      <c r="I153" s="94"/>
      <c r="J153" s="78"/>
    </row>
    <row r="154" spans="9:10" x14ac:dyDescent="0.55000000000000004">
      <c r="I154" s="94"/>
      <c r="J154" s="78"/>
    </row>
    <row r="155" spans="9:10" x14ac:dyDescent="0.55000000000000004">
      <c r="I155" s="94"/>
      <c r="J155" s="78"/>
    </row>
    <row r="156" spans="9:10" x14ac:dyDescent="0.55000000000000004">
      <c r="I156" s="94"/>
      <c r="J156" s="78"/>
    </row>
  </sheetData>
  <mergeCells count="11">
    <mergeCell ref="H80:H89"/>
    <mergeCell ref="K10:L11"/>
    <mergeCell ref="A1:A3"/>
    <mergeCell ref="B10:C10"/>
    <mergeCell ref="D10:E10"/>
    <mergeCell ref="A10:A11"/>
    <mergeCell ref="A78:A79"/>
    <mergeCell ref="B78:C78"/>
    <mergeCell ref="D78:E78"/>
    <mergeCell ref="F78:F79"/>
    <mergeCell ref="G78:G79"/>
  </mergeCells>
  <phoneticPr fontId="11" type="noConversion"/>
  <conditionalFormatting sqref="F12:G77">
    <cfRule type="cellIs" dxfId="6" priority="4" operator="lessThan">
      <formula>0</formula>
    </cfRule>
  </conditionalFormatting>
  <conditionalFormatting sqref="F78:G78">
    <cfRule type="cellIs" dxfId="5" priority="1" stopIfTrue="1" operator="lessThan">
      <formula>0</formula>
    </cfRule>
  </conditionalFormatting>
  <conditionalFormatting sqref="F49:H77 F1:H10 H78:H80 F80:G80 F82:G65120 H92:H65125">
    <cfRule type="cellIs" dxfId="4" priority="54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AED4-CA46-4E41-89CA-43170A51EB93}">
  <dimension ref="A1:P164"/>
  <sheetViews>
    <sheetView showGridLines="0" zoomScale="85" zoomScaleNormal="85" workbookViewId="0">
      <selection activeCell="K25" sqref="K25"/>
    </sheetView>
  </sheetViews>
  <sheetFormatPr baseColWidth="10" defaultColWidth="9.140625" defaultRowHeight="15.4" x14ac:dyDescent="0.55000000000000004"/>
  <cols>
    <col min="1" max="1" width="32" style="7" customWidth="1"/>
    <col min="2" max="2" width="18.42578125" style="53" customWidth="1"/>
    <col min="3" max="3" width="14.7109375" style="60" customWidth="1"/>
    <col min="4" max="4" width="17.7109375" style="53" customWidth="1"/>
    <col min="5" max="5" width="15.7109375" style="60" customWidth="1"/>
    <col min="6" max="6" width="16.42578125" style="49" bestFit="1" customWidth="1"/>
    <col min="7" max="7" width="16.42578125" style="49" customWidth="1"/>
    <col min="8" max="8" width="16.42578125" style="49" bestFit="1" customWidth="1"/>
    <col min="9" max="9" width="10.42578125" style="83" customWidth="1"/>
    <col min="10" max="10" width="15.140625" style="7" bestFit="1" customWidth="1"/>
    <col min="11" max="11" width="19.42578125" style="7" bestFit="1" customWidth="1"/>
    <col min="12" max="12" width="18.7109375" style="7" customWidth="1"/>
    <col min="13" max="13" width="20.42578125" style="7" customWidth="1"/>
    <col min="14" max="14" width="10.140625" style="7" bestFit="1" customWidth="1"/>
    <col min="15" max="15" width="13.7109375" style="7" bestFit="1" customWidth="1"/>
    <col min="16" max="16384" width="9.140625" style="7"/>
  </cols>
  <sheetData>
    <row r="1" spans="1:16" x14ac:dyDescent="0.55000000000000004">
      <c r="A1" s="238"/>
      <c r="F1" s="48"/>
      <c r="G1" s="48"/>
    </row>
    <row r="2" spans="1:16" x14ac:dyDescent="0.55000000000000004">
      <c r="A2" s="238"/>
      <c r="B2" s="54"/>
      <c r="D2" s="54"/>
    </row>
    <row r="3" spans="1:16" x14ac:dyDescent="0.55000000000000004">
      <c r="A3" s="238"/>
      <c r="B3" s="54"/>
      <c r="D3" s="54"/>
    </row>
    <row r="4" spans="1:16" s="8" customFormat="1" x14ac:dyDescent="0.55000000000000004">
      <c r="A4" s="9" t="s">
        <v>5</v>
      </c>
      <c r="B4" s="55"/>
      <c r="C4" s="61"/>
      <c r="D4" s="54"/>
      <c r="E4" s="61"/>
      <c r="F4" s="48"/>
      <c r="G4" s="48"/>
      <c r="H4" s="48"/>
      <c r="I4" s="84"/>
    </row>
    <row r="5" spans="1:16" s="8" customFormat="1" x14ac:dyDescent="0.55000000000000004">
      <c r="A5" s="9" t="s">
        <v>114</v>
      </c>
      <c r="B5" s="55"/>
      <c r="C5" s="61"/>
      <c r="D5" s="55"/>
      <c r="E5" s="61"/>
      <c r="F5" s="48"/>
      <c r="G5" s="48"/>
      <c r="H5" s="48"/>
      <c r="I5" s="84"/>
    </row>
    <row r="6" spans="1:16" s="8" customFormat="1" x14ac:dyDescent="0.55000000000000004">
      <c r="A6" s="9" t="s">
        <v>120</v>
      </c>
      <c r="B6" s="55"/>
      <c r="C6" s="61"/>
      <c r="D6" s="55"/>
      <c r="E6" s="61"/>
      <c r="F6" s="50"/>
      <c r="G6" s="50"/>
      <c r="H6" s="48"/>
      <c r="I6" s="84"/>
    </row>
    <row r="7" spans="1:16" s="8" customFormat="1" x14ac:dyDescent="0.55000000000000004">
      <c r="A7" s="9" t="s">
        <v>78</v>
      </c>
      <c r="B7" s="55"/>
      <c r="C7" s="61"/>
      <c r="D7" s="55"/>
      <c r="E7" s="61"/>
      <c r="F7" s="48"/>
      <c r="G7" s="48"/>
      <c r="H7" s="48"/>
      <c r="I7" s="85"/>
    </row>
    <row r="8" spans="1:16" s="8" customFormat="1" x14ac:dyDescent="0.55000000000000004">
      <c r="A8" s="9" t="s">
        <v>7</v>
      </c>
      <c r="B8" s="55"/>
      <c r="C8" s="61"/>
      <c r="D8" s="55"/>
      <c r="E8" s="61"/>
      <c r="F8" s="48"/>
      <c r="G8" s="48"/>
      <c r="H8" s="48"/>
      <c r="I8" s="85"/>
    </row>
    <row r="9" spans="1:16" ht="15.75" thickBot="1" x14ac:dyDescent="0.6">
      <c r="A9" s="46"/>
      <c r="B9" s="54"/>
      <c r="D9" s="54"/>
      <c r="F9" s="75"/>
      <c r="G9" s="75"/>
      <c r="H9" s="75"/>
    </row>
    <row r="10" spans="1:16" ht="15" customHeight="1" thickBot="1" x14ac:dyDescent="0.6">
      <c r="A10" s="227" t="s">
        <v>48</v>
      </c>
      <c r="B10" s="239" t="s">
        <v>123</v>
      </c>
      <c r="C10" s="230"/>
      <c r="D10" s="239" t="s">
        <v>124</v>
      </c>
      <c r="E10" s="230"/>
      <c r="F10" s="160"/>
      <c r="G10" s="161" t="s">
        <v>29</v>
      </c>
      <c r="H10" s="162"/>
      <c r="I10" s="86"/>
      <c r="K10" s="234" t="s">
        <v>102</v>
      </c>
      <c r="L10" s="235"/>
    </row>
    <row r="11" spans="1:16" ht="15" customHeight="1" thickBot="1" x14ac:dyDescent="0.6">
      <c r="A11" s="228"/>
      <c r="B11" s="70" t="s">
        <v>4</v>
      </c>
      <c r="C11" s="64" t="s">
        <v>0</v>
      </c>
      <c r="D11" s="65" t="s">
        <v>4</v>
      </c>
      <c r="E11" s="64" t="s">
        <v>0</v>
      </c>
      <c r="F11" s="65" t="s">
        <v>4</v>
      </c>
      <c r="G11" s="64" t="s">
        <v>0</v>
      </c>
      <c r="H11" s="109" t="s">
        <v>30</v>
      </c>
      <c r="I11" s="7"/>
      <c r="J11" s="41"/>
      <c r="K11" s="236"/>
      <c r="L11" s="237"/>
      <c r="M11" s="11"/>
      <c r="N11" s="11"/>
      <c r="O11" s="11"/>
      <c r="P11" s="11"/>
    </row>
    <row r="12" spans="1:16" ht="15.75" thickBot="1" x14ac:dyDescent="0.6">
      <c r="A12" s="199" t="s">
        <v>41</v>
      </c>
      <c r="B12" s="200">
        <v>1310484440.97</v>
      </c>
      <c r="C12" s="201">
        <v>547110979</v>
      </c>
      <c r="D12" s="200">
        <v>900824177.75999999</v>
      </c>
      <c r="E12" s="201">
        <v>443423386</v>
      </c>
      <c r="F12" s="202">
        <v>-0.31260215718911999</v>
      </c>
      <c r="G12" s="202">
        <v>-0.18951839202627299</v>
      </c>
      <c r="H12" s="202">
        <v>0.52362607501574343</v>
      </c>
      <c r="I12" s="106"/>
      <c r="J12" s="41"/>
      <c r="K12" s="69">
        <v>2023</v>
      </c>
      <c r="L12" s="69">
        <v>2024</v>
      </c>
    </row>
    <row r="13" spans="1:16" ht="15.75" thickBot="1" x14ac:dyDescent="0.6">
      <c r="A13" s="170" t="s">
        <v>41</v>
      </c>
      <c r="B13" s="171">
        <v>1310484440.97</v>
      </c>
      <c r="C13" s="172">
        <v>547110979</v>
      </c>
      <c r="D13" s="171">
        <v>900824177.75999999</v>
      </c>
      <c r="E13" s="172">
        <v>443423386</v>
      </c>
      <c r="F13" s="173">
        <v>-0.31260215718911999</v>
      </c>
      <c r="G13" s="173">
        <v>-0.18951839202627299</v>
      </c>
      <c r="H13" s="173">
        <v>0.52362607501574343</v>
      </c>
      <c r="I13" s="106"/>
      <c r="J13" s="66" t="s">
        <v>41</v>
      </c>
      <c r="K13" s="107">
        <f>+C12/$C$90</f>
        <v>0.63743120008503262</v>
      </c>
      <c r="L13" s="197">
        <f>+H12</f>
        <v>0.52362607501574343</v>
      </c>
    </row>
    <row r="14" spans="1:16" ht="15.75" thickBot="1" x14ac:dyDescent="0.6">
      <c r="A14" s="199" t="s">
        <v>1</v>
      </c>
      <c r="B14" s="200">
        <v>378102111.17000002</v>
      </c>
      <c r="C14" s="201">
        <v>133252446</v>
      </c>
      <c r="D14" s="200">
        <v>474573296.13599998</v>
      </c>
      <c r="E14" s="201">
        <v>177067451</v>
      </c>
      <c r="F14" s="202">
        <v>0.25514585112333621</v>
      </c>
      <c r="G14" s="202">
        <v>0.32881201295171708</v>
      </c>
      <c r="H14" s="202">
        <v>0.20909392086093639</v>
      </c>
      <c r="I14" s="106"/>
      <c r="J14" s="67" t="s">
        <v>1</v>
      </c>
      <c r="K14" s="107">
        <f>+C14/$C$90</f>
        <v>0.15525052471675221</v>
      </c>
      <c r="L14" s="198">
        <f>+H14</f>
        <v>0.20909392086093639</v>
      </c>
    </row>
    <row r="15" spans="1:16" ht="15.75" thickBot="1" x14ac:dyDescent="0.6">
      <c r="A15" s="170" t="s">
        <v>92</v>
      </c>
      <c r="B15" s="171">
        <v>378102111.17000002</v>
      </c>
      <c r="C15" s="172">
        <v>133252446</v>
      </c>
      <c r="D15" s="171">
        <v>474573296.13599998</v>
      </c>
      <c r="E15" s="172">
        <v>177067451</v>
      </c>
      <c r="F15" s="173">
        <v>0.25514585112333621</v>
      </c>
      <c r="G15" s="173">
        <v>0.32881201295171708</v>
      </c>
      <c r="H15" s="173">
        <v>0.20909392086093639</v>
      </c>
      <c r="I15" s="106"/>
      <c r="J15" s="67" t="s">
        <v>2</v>
      </c>
      <c r="K15" s="107">
        <f>+C16/$C$90</f>
        <v>0.14895963144516547</v>
      </c>
      <c r="L15" s="198">
        <f>+H16</f>
        <v>0.189574798527396</v>
      </c>
    </row>
    <row r="16" spans="1:16" ht="15.75" thickBot="1" x14ac:dyDescent="0.6">
      <c r="A16" s="199" t="s">
        <v>2</v>
      </c>
      <c r="B16" s="200">
        <v>321160163.38</v>
      </c>
      <c r="C16" s="201">
        <v>127852935</v>
      </c>
      <c r="D16" s="200">
        <v>354341725.00400001</v>
      </c>
      <c r="E16" s="201">
        <v>160538031</v>
      </c>
      <c r="F16" s="202">
        <v>0.1033178002987227</v>
      </c>
      <c r="G16" s="202">
        <v>0.25564603581450829</v>
      </c>
      <c r="H16" s="202">
        <v>0.189574798527396</v>
      </c>
      <c r="I16" s="106"/>
      <c r="J16" s="67" t="s">
        <v>62</v>
      </c>
      <c r="K16" s="107">
        <f>+C42/$C$90</f>
        <v>3.576192349038064E-2</v>
      </c>
      <c r="L16" s="198">
        <f>+H42</f>
        <v>4.7430957606328809E-2</v>
      </c>
    </row>
    <row r="17" spans="1:13" ht="15.75" thickBot="1" x14ac:dyDescent="0.6">
      <c r="A17" s="170" t="s">
        <v>40</v>
      </c>
      <c r="B17" s="171">
        <v>83913891.299999997</v>
      </c>
      <c r="C17" s="172">
        <v>35854501</v>
      </c>
      <c r="D17" s="171">
        <v>82614015.060000002</v>
      </c>
      <c r="E17" s="172">
        <v>39655142</v>
      </c>
      <c r="F17" s="173">
        <v>-1.5490596608764279E-2</v>
      </c>
      <c r="G17" s="173">
        <v>0.106001782035678</v>
      </c>
      <c r="H17" s="173">
        <v>4.6827630240620553E-2</v>
      </c>
      <c r="I17" s="106"/>
      <c r="J17" s="67" t="s">
        <v>100</v>
      </c>
      <c r="K17" s="107">
        <f>+C58/$C$90</f>
        <v>1.8284726286348738E-2</v>
      </c>
      <c r="L17" s="198">
        <f>+H58</f>
        <v>2.269389794163609E-2</v>
      </c>
    </row>
    <row r="18" spans="1:13" ht="15.75" thickBot="1" x14ac:dyDescent="0.6">
      <c r="A18" s="170" t="s">
        <v>39</v>
      </c>
      <c r="B18" s="171">
        <v>64414292.060000002</v>
      </c>
      <c r="C18" s="172">
        <v>26633812</v>
      </c>
      <c r="D18" s="171">
        <v>65367824.604000002</v>
      </c>
      <c r="E18" s="172">
        <v>29738432</v>
      </c>
      <c r="F18" s="173">
        <v>1.480312075947077E-2</v>
      </c>
      <c r="G18" s="173">
        <v>0.116566866207511</v>
      </c>
      <c r="H18" s="173">
        <v>3.5117269221525867E-2</v>
      </c>
      <c r="I18" s="106"/>
      <c r="J18" s="68" t="s">
        <v>101</v>
      </c>
      <c r="K18" s="107">
        <f>+C79/$C$90</f>
        <v>3.8065891027922877E-3</v>
      </c>
      <c r="L18" s="198">
        <f>+H79</f>
        <v>6.6945145077530969E-3</v>
      </c>
    </row>
    <row r="19" spans="1:13" ht="15.75" thickBot="1" x14ac:dyDescent="0.6">
      <c r="A19" s="170" t="s">
        <v>38</v>
      </c>
      <c r="B19" s="171">
        <v>58948422.700000003</v>
      </c>
      <c r="C19" s="172">
        <v>22783758</v>
      </c>
      <c r="D19" s="171">
        <v>46229620.100000001</v>
      </c>
      <c r="E19" s="172">
        <v>20523400</v>
      </c>
      <c r="F19" s="173">
        <v>-0.21576154233555089</v>
      </c>
      <c r="G19" s="173">
        <v>-9.9209182260450612E-2</v>
      </c>
      <c r="H19" s="173">
        <v>2.4235499811861769E-2</v>
      </c>
      <c r="I19" s="106"/>
      <c r="J19" s="68" t="s">
        <v>55</v>
      </c>
      <c r="K19" s="107">
        <f>+C87/$C$90</f>
        <v>5.0540487352802052E-4</v>
      </c>
      <c r="L19" s="198">
        <f>+H87</f>
        <v>8.8583554020617208E-4</v>
      </c>
    </row>
    <row r="20" spans="1:13" x14ac:dyDescent="0.55000000000000004">
      <c r="A20" s="170" t="s">
        <v>37</v>
      </c>
      <c r="B20" s="171">
        <v>27350479.149999999</v>
      </c>
      <c r="C20" s="172">
        <v>11841423</v>
      </c>
      <c r="D20" s="171">
        <v>39634876.350000001</v>
      </c>
      <c r="E20" s="172">
        <v>19430005</v>
      </c>
      <c r="F20" s="173">
        <v>0.44914742197487262</v>
      </c>
      <c r="G20" s="173">
        <v>0.64085051264531301</v>
      </c>
      <c r="H20" s="173">
        <v>2.2944340729215099E-2</v>
      </c>
      <c r="I20" s="106"/>
      <c r="L20" s="41"/>
    </row>
    <row r="21" spans="1:13" x14ac:dyDescent="0.55000000000000004">
      <c r="A21" s="170" t="s">
        <v>94</v>
      </c>
      <c r="B21" s="171">
        <v>20277783.100000001</v>
      </c>
      <c r="C21" s="172">
        <v>6643793</v>
      </c>
      <c r="D21" s="171">
        <v>24598517.93</v>
      </c>
      <c r="E21" s="172">
        <v>10085120</v>
      </c>
      <c r="F21" s="173">
        <v>0.21307727815670341</v>
      </c>
      <c r="G21" s="173">
        <v>0.51797625242086864</v>
      </c>
      <c r="H21" s="173">
        <v>1.1909231602103131E-2</v>
      </c>
      <c r="I21" s="106"/>
    </row>
    <row r="22" spans="1:13" x14ac:dyDescent="0.55000000000000004">
      <c r="A22" s="170" t="s">
        <v>64</v>
      </c>
      <c r="B22" s="171">
        <v>3546833.04</v>
      </c>
      <c r="C22" s="172">
        <v>1531239</v>
      </c>
      <c r="D22" s="171">
        <v>16900282.039999999</v>
      </c>
      <c r="E22" s="172">
        <v>8253339</v>
      </c>
      <c r="F22" s="173">
        <v>3.7648935964575312</v>
      </c>
      <c r="G22" s="173">
        <v>4.3899743932854376</v>
      </c>
      <c r="H22" s="173">
        <v>9.7461334760191483E-3</v>
      </c>
      <c r="I22" s="106"/>
      <c r="M22" s="63"/>
    </row>
    <row r="23" spans="1:13" x14ac:dyDescent="0.55000000000000004">
      <c r="A23" s="170" t="s">
        <v>34</v>
      </c>
      <c r="B23" s="171">
        <v>12971472.6</v>
      </c>
      <c r="C23" s="172">
        <v>5399210</v>
      </c>
      <c r="D23" s="171">
        <v>17534466.920000002</v>
      </c>
      <c r="E23" s="172">
        <v>8021480</v>
      </c>
      <c r="F23" s="173">
        <v>0.35177149585930612</v>
      </c>
      <c r="G23" s="173">
        <v>0.4856766082445394</v>
      </c>
      <c r="H23" s="173">
        <v>9.4723377720481467E-3</v>
      </c>
      <c r="I23" s="106"/>
    </row>
    <row r="24" spans="1:13" x14ac:dyDescent="0.55000000000000004">
      <c r="A24" s="170" t="s">
        <v>95</v>
      </c>
      <c r="B24" s="171">
        <v>19244344.98</v>
      </c>
      <c r="C24" s="172">
        <v>6051874</v>
      </c>
      <c r="D24" s="171">
        <v>18258865.260000002</v>
      </c>
      <c r="E24" s="172">
        <v>6707133</v>
      </c>
      <c r="F24" s="173">
        <v>-5.1208795156404419E-2</v>
      </c>
      <c r="G24" s="173">
        <v>0.1082737347142388</v>
      </c>
      <c r="H24" s="173">
        <v>7.9202627517678294E-3</v>
      </c>
      <c r="I24" s="106"/>
    </row>
    <row r="25" spans="1:13" x14ac:dyDescent="0.55000000000000004">
      <c r="A25" s="170" t="s">
        <v>35</v>
      </c>
      <c r="B25" s="171">
        <v>5637931.2800000003</v>
      </c>
      <c r="C25" s="172">
        <v>2396749</v>
      </c>
      <c r="D25" s="171">
        <v>12012027.76</v>
      </c>
      <c r="E25" s="172">
        <v>5816325</v>
      </c>
      <c r="F25" s="173">
        <v>1.1305736383505549</v>
      </c>
      <c r="G25" s="173">
        <v>1.426755993222486</v>
      </c>
      <c r="H25" s="173">
        <v>6.8683329001640514E-3</v>
      </c>
      <c r="I25" s="106"/>
    </row>
    <row r="26" spans="1:13" x14ac:dyDescent="0.55000000000000004">
      <c r="A26" s="170" t="s">
        <v>93</v>
      </c>
      <c r="B26" s="171">
        <v>12507516.279999999</v>
      </c>
      <c r="C26" s="172">
        <v>3944233</v>
      </c>
      <c r="D26" s="171">
        <v>10402200.02</v>
      </c>
      <c r="E26" s="172">
        <v>3559291</v>
      </c>
      <c r="F26" s="173">
        <v>-0.16832408712243541</v>
      </c>
      <c r="G26" s="173">
        <v>-9.7596161281547023E-2</v>
      </c>
      <c r="H26" s="173">
        <v>4.2030655915131646E-3</v>
      </c>
      <c r="I26" s="106"/>
    </row>
    <row r="27" spans="1:13" x14ac:dyDescent="0.55000000000000004">
      <c r="A27" s="170" t="s">
        <v>96</v>
      </c>
      <c r="B27" s="171">
        <v>2527564.34</v>
      </c>
      <c r="C27" s="172">
        <v>1036462</v>
      </c>
      <c r="D27" s="171">
        <v>5079642.47</v>
      </c>
      <c r="E27" s="172">
        <v>2354795</v>
      </c>
      <c r="F27" s="173">
        <v>1.009698581995345</v>
      </c>
      <c r="G27" s="173">
        <v>1.2719549776065111</v>
      </c>
      <c r="H27" s="173">
        <v>2.780710495311354E-3</v>
      </c>
      <c r="I27" s="106"/>
    </row>
    <row r="28" spans="1:13" x14ac:dyDescent="0.55000000000000004">
      <c r="A28" s="170" t="s">
        <v>33</v>
      </c>
      <c r="B28" s="171">
        <v>2873041.53</v>
      </c>
      <c r="C28" s="172">
        <v>1375257</v>
      </c>
      <c r="D28" s="171">
        <v>2104695.3199999998</v>
      </c>
      <c r="E28" s="172">
        <v>1073754</v>
      </c>
      <c r="F28" s="173">
        <v>-0.26743303289458542</v>
      </c>
      <c r="G28" s="173">
        <v>-0.21923393227593099</v>
      </c>
      <c r="H28" s="173">
        <v>1.267965583918153E-3</v>
      </c>
      <c r="I28" s="106"/>
    </row>
    <row r="29" spans="1:13" x14ac:dyDescent="0.55000000000000004">
      <c r="A29" s="170" t="s">
        <v>36</v>
      </c>
      <c r="B29" s="171">
        <v>2355726.48</v>
      </c>
      <c r="C29" s="172">
        <v>694341</v>
      </c>
      <c r="D29" s="171">
        <v>3240413.67</v>
      </c>
      <c r="E29" s="172">
        <v>1073215</v>
      </c>
      <c r="F29" s="173">
        <v>0.3755474998948094</v>
      </c>
      <c r="G29" s="173">
        <v>0.54565984148998825</v>
      </c>
      <c r="H29" s="173">
        <v>1.2673290941358269E-3</v>
      </c>
      <c r="I29" s="106"/>
    </row>
    <row r="30" spans="1:13" x14ac:dyDescent="0.55000000000000004">
      <c r="A30" s="170" t="s">
        <v>69</v>
      </c>
      <c r="B30" s="171">
        <v>910940.59</v>
      </c>
      <c r="C30" s="172">
        <v>404422</v>
      </c>
      <c r="D30" s="171">
        <v>1852037.1200000001</v>
      </c>
      <c r="E30" s="172">
        <v>864537</v>
      </c>
      <c r="F30" s="173">
        <v>1.0331041786160831</v>
      </c>
      <c r="G30" s="173">
        <v>1.137710114682188</v>
      </c>
      <c r="H30" s="173">
        <v>1.0209071742911769E-3</v>
      </c>
      <c r="I30" s="106"/>
    </row>
    <row r="31" spans="1:13" x14ac:dyDescent="0.55000000000000004">
      <c r="A31" s="170" t="s">
        <v>60</v>
      </c>
      <c r="B31" s="171">
        <v>1652766.32</v>
      </c>
      <c r="C31" s="172">
        <v>539550</v>
      </c>
      <c r="D31" s="171">
        <v>2218700.0499999998</v>
      </c>
      <c r="E31" s="172">
        <v>803770</v>
      </c>
      <c r="F31" s="173">
        <v>0.34241605915590051</v>
      </c>
      <c r="G31" s="173">
        <v>0.48970438328236487</v>
      </c>
      <c r="H31" s="173">
        <v>9.4914915090969982E-4</v>
      </c>
      <c r="I31" s="106"/>
    </row>
    <row r="32" spans="1:13" x14ac:dyDescent="0.55000000000000004">
      <c r="A32" s="170" t="s">
        <v>70</v>
      </c>
      <c r="B32" s="171">
        <v>430816.24</v>
      </c>
      <c r="C32" s="172">
        <v>184112</v>
      </c>
      <c r="D32" s="171">
        <v>1981336.38</v>
      </c>
      <c r="E32" s="172">
        <v>778879</v>
      </c>
      <c r="F32" s="173">
        <v>3.599028996678491</v>
      </c>
      <c r="G32" s="173">
        <v>3.230462979056226</v>
      </c>
      <c r="H32" s="173">
        <v>9.1975607637930759E-4</v>
      </c>
      <c r="I32" s="106"/>
    </row>
    <row r="33" spans="1:9" x14ac:dyDescent="0.55000000000000004">
      <c r="A33" s="170" t="s">
        <v>97</v>
      </c>
      <c r="B33" s="171">
        <v>202002.52</v>
      </c>
      <c r="C33" s="172">
        <v>88890</v>
      </c>
      <c r="D33" s="171">
        <v>1121317.6299999999</v>
      </c>
      <c r="E33" s="172">
        <v>537779</v>
      </c>
      <c r="F33" s="173">
        <v>4.5510081260372388</v>
      </c>
      <c r="G33" s="173">
        <v>5.0499381257734282</v>
      </c>
      <c r="H33" s="173">
        <v>6.350479381254183E-4</v>
      </c>
      <c r="I33" s="106"/>
    </row>
    <row r="34" spans="1:9" x14ac:dyDescent="0.55000000000000004">
      <c r="A34" s="170" t="s">
        <v>59</v>
      </c>
      <c r="B34" s="171">
        <v>435702.57</v>
      </c>
      <c r="C34" s="172">
        <v>147964</v>
      </c>
      <c r="D34" s="171">
        <v>794308.56</v>
      </c>
      <c r="E34" s="172">
        <v>340219</v>
      </c>
      <c r="F34" s="173">
        <v>0.82305227164485184</v>
      </c>
      <c r="G34" s="173">
        <v>1.29933632505204</v>
      </c>
      <c r="H34" s="173">
        <v>4.0175494852177511E-4</v>
      </c>
      <c r="I34" s="106"/>
    </row>
    <row r="35" spans="1:9" x14ac:dyDescent="0.55000000000000004">
      <c r="A35" s="170" t="s">
        <v>58</v>
      </c>
      <c r="B35" s="171">
        <v>461990.3</v>
      </c>
      <c r="C35" s="172">
        <v>191275</v>
      </c>
      <c r="D35" s="171">
        <v>731187.39</v>
      </c>
      <c r="E35" s="172">
        <v>247006</v>
      </c>
      <c r="F35" s="173">
        <v>0.5826899179484939</v>
      </c>
      <c r="G35" s="173">
        <v>0.29136583453143378</v>
      </c>
      <c r="H35" s="173">
        <v>2.9168236581310738E-4</v>
      </c>
      <c r="I35" s="106"/>
    </row>
    <row r="36" spans="1:9" x14ac:dyDescent="0.55000000000000004">
      <c r="A36" s="170" t="s">
        <v>115</v>
      </c>
      <c r="B36" s="171">
        <v>0</v>
      </c>
      <c r="C36" s="172">
        <v>0</v>
      </c>
      <c r="D36" s="171">
        <v>369520.58</v>
      </c>
      <c r="E36" s="172">
        <v>177740</v>
      </c>
      <c r="F36" s="173"/>
      <c r="G36" s="173"/>
      <c r="H36" s="173">
        <v>2.0988811486207499E-4</v>
      </c>
      <c r="I36" s="106"/>
    </row>
    <row r="37" spans="1:9" x14ac:dyDescent="0.55000000000000004">
      <c r="A37" s="170" t="s">
        <v>105</v>
      </c>
      <c r="B37" s="171">
        <v>116402</v>
      </c>
      <c r="C37" s="172">
        <v>52910</v>
      </c>
      <c r="D37" s="171">
        <v>308158.53000000003</v>
      </c>
      <c r="E37" s="172">
        <v>148200</v>
      </c>
      <c r="F37" s="173">
        <v>1.6473645641827459</v>
      </c>
      <c r="G37" s="173">
        <v>1.8009828009828011</v>
      </c>
      <c r="H37" s="173">
        <v>1.7500516835017169E-4</v>
      </c>
      <c r="I37" s="106"/>
    </row>
    <row r="38" spans="1:9" x14ac:dyDescent="0.55000000000000004">
      <c r="A38" s="170" t="s">
        <v>106</v>
      </c>
      <c r="B38" s="171">
        <v>0</v>
      </c>
      <c r="C38" s="172">
        <v>0</v>
      </c>
      <c r="D38" s="171">
        <v>251756.33</v>
      </c>
      <c r="E38" s="172">
        <v>118185</v>
      </c>
      <c r="F38" s="173"/>
      <c r="G38" s="173"/>
      <c r="H38" s="173">
        <v>1.3956130783714601E-4</v>
      </c>
      <c r="I38" s="106"/>
    </row>
    <row r="39" spans="1:9" x14ac:dyDescent="0.55000000000000004">
      <c r="A39" s="170" t="s">
        <v>80</v>
      </c>
      <c r="B39" s="171">
        <v>0</v>
      </c>
      <c r="C39" s="172">
        <v>0</v>
      </c>
      <c r="D39" s="171">
        <v>183835.14</v>
      </c>
      <c r="E39" s="172">
        <v>90420</v>
      </c>
      <c r="F39" s="173"/>
      <c r="G39" s="173"/>
      <c r="H39" s="173">
        <v>1.0677440838206831E-4</v>
      </c>
      <c r="I39" s="106"/>
    </row>
    <row r="40" spans="1:9" x14ac:dyDescent="0.55000000000000004">
      <c r="A40" s="170" t="s">
        <v>99</v>
      </c>
      <c r="B40" s="171">
        <v>0</v>
      </c>
      <c r="C40" s="172">
        <v>0</v>
      </c>
      <c r="D40" s="171">
        <v>170653.7</v>
      </c>
      <c r="E40" s="172">
        <v>81866</v>
      </c>
      <c r="F40" s="173"/>
      <c r="G40" s="173"/>
      <c r="H40" s="173">
        <v>9.6673232875540873E-5</v>
      </c>
      <c r="I40" s="106"/>
    </row>
    <row r="41" spans="1:9" ht="15.75" thickBot="1" x14ac:dyDescent="0.6">
      <c r="A41" s="170" t="s">
        <v>77</v>
      </c>
      <c r="B41" s="171">
        <v>380244</v>
      </c>
      <c r="C41" s="172">
        <v>57160</v>
      </c>
      <c r="D41" s="171">
        <v>381466.09</v>
      </c>
      <c r="E41" s="172">
        <v>57999</v>
      </c>
      <c r="F41" s="173">
        <v>3.2139626134797261E-3</v>
      </c>
      <c r="G41" s="173">
        <v>1.46780965710287E-2</v>
      </c>
      <c r="H41" s="173">
        <v>6.8489370844410316E-5</v>
      </c>
      <c r="I41" s="106"/>
    </row>
    <row r="42" spans="1:9" ht="15.75" thickBot="1" x14ac:dyDescent="0.6">
      <c r="A42" s="199" t="s">
        <v>62</v>
      </c>
      <c r="B42" s="200">
        <v>74877810.780000001</v>
      </c>
      <c r="C42" s="201">
        <v>30694671</v>
      </c>
      <c r="D42" s="200">
        <v>95566806.670000002</v>
      </c>
      <c r="E42" s="201">
        <v>40166059</v>
      </c>
      <c r="F42" s="202">
        <v>0.27630342920664108</v>
      </c>
      <c r="G42" s="202">
        <v>0.30856782924957882</v>
      </c>
      <c r="H42" s="202">
        <v>4.7430957606328809E-2</v>
      </c>
      <c r="I42" s="106"/>
    </row>
    <row r="43" spans="1:9" x14ac:dyDescent="0.55000000000000004">
      <c r="A43" s="170" t="s">
        <v>88</v>
      </c>
      <c r="B43" s="171">
        <v>804995.66</v>
      </c>
      <c r="C43" s="172">
        <v>327310</v>
      </c>
      <c r="D43" s="171">
        <v>23738939.34</v>
      </c>
      <c r="E43" s="172">
        <v>9464581</v>
      </c>
      <c r="F43" s="173">
        <v>28.489524626753891</v>
      </c>
      <c r="G43" s="173">
        <v>27.916259814854421</v>
      </c>
      <c r="H43" s="173">
        <v>1.1176454731908481E-2</v>
      </c>
      <c r="I43" s="106"/>
    </row>
    <row r="44" spans="1:9" x14ac:dyDescent="0.55000000000000004">
      <c r="A44" s="170" t="s">
        <v>85</v>
      </c>
      <c r="B44" s="171">
        <v>10608597.83</v>
      </c>
      <c r="C44" s="172">
        <v>3337896</v>
      </c>
      <c r="D44" s="171">
        <v>21819195.52</v>
      </c>
      <c r="E44" s="172">
        <v>8188952</v>
      </c>
      <c r="F44" s="173">
        <v>1.056746411698029</v>
      </c>
      <c r="G44" s="173">
        <v>1.4533274853380691</v>
      </c>
      <c r="H44" s="173">
        <v>9.6701006975133293E-3</v>
      </c>
      <c r="I44" s="106"/>
    </row>
    <row r="45" spans="1:9" x14ac:dyDescent="0.55000000000000004">
      <c r="A45" s="170" t="s">
        <v>86</v>
      </c>
      <c r="B45" s="171">
        <v>20883533.969999999</v>
      </c>
      <c r="C45" s="172">
        <v>9102998</v>
      </c>
      <c r="D45" s="171">
        <v>13224009.720000001</v>
      </c>
      <c r="E45" s="172">
        <v>6042729</v>
      </c>
      <c r="F45" s="173">
        <v>-0.36677337566540219</v>
      </c>
      <c r="G45" s="173">
        <v>-0.33618254118038909</v>
      </c>
      <c r="H45" s="173">
        <v>7.1356869496590064E-3</v>
      </c>
      <c r="I45" s="106"/>
    </row>
    <row r="46" spans="1:9" x14ac:dyDescent="0.55000000000000004">
      <c r="A46" s="170" t="s">
        <v>89</v>
      </c>
      <c r="B46" s="171">
        <v>8789795.7200000007</v>
      </c>
      <c r="C46" s="172">
        <v>3614959</v>
      </c>
      <c r="D46" s="171">
        <v>11781636.4</v>
      </c>
      <c r="E46" s="172">
        <v>5606989</v>
      </c>
      <c r="F46" s="173">
        <v>0.34037658841063489</v>
      </c>
      <c r="G46" s="173">
        <v>0.55105189298135882</v>
      </c>
      <c r="H46" s="173">
        <v>6.6211339668188996E-3</v>
      </c>
      <c r="I46" s="106"/>
    </row>
    <row r="47" spans="1:9" x14ac:dyDescent="0.55000000000000004">
      <c r="A47" s="170" t="s">
        <v>87</v>
      </c>
      <c r="B47" s="171">
        <v>9939770.5099999998</v>
      </c>
      <c r="C47" s="172">
        <v>4458785</v>
      </c>
      <c r="D47" s="171">
        <v>9410337.75</v>
      </c>
      <c r="E47" s="172">
        <v>4276307</v>
      </c>
      <c r="F47" s="173">
        <v>-5.3264082854564743E-2</v>
      </c>
      <c r="G47" s="173">
        <v>-4.0925498762555253E-2</v>
      </c>
      <c r="H47" s="173">
        <v>5.0497694092578793E-3</v>
      </c>
      <c r="I47" s="106"/>
    </row>
    <row r="48" spans="1:9" x14ac:dyDescent="0.55000000000000004">
      <c r="A48" s="170" t="s">
        <v>49</v>
      </c>
      <c r="B48" s="171">
        <v>6805619.8200000003</v>
      </c>
      <c r="C48" s="172">
        <v>2859479</v>
      </c>
      <c r="D48" s="171">
        <v>4290859.9800000004</v>
      </c>
      <c r="E48" s="172">
        <v>2130813</v>
      </c>
      <c r="F48" s="173">
        <v>-0.36951224231035568</v>
      </c>
      <c r="G48" s="173">
        <v>-0.25482474254925458</v>
      </c>
      <c r="H48" s="173">
        <v>2.516216516786332E-3</v>
      </c>
      <c r="I48" s="106"/>
    </row>
    <row r="49" spans="1:13" x14ac:dyDescent="0.55000000000000004">
      <c r="A49" s="170" t="s">
        <v>90</v>
      </c>
      <c r="B49" s="171">
        <v>0</v>
      </c>
      <c r="C49" s="172">
        <v>0</v>
      </c>
      <c r="D49" s="171">
        <v>6290117.9299999997</v>
      </c>
      <c r="E49" s="172">
        <v>2127375</v>
      </c>
      <c r="F49" s="173"/>
      <c r="G49" s="173"/>
      <c r="H49" s="173">
        <v>2.5121566802897878E-3</v>
      </c>
      <c r="I49" s="106"/>
    </row>
    <row r="50" spans="1:13" x14ac:dyDescent="0.55000000000000004">
      <c r="A50" s="170" t="s">
        <v>91</v>
      </c>
      <c r="B50" s="171">
        <v>355079.38</v>
      </c>
      <c r="C50" s="172">
        <v>152900</v>
      </c>
      <c r="D50" s="171">
        <v>1979417.19</v>
      </c>
      <c r="E50" s="172">
        <v>940705</v>
      </c>
      <c r="F50" s="173">
        <v>4.5745765636968274</v>
      </c>
      <c r="G50" s="173">
        <v>5.1524198822759972</v>
      </c>
      <c r="H50" s="173">
        <v>1.1108518008964121E-3</v>
      </c>
      <c r="I50" s="106"/>
      <c r="J50" s="82"/>
      <c r="K50" s="82"/>
    </row>
    <row r="51" spans="1:13" x14ac:dyDescent="0.55000000000000004">
      <c r="A51" s="170" t="s">
        <v>54</v>
      </c>
      <c r="B51" s="171">
        <v>2339702.77</v>
      </c>
      <c r="C51" s="172">
        <v>893101</v>
      </c>
      <c r="D51" s="171">
        <v>1405706.06</v>
      </c>
      <c r="E51" s="172">
        <v>635288</v>
      </c>
      <c r="F51" s="173">
        <v>-0.39919459940631691</v>
      </c>
      <c r="G51" s="173">
        <v>-0.28867171798038521</v>
      </c>
      <c r="H51" s="173">
        <v>7.5019354514739458E-4</v>
      </c>
      <c r="I51" s="106"/>
    </row>
    <row r="52" spans="1:13" x14ac:dyDescent="0.55000000000000004">
      <c r="A52" s="170" t="s">
        <v>66</v>
      </c>
      <c r="B52" s="171">
        <v>1656298.13</v>
      </c>
      <c r="C52" s="172">
        <v>647551</v>
      </c>
      <c r="D52" s="171">
        <v>537586</v>
      </c>
      <c r="E52" s="172">
        <v>253653</v>
      </c>
      <c r="F52" s="173">
        <v>-0.67542920548971463</v>
      </c>
      <c r="G52" s="173">
        <v>-0.60828876798893061</v>
      </c>
      <c r="H52" s="173">
        <v>2.995316192140763E-4</v>
      </c>
      <c r="I52" s="106"/>
    </row>
    <row r="53" spans="1:13" x14ac:dyDescent="0.55000000000000004">
      <c r="A53" s="170" t="s">
        <v>116</v>
      </c>
      <c r="B53" s="171">
        <v>0</v>
      </c>
      <c r="C53" s="172">
        <v>0</v>
      </c>
      <c r="D53" s="171">
        <v>521999.9</v>
      </c>
      <c r="E53" s="172">
        <v>248677</v>
      </c>
      <c r="F53" s="173"/>
      <c r="G53" s="173"/>
      <c r="H53" s="173">
        <v>2.9365560222547671E-4</v>
      </c>
      <c r="I53" s="106"/>
    </row>
    <row r="54" spans="1:13" customFormat="1" x14ac:dyDescent="0.55000000000000004">
      <c r="A54" s="170" t="s">
        <v>57</v>
      </c>
      <c r="B54" s="171">
        <v>12224170.49</v>
      </c>
      <c r="C54" s="172">
        <v>5113624</v>
      </c>
      <c r="D54" s="171">
        <v>356554.28</v>
      </c>
      <c r="E54" s="172">
        <v>158730</v>
      </c>
      <c r="F54" s="173">
        <v>-0.97083202657459011</v>
      </c>
      <c r="G54" s="173">
        <v>-0.96895939161737354</v>
      </c>
      <c r="H54" s="173">
        <v>1.874397461013681E-4</v>
      </c>
      <c r="I54" s="106"/>
      <c r="J54" s="7"/>
      <c r="K54" s="7"/>
      <c r="L54" s="7"/>
      <c r="M54" s="203"/>
    </row>
    <row r="55" spans="1:13" x14ac:dyDescent="0.55000000000000004">
      <c r="A55" s="170" t="s">
        <v>107</v>
      </c>
      <c r="B55" s="171">
        <v>225129.5</v>
      </c>
      <c r="C55" s="172">
        <v>81570</v>
      </c>
      <c r="D55" s="171">
        <v>102296.6</v>
      </c>
      <c r="E55" s="172">
        <v>46286</v>
      </c>
      <c r="F55" s="173">
        <v>-0.54560997114993814</v>
      </c>
      <c r="G55" s="173">
        <v>-0.43256099056025499</v>
      </c>
      <c r="H55" s="173">
        <v>5.4657822012523942E-5</v>
      </c>
      <c r="I55" s="106"/>
    </row>
    <row r="56" spans="1:13" x14ac:dyDescent="0.55000000000000004">
      <c r="A56" s="170" t="s">
        <v>108</v>
      </c>
      <c r="B56" s="171">
        <v>0</v>
      </c>
      <c r="C56" s="172">
        <v>0</v>
      </c>
      <c r="D56" s="171">
        <v>108150</v>
      </c>
      <c r="E56" s="172">
        <v>44974</v>
      </c>
      <c r="F56" s="173"/>
      <c r="G56" s="173"/>
      <c r="H56" s="173">
        <v>5.3108518497844947E-5</v>
      </c>
      <c r="I56" s="106"/>
    </row>
    <row r="57" spans="1:13" ht="15.75" thickBot="1" x14ac:dyDescent="0.6">
      <c r="A57" s="170" t="s">
        <v>117</v>
      </c>
      <c r="B57" s="171">
        <v>245117</v>
      </c>
      <c r="C57" s="172">
        <v>104498</v>
      </c>
      <c r="D57" s="171">
        <v>0</v>
      </c>
      <c r="E57" s="172">
        <v>0</v>
      </c>
      <c r="F57" s="173">
        <v>-1</v>
      </c>
      <c r="G57" s="173">
        <v>-1</v>
      </c>
      <c r="H57" s="173">
        <v>0</v>
      </c>
      <c r="I57" s="106"/>
    </row>
    <row r="58" spans="1:13" ht="15.75" thickBot="1" x14ac:dyDescent="0.6">
      <c r="A58" s="199" t="s">
        <v>68</v>
      </c>
      <c r="B58" s="200">
        <v>39891654.475000001</v>
      </c>
      <c r="C58" s="201">
        <v>15693889</v>
      </c>
      <c r="D58" s="200">
        <v>45093835.049999997</v>
      </c>
      <c r="E58" s="201">
        <v>19217922</v>
      </c>
      <c r="F58" s="202">
        <v>0.13040774175611561</v>
      </c>
      <c r="G58" s="202">
        <v>0.22454810276789899</v>
      </c>
      <c r="H58" s="202">
        <v>2.269389794163609E-2</v>
      </c>
      <c r="I58" s="106"/>
    </row>
    <row r="59" spans="1:13" x14ac:dyDescent="0.55000000000000004">
      <c r="A59" s="170" t="s">
        <v>43</v>
      </c>
      <c r="B59" s="171">
        <v>9619777.1600000001</v>
      </c>
      <c r="C59" s="172">
        <v>4304045</v>
      </c>
      <c r="D59" s="171">
        <v>11981440.529999999</v>
      </c>
      <c r="E59" s="172">
        <v>5500170</v>
      </c>
      <c r="F59" s="173">
        <v>0.2455008396473084</v>
      </c>
      <c r="G59" s="173">
        <v>0.27790717801509968</v>
      </c>
      <c r="H59" s="173">
        <v>6.4949944453749249E-3</v>
      </c>
      <c r="I59" s="106"/>
    </row>
    <row r="60" spans="1:13" x14ac:dyDescent="0.55000000000000004">
      <c r="A60" s="170" t="s">
        <v>45</v>
      </c>
      <c r="B60" s="171">
        <v>8827765.3000000007</v>
      </c>
      <c r="C60" s="172">
        <v>3364526</v>
      </c>
      <c r="D60" s="171">
        <v>10003049.369999999</v>
      </c>
      <c r="E60" s="172">
        <v>4112381</v>
      </c>
      <c r="F60" s="173">
        <v>0.13313494752743349</v>
      </c>
      <c r="G60" s="173">
        <v>0.22227648114474369</v>
      </c>
      <c r="H60" s="173">
        <v>4.8561938544200234E-3</v>
      </c>
      <c r="I60" s="106"/>
    </row>
    <row r="61" spans="1:13" x14ac:dyDescent="0.55000000000000004">
      <c r="A61" s="170" t="s">
        <v>83</v>
      </c>
      <c r="B61" s="171">
        <v>9665853.7300000004</v>
      </c>
      <c r="C61" s="172">
        <v>3290243</v>
      </c>
      <c r="D61" s="171">
        <v>8068997.5599999996</v>
      </c>
      <c r="E61" s="172">
        <v>3144238</v>
      </c>
      <c r="F61" s="173">
        <v>-0.16520591089060491</v>
      </c>
      <c r="G61" s="173">
        <v>-4.4375141896814352E-2</v>
      </c>
      <c r="H61" s="173">
        <v>3.7129412990756219E-3</v>
      </c>
      <c r="I61" s="106"/>
    </row>
    <row r="62" spans="1:13" x14ac:dyDescent="0.55000000000000004">
      <c r="A62" s="170" t="s">
        <v>44</v>
      </c>
      <c r="B62" s="171">
        <v>4946334.12</v>
      </c>
      <c r="C62" s="172">
        <v>2014392</v>
      </c>
      <c r="D62" s="171">
        <v>4759989.17</v>
      </c>
      <c r="E62" s="172">
        <v>2076263</v>
      </c>
      <c r="F62" s="173">
        <v>-3.7673344638513913E-2</v>
      </c>
      <c r="G62" s="173">
        <v>3.071447861190868E-2</v>
      </c>
      <c r="H62" s="173">
        <v>2.451799972025861E-3</v>
      </c>
      <c r="I62" s="106"/>
    </row>
    <row r="63" spans="1:13" x14ac:dyDescent="0.55000000000000004">
      <c r="A63" s="170" t="s">
        <v>53</v>
      </c>
      <c r="B63" s="171">
        <v>910430.67999999993</v>
      </c>
      <c r="C63" s="172">
        <v>384081</v>
      </c>
      <c r="D63" s="171">
        <v>1853040.5</v>
      </c>
      <c r="E63" s="172">
        <v>817136</v>
      </c>
      <c r="F63" s="173">
        <v>1.035344964429362</v>
      </c>
      <c r="G63" s="173">
        <v>1.1275095617851441</v>
      </c>
      <c r="H63" s="173">
        <v>9.6493268046549195E-4</v>
      </c>
      <c r="I63" s="106"/>
    </row>
    <row r="64" spans="1:13" x14ac:dyDescent="0.55000000000000004">
      <c r="A64" s="170" t="s">
        <v>109</v>
      </c>
      <c r="B64" s="171">
        <v>102679.2</v>
      </c>
      <c r="C64" s="172">
        <v>43880</v>
      </c>
      <c r="D64" s="171">
        <v>1763597.34</v>
      </c>
      <c r="E64" s="172">
        <v>763331</v>
      </c>
      <c r="F64" s="173">
        <v>16.175799382932471</v>
      </c>
      <c r="G64" s="173">
        <v>16.395875113947131</v>
      </c>
      <c r="H64" s="173">
        <v>9.0139588503309665E-4</v>
      </c>
      <c r="I64" s="106"/>
    </row>
    <row r="65" spans="1:13" x14ac:dyDescent="0.55000000000000004">
      <c r="A65" s="170" t="s">
        <v>84</v>
      </c>
      <c r="B65" s="171">
        <v>1046577.84</v>
      </c>
      <c r="C65" s="172">
        <v>397998</v>
      </c>
      <c r="D65" s="171">
        <v>1588280.56</v>
      </c>
      <c r="E65" s="172">
        <v>721183</v>
      </c>
      <c r="F65" s="173">
        <v>0.51759429570952897</v>
      </c>
      <c r="G65" s="173">
        <v>0.81202669360147528</v>
      </c>
      <c r="H65" s="173">
        <v>8.5162450962403431E-4</v>
      </c>
      <c r="I65" s="106"/>
    </row>
    <row r="66" spans="1:13" x14ac:dyDescent="0.55000000000000004">
      <c r="A66" s="170" t="s">
        <v>75</v>
      </c>
      <c r="B66" s="171">
        <v>218851.12</v>
      </c>
      <c r="C66" s="172">
        <v>76764</v>
      </c>
      <c r="D66" s="171">
        <v>1040371.61</v>
      </c>
      <c r="E66" s="172">
        <v>426129</v>
      </c>
      <c r="F66" s="173">
        <v>3.753787003694566</v>
      </c>
      <c r="G66" s="173">
        <v>4.5511567922463652</v>
      </c>
      <c r="H66" s="173">
        <v>5.0320362607213438E-4</v>
      </c>
      <c r="I66" s="106"/>
    </row>
    <row r="67" spans="1:13" x14ac:dyDescent="0.55000000000000004">
      <c r="A67" s="170" t="s">
        <v>42</v>
      </c>
      <c r="B67" s="171">
        <v>1616068.2050000001</v>
      </c>
      <c r="C67" s="172">
        <v>618843</v>
      </c>
      <c r="D67" s="171">
        <v>988965.02</v>
      </c>
      <c r="E67" s="172">
        <v>412017</v>
      </c>
      <c r="F67" s="173">
        <v>-0.38804252386117583</v>
      </c>
      <c r="G67" s="173">
        <v>-0.33421400904591309</v>
      </c>
      <c r="H67" s="173">
        <v>4.8653916631668479E-4</v>
      </c>
      <c r="I67" s="106"/>
    </row>
    <row r="68" spans="1:13" x14ac:dyDescent="0.55000000000000004">
      <c r="A68" s="170" t="s">
        <v>63</v>
      </c>
      <c r="B68" s="171">
        <v>803155</v>
      </c>
      <c r="C68" s="172">
        <v>301341</v>
      </c>
      <c r="D68" s="171">
        <v>801956</v>
      </c>
      <c r="E68" s="172">
        <v>347932</v>
      </c>
      <c r="F68" s="173">
        <v>-1.492862523423288E-3</v>
      </c>
      <c r="G68" s="173">
        <v>0.15461221672457451</v>
      </c>
      <c r="H68" s="173">
        <v>4.1086301102842072E-4</v>
      </c>
      <c r="I68" s="106"/>
    </row>
    <row r="69" spans="1:13" x14ac:dyDescent="0.55000000000000004">
      <c r="A69" s="170" t="s">
        <v>72</v>
      </c>
      <c r="B69" s="171">
        <v>113529.60000000001</v>
      </c>
      <c r="C69" s="172">
        <v>51840</v>
      </c>
      <c r="D69" s="171">
        <v>785027.53</v>
      </c>
      <c r="E69" s="172">
        <v>321932</v>
      </c>
      <c r="F69" s="173">
        <v>5.914738799396809</v>
      </c>
      <c r="G69" s="173">
        <v>5.2101080246913583</v>
      </c>
      <c r="H69" s="173">
        <v>3.8016034991435551E-4</v>
      </c>
      <c r="I69" s="106"/>
    </row>
    <row r="70" spans="1:13" x14ac:dyDescent="0.55000000000000004">
      <c r="A70" s="170" t="s">
        <v>67</v>
      </c>
      <c r="B70" s="171">
        <v>413605.2</v>
      </c>
      <c r="C70" s="172">
        <v>183512</v>
      </c>
      <c r="D70" s="171">
        <v>472969.26</v>
      </c>
      <c r="E70" s="172">
        <v>221978</v>
      </c>
      <c r="F70" s="173">
        <v>0.1435283212106617</v>
      </c>
      <c r="G70" s="173">
        <v>0.20961027071799121</v>
      </c>
      <c r="H70" s="173">
        <v>2.6212751187607573E-4</v>
      </c>
      <c r="I70" s="106"/>
    </row>
    <row r="71" spans="1:13" x14ac:dyDescent="0.55000000000000004">
      <c r="A71" s="170" t="s">
        <v>61</v>
      </c>
      <c r="B71" s="171">
        <v>235707.38</v>
      </c>
      <c r="C71" s="172">
        <v>93928</v>
      </c>
      <c r="D71" s="171">
        <v>338383.92</v>
      </c>
      <c r="E71" s="172">
        <v>159144</v>
      </c>
      <c r="F71" s="173">
        <v>0.43561020448320309</v>
      </c>
      <c r="G71" s="173">
        <v>0.69431905289157658</v>
      </c>
      <c r="H71" s="173">
        <v>1.8792862693603051E-4</v>
      </c>
      <c r="I71" s="106"/>
    </row>
    <row r="72" spans="1:13" x14ac:dyDescent="0.55000000000000004">
      <c r="A72" s="170" t="s">
        <v>73</v>
      </c>
      <c r="B72" s="171">
        <v>257928.25</v>
      </c>
      <c r="C72" s="172">
        <v>92388</v>
      </c>
      <c r="D72" s="171">
        <v>119436</v>
      </c>
      <c r="E72" s="172">
        <v>48502</v>
      </c>
      <c r="F72" s="173">
        <v>-0.53694099037232257</v>
      </c>
      <c r="G72" s="173">
        <v>-0.47501840065809409</v>
      </c>
      <c r="H72" s="173">
        <v>5.7274633436707337E-5</v>
      </c>
      <c r="I72" s="106"/>
    </row>
    <row r="73" spans="1:13" x14ac:dyDescent="0.55000000000000004">
      <c r="A73" s="170" t="s">
        <v>76</v>
      </c>
      <c r="B73" s="171">
        <v>0</v>
      </c>
      <c r="C73" s="172">
        <v>0</v>
      </c>
      <c r="D73" s="171">
        <v>143246</v>
      </c>
      <c r="E73" s="172">
        <v>43982</v>
      </c>
      <c r="F73" s="173"/>
      <c r="G73" s="173"/>
      <c r="H73" s="173">
        <v>5.1937093889185239E-5</v>
      </c>
      <c r="I73" s="106"/>
    </row>
    <row r="74" spans="1:13" x14ac:dyDescent="0.55000000000000004">
      <c r="A74" s="170" t="s">
        <v>110</v>
      </c>
      <c r="B74" s="171">
        <v>100650.35</v>
      </c>
      <c r="C74" s="172">
        <v>41482</v>
      </c>
      <c r="D74" s="171">
        <v>178663.67999999999</v>
      </c>
      <c r="E74" s="172">
        <v>40635</v>
      </c>
      <c r="F74" s="173">
        <v>0.77509248601718705</v>
      </c>
      <c r="G74" s="173">
        <v>-2.0418494768815409E-2</v>
      </c>
      <c r="H74" s="173">
        <v>4.7984716706540002E-5</v>
      </c>
      <c r="I74" s="106"/>
    </row>
    <row r="75" spans="1:13" customFormat="1" x14ac:dyDescent="0.55000000000000004">
      <c r="A75" s="170" t="s">
        <v>121</v>
      </c>
      <c r="B75" s="171">
        <v>0</v>
      </c>
      <c r="C75" s="172">
        <v>0</v>
      </c>
      <c r="D75" s="171">
        <v>132000</v>
      </c>
      <c r="E75" s="172">
        <v>40000</v>
      </c>
      <c r="F75" s="173"/>
      <c r="G75" s="173"/>
      <c r="H75" s="173">
        <v>4.7234863252408022E-5</v>
      </c>
      <c r="I75" s="106"/>
      <c r="J75" s="7"/>
      <c r="K75" s="7"/>
      <c r="L75" s="7"/>
      <c r="M75" s="203"/>
    </row>
    <row r="76" spans="1:13" x14ac:dyDescent="0.55000000000000004">
      <c r="A76" s="170" t="s">
        <v>65</v>
      </c>
      <c r="B76" s="171">
        <v>782771.77</v>
      </c>
      <c r="C76" s="172">
        <v>341396</v>
      </c>
      <c r="D76" s="171">
        <v>74421</v>
      </c>
      <c r="E76" s="172">
        <v>20969</v>
      </c>
      <c r="F76" s="173">
        <v>-0.90492631076871866</v>
      </c>
      <c r="G76" s="173">
        <v>-0.93857865938675322</v>
      </c>
      <c r="H76" s="173">
        <v>2.4761696188493589E-5</v>
      </c>
      <c r="I76" s="106"/>
    </row>
    <row r="77" spans="1:13" x14ac:dyDescent="0.55000000000000004">
      <c r="A77" s="170" t="s">
        <v>118</v>
      </c>
      <c r="B77" s="171">
        <v>123121.57</v>
      </c>
      <c r="C77" s="172">
        <v>52910</v>
      </c>
      <c r="D77" s="171">
        <v>0</v>
      </c>
      <c r="E77" s="172">
        <v>0</v>
      </c>
      <c r="F77" s="173">
        <v>-1</v>
      </c>
      <c r="G77" s="173">
        <v>-1</v>
      </c>
      <c r="H77" s="173">
        <v>0</v>
      </c>
      <c r="I77" s="106"/>
    </row>
    <row r="78" spans="1:13" ht="15.75" thickBot="1" x14ac:dyDescent="0.6">
      <c r="A78" s="170" t="s">
        <v>74</v>
      </c>
      <c r="B78" s="171">
        <v>106848</v>
      </c>
      <c r="C78" s="172">
        <v>40320</v>
      </c>
      <c r="D78" s="171">
        <v>0</v>
      </c>
      <c r="E78" s="172">
        <v>0</v>
      </c>
      <c r="F78" s="173">
        <v>-1</v>
      </c>
      <c r="G78" s="173">
        <v>-1</v>
      </c>
      <c r="H78" s="173">
        <v>0</v>
      </c>
      <c r="I78" s="106"/>
    </row>
    <row r="79" spans="1:13" ht="15.75" thickBot="1" x14ac:dyDescent="0.6">
      <c r="A79" s="199" t="s">
        <v>47</v>
      </c>
      <c r="B79" s="200">
        <v>8094276.5</v>
      </c>
      <c r="C79" s="201">
        <v>3267218</v>
      </c>
      <c r="D79" s="200">
        <v>12056513.91</v>
      </c>
      <c r="E79" s="201">
        <v>5669130</v>
      </c>
      <c r="F79" s="202">
        <v>0.48951100323790531</v>
      </c>
      <c r="G79" s="202">
        <v>0.73515510749512281</v>
      </c>
      <c r="H79" s="202">
        <v>6.6945145077530969E-3</v>
      </c>
      <c r="I79" s="106"/>
    </row>
    <row r="80" spans="1:13" x14ac:dyDescent="0.55000000000000004">
      <c r="A80" s="170" t="s">
        <v>46</v>
      </c>
      <c r="B80" s="171">
        <v>3873320.46</v>
      </c>
      <c r="C80" s="172">
        <v>1745442</v>
      </c>
      <c r="D80" s="171">
        <v>5755108.0300000003</v>
      </c>
      <c r="E80" s="172">
        <v>2940426</v>
      </c>
      <c r="F80" s="173">
        <v>0.48583317322522812</v>
      </c>
      <c r="G80" s="173">
        <v>0.68463117078654001</v>
      </c>
      <c r="H80" s="173">
        <v>3.4722655003456269E-3</v>
      </c>
      <c r="I80" s="106"/>
    </row>
    <row r="81" spans="1:9" x14ac:dyDescent="0.55000000000000004">
      <c r="A81" s="170" t="s">
        <v>81</v>
      </c>
      <c r="B81" s="171">
        <v>3396233.04</v>
      </c>
      <c r="C81" s="172">
        <v>1248230</v>
      </c>
      <c r="D81" s="171">
        <v>4848189.7300000004</v>
      </c>
      <c r="E81" s="172">
        <v>2106642</v>
      </c>
      <c r="F81" s="173">
        <v>0.42751974699592471</v>
      </c>
      <c r="G81" s="173">
        <v>0.68770338799740438</v>
      </c>
      <c r="H81" s="173">
        <v>2.487673669794483E-3</v>
      </c>
      <c r="I81" s="106"/>
    </row>
    <row r="82" spans="1:9" x14ac:dyDescent="0.55000000000000004">
      <c r="A82" s="170" t="s">
        <v>71</v>
      </c>
      <c r="B82" s="171">
        <v>824723</v>
      </c>
      <c r="C82" s="172">
        <v>273546</v>
      </c>
      <c r="D82" s="171">
        <v>1064650.8</v>
      </c>
      <c r="E82" s="172">
        <v>441223</v>
      </c>
      <c r="F82" s="173">
        <v>0.29091925410107389</v>
      </c>
      <c r="G82" s="173">
        <v>0.61297551417311902</v>
      </c>
      <c r="H82" s="173">
        <v>5.2102770172043054E-4</v>
      </c>
      <c r="I82" s="106"/>
    </row>
    <row r="83" spans="1:9" x14ac:dyDescent="0.55000000000000004">
      <c r="A83" s="170" t="s">
        <v>122</v>
      </c>
      <c r="B83" s="171">
        <v>0</v>
      </c>
      <c r="C83" s="172">
        <v>0</v>
      </c>
      <c r="D83" s="171">
        <v>124675</v>
      </c>
      <c r="E83" s="172">
        <v>54806</v>
      </c>
      <c r="F83" s="173"/>
      <c r="G83" s="173"/>
      <c r="H83" s="173">
        <v>6.4718847885286842E-5</v>
      </c>
      <c r="I83" s="106"/>
    </row>
    <row r="84" spans="1:9" x14ac:dyDescent="0.55000000000000004">
      <c r="A84" s="170" t="s">
        <v>98</v>
      </c>
      <c r="B84" s="171">
        <v>0</v>
      </c>
      <c r="C84" s="172">
        <v>0</v>
      </c>
      <c r="D84" s="171">
        <v>95285.86</v>
      </c>
      <c r="E84" s="172">
        <v>46998</v>
      </c>
      <c r="F84" s="173"/>
      <c r="G84" s="173"/>
      <c r="H84" s="173">
        <v>5.54986025784168E-5</v>
      </c>
      <c r="I84" s="106"/>
    </row>
    <row r="85" spans="1:9" x14ac:dyDescent="0.55000000000000004">
      <c r="A85" s="170" t="s">
        <v>119</v>
      </c>
      <c r="B85" s="171">
        <v>0</v>
      </c>
      <c r="C85" s="172">
        <v>0</v>
      </c>
      <c r="D85" s="171">
        <v>95325</v>
      </c>
      <c r="E85" s="172">
        <v>42990</v>
      </c>
      <c r="F85" s="173"/>
      <c r="G85" s="173"/>
      <c r="H85" s="173">
        <v>5.0765669280525517E-5</v>
      </c>
      <c r="I85" s="106"/>
    </row>
    <row r="86" spans="1:9" ht="15.75" thickBot="1" x14ac:dyDescent="0.6">
      <c r="A86" s="170" t="s">
        <v>82</v>
      </c>
      <c r="B86" s="171">
        <v>0</v>
      </c>
      <c r="C86" s="172">
        <v>0</v>
      </c>
      <c r="D86" s="171">
        <v>73279.490000000005</v>
      </c>
      <c r="E86" s="172">
        <v>36045</v>
      </c>
      <c r="F86" s="173"/>
      <c r="G86" s="173"/>
      <c r="H86" s="173">
        <v>4.2564516148326168E-5</v>
      </c>
      <c r="I86" s="106"/>
    </row>
    <row r="87" spans="1:9" ht="15.75" thickBot="1" x14ac:dyDescent="0.6">
      <c r="A87" s="199" t="s">
        <v>55</v>
      </c>
      <c r="B87" s="200">
        <v>1144993.49</v>
      </c>
      <c r="C87" s="201">
        <v>433792</v>
      </c>
      <c r="D87" s="200">
        <v>1700057.9</v>
      </c>
      <c r="E87" s="201">
        <v>750154</v>
      </c>
      <c r="F87" s="202">
        <v>0.48477516671295651</v>
      </c>
      <c r="G87" s="202">
        <v>0.72929422395987009</v>
      </c>
      <c r="H87" s="202">
        <v>8.8583554020617208E-4</v>
      </c>
      <c r="I87" s="106"/>
    </row>
    <row r="88" spans="1:9" x14ac:dyDescent="0.55000000000000004">
      <c r="A88" s="170" t="s">
        <v>56</v>
      </c>
      <c r="B88" s="171">
        <v>1070600.93</v>
      </c>
      <c r="C88" s="172">
        <v>410363</v>
      </c>
      <c r="D88" s="171">
        <v>1700057.9</v>
      </c>
      <c r="E88" s="172">
        <v>750154</v>
      </c>
      <c r="F88" s="173">
        <v>0.5879473409387006</v>
      </c>
      <c r="G88" s="173">
        <v>0.82802543114267135</v>
      </c>
      <c r="H88" s="173">
        <v>8.8583554020617208E-4</v>
      </c>
      <c r="I88" s="106"/>
    </row>
    <row r="89" spans="1:9" ht="15.75" thickBot="1" x14ac:dyDescent="0.6">
      <c r="A89" s="204" t="s">
        <v>111</v>
      </c>
      <c r="B89" s="205">
        <v>74392.56</v>
      </c>
      <c r="C89" s="206">
        <v>23429</v>
      </c>
      <c r="D89" s="205">
        <v>0</v>
      </c>
      <c r="E89" s="206">
        <v>0</v>
      </c>
      <c r="F89" s="207">
        <v>-1</v>
      </c>
      <c r="G89" s="207">
        <v>-1</v>
      </c>
      <c r="H89" s="207">
        <v>0</v>
      </c>
      <c r="I89" s="78"/>
    </row>
    <row r="90" spans="1:9" ht="15.75" thickBot="1" x14ac:dyDescent="0.6">
      <c r="A90" s="208" t="s">
        <v>50</v>
      </c>
      <c r="B90" s="209">
        <v>2133755450.7650001</v>
      </c>
      <c r="C90" s="210">
        <v>858305930</v>
      </c>
      <c r="D90" s="209">
        <v>1884156412.4300001</v>
      </c>
      <c r="E90" s="210">
        <v>846832133</v>
      </c>
      <c r="F90" s="211">
        <v>-0.1169764033856425</v>
      </c>
      <c r="G90" s="211">
        <v>-1.3367957273696111E-2</v>
      </c>
      <c r="H90" s="211">
        <v>1</v>
      </c>
      <c r="I90" s="78"/>
    </row>
    <row r="91" spans="1:9" ht="15.75" thickBot="1" x14ac:dyDescent="0.6">
      <c r="A91" s="9"/>
      <c r="B91" s="9"/>
      <c r="C91" s="9"/>
      <c r="D91" s="9"/>
      <c r="E91" s="9"/>
      <c r="F91" s="9"/>
      <c r="G91" s="9"/>
      <c r="H91" s="9"/>
      <c r="I91" s="78"/>
    </row>
    <row r="92" spans="1:9" ht="15.75" thickBot="1" x14ac:dyDescent="0.6">
      <c r="A92" s="227" t="s">
        <v>48</v>
      </c>
      <c r="B92" s="229" t="s">
        <v>123</v>
      </c>
      <c r="C92" s="230"/>
      <c r="D92" s="247" t="s">
        <v>125</v>
      </c>
      <c r="E92" s="248"/>
      <c r="F92" s="240" t="s">
        <v>79</v>
      </c>
      <c r="G92" s="242" t="s">
        <v>103</v>
      </c>
      <c r="H92" s="191"/>
      <c r="I92" s="78"/>
    </row>
    <row r="93" spans="1:9" ht="15.75" thickBot="1" x14ac:dyDescent="0.6">
      <c r="A93" s="228"/>
      <c r="B93" s="192" t="s">
        <v>4</v>
      </c>
      <c r="C93" s="193" t="s">
        <v>0</v>
      </c>
      <c r="D93" s="89" t="s">
        <v>4</v>
      </c>
      <c r="E93" s="74" t="s">
        <v>0</v>
      </c>
      <c r="F93" s="241"/>
      <c r="G93" s="243"/>
      <c r="H93" s="191"/>
      <c r="I93" s="78"/>
    </row>
    <row r="94" spans="1:9" x14ac:dyDescent="0.55000000000000004">
      <c r="A94" s="178" t="s">
        <v>41</v>
      </c>
      <c r="B94" s="179">
        <v>1310484440.97</v>
      </c>
      <c r="C94" s="180">
        <v>547110979</v>
      </c>
      <c r="D94" s="179">
        <v>900824177.75999999</v>
      </c>
      <c r="E94" s="180">
        <v>443423386</v>
      </c>
      <c r="F94" s="181">
        <f>+C94/$C$90</f>
        <v>0.63743120008503262</v>
      </c>
      <c r="G94" s="181">
        <f>+E94/$E$90</f>
        <v>0.52362607501574343</v>
      </c>
      <c r="H94" s="244">
        <f>SUM(G94:G103)</f>
        <v>0.90434665638744727</v>
      </c>
      <c r="I94" s="78"/>
    </row>
    <row r="95" spans="1:9" x14ac:dyDescent="0.55000000000000004">
      <c r="A95" s="170" t="s">
        <v>92</v>
      </c>
      <c r="B95" s="171">
        <v>378102111.17000002</v>
      </c>
      <c r="C95" s="172">
        <v>133252446</v>
      </c>
      <c r="D95" s="171">
        <v>474573296.13599998</v>
      </c>
      <c r="E95" s="172">
        <v>177067451</v>
      </c>
      <c r="F95" s="173">
        <f t="shared" ref="F95:F158" si="0">+C95/$C$90</f>
        <v>0.15525052471675221</v>
      </c>
      <c r="G95" s="173">
        <f t="shared" ref="G95:G158" si="1">+E95/$E$90</f>
        <v>0.20909392086093645</v>
      </c>
      <c r="H95" s="245"/>
      <c r="I95" s="78"/>
    </row>
    <row r="96" spans="1:9" x14ac:dyDescent="0.55000000000000004">
      <c r="A96" s="170" t="s">
        <v>40</v>
      </c>
      <c r="B96" s="171">
        <v>83913891.299999997</v>
      </c>
      <c r="C96" s="172">
        <v>35854501</v>
      </c>
      <c r="D96" s="171">
        <v>82614015.060000002</v>
      </c>
      <c r="E96" s="172">
        <v>39655142</v>
      </c>
      <c r="F96" s="173">
        <f t="shared" si="0"/>
        <v>4.1773567846606859E-2</v>
      </c>
      <c r="G96" s="173">
        <f t="shared" si="1"/>
        <v>4.6827630240620546E-2</v>
      </c>
      <c r="H96" s="245"/>
      <c r="I96" s="78"/>
    </row>
    <row r="97" spans="1:9" x14ac:dyDescent="0.55000000000000004">
      <c r="A97" s="170" t="s">
        <v>39</v>
      </c>
      <c r="B97" s="171">
        <v>64414292.060000002</v>
      </c>
      <c r="C97" s="172">
        <v>26633812</v>
      </c>
      <c r="D97" s="171">
        <v>65367824.604000002</v>
      </c>
      <c r="E97" s="172">
        <v>29738432</v>
      </c>
      <c r="F97" s="166">
        <f t="shared" si="0"/>
        <v>3.1030674575439551E-2</v>
      </c>
      <c r="G97" s="166">
        <f t="shared" si="1"/>
        <v>3.5117269221525867E-2</v>
      </c>
      <c r="H97" s="245"/>
      <c r="I97" s="78"/>
    </row>
    <row r="98" spans="1:9" x14ac:dyDescent="0.55000000000000004">
      <c r="A98" s="170" t="s">
        <v>38</v>
      </c>
      <c r="B98" s="171">
        <v>58948422.700000003</v>
      </c>
      <c r="C98" s="172">
        <v>22783758</v>
      </c>
      <c r="D98" s="171">
        <v>46229620.100000001</v>
      </c>
      <c r="E98" s="172">
        <v>20523400</v>
      </c>
      <c r="F98" s="166">
        <f t="shared" si="0"/>
        <v>2.65450315600173E-2</v>
      </c>
      <c r="G98" s="166">
        <f t="shared" si="1"/>
        <v>2.4235499811861769E-2</v>
      </c>
      <c r="H98" s="245"/>
      <c r="I98" s="78"/>
    </row>
    <row r="99" spans="1:9" x14ac:dyDescent="0.55000000000000004">
      <c r="A99" s="170" t="s">
        <v>37</v>
      </c>
      <c r="B99" s="171">
        <v>27350479.149999999</v>
      </c>
      <c r="C99" s="172">
        <v>11841423</v>
      </c>
      <c r="D99" s="171">
        <v>39634876.350000001</v>
      </c>
      <c r="E99" s="172">
        <v>19430005</v>
      </c>
      <c r="F99" s="173">
        <f t="shared" si="0"/>
        <v>1.3796273084120484E-2</v>
      </c>
      <c r="G99" s="173">
        <f t="shared" si="1"/>
        <v>2.2944340729215102E-2</v>
      </c>
      <c r="H99" s="245"/>
      <c r="I99" s="78"/>
    </row>
    <row r="100" spans="1:9" x14ac:dyDescent="0.55000000000000004">
      <c r="A100" s="170" t="s">
        <v>94</v>
      </c>
      <c r="B100" s="171">
        <v>20277783.100000001</v>
      </c>
      <c r="C100" s="172">
        <v>6643793</v>
      </c>
      <c r="D100" s="171">
        <v>24598517.93</v>
      </c>
      <c r="E100" s="172">
        <v>10085120</v>
      </c>
      <c r="F100" s="173">
        <f t="shared" si="0"/>
        <v>7.7405884869046638E-3</v>
      </c>
      <c r="G100" s="173">
        <f t="shared" si="1"/>
        <v>1.1909231602103129E-2</v>
      </c>
      <c r="H100" s="245"/>
      <c r="I100" s="78"/>
    </row>
    <row r="101" spans="1:9" x14ac:dyDescent="0.55000000000000004">
      <c r="A101" s="170" t="s">
        <v>88</v>
      </c>
      <c r="B101" s="171">
        <v>804995.66</v>
      </c>
      <c r="C101" s="172">
        <v>327310</v>
      </c>
      <c r="D101" s="171">
        <v>23738939.34</v>
      </c>
      <c r="E101" s="172">
        <v>9464581</v>
      </c>
      <c r="F101" s="173">
        <f t="shared" si="0"/>
        <v>3.813442137117706E-4</v>
      </c>
      <c r="G101" s="173">
        <f t="shared" si="1"/>
        <v>1.1176454731908479E-2</v>
      </c>
      <c r="H101" s="245"/>
      <c r="I101" s="78"/>
    </row>
    <row r="102" spans="1:9" x14ac:dyDescent="0.55000000000000004">
      <c r="A102" s="170" t="s">
        <v>64</v>
      </c>
      <c r="B102" s="171">
        <v>3546833.04</v>
      </c>
      <c r="C102" s="172">
        <v>1531239</v>
      </c>
      <c r="D102" s="171">
        <v>16900282.039999999</v>
      </c>
      <c r="E102" s="172">
        <v>8253339</v>
      </c>
      <c r="F102" s="173">
        <f t="shared" si="0"/>
        <v>1.7840247241446882E-3</v>
      </c>
      <c r="G102" s="173">
        <f t="shared" si="1"/>
        <v>9.7461334760191483E-3</v>
      </c>
      <c r="H102" s="245"/>
      <c r="I102" s="78"/>
    </row>
    <row r="103" spans="1:9" ht="15.75" thickBot="1" x14ac:dyDescent="0.6">
      <c r="A103" s="204" t="s">
        <v>85</v>
      </c>
      <c r="B103" s="205">
        <v>10608597.83</v>
      </c>
      <c r="C103" s="206">
        <v>3337896</v>
      </c>
      <c r="D103" s="205">
        <v>21819195.52</v>
      </c>
      <c r="E103" s="206">
        <v>8188952</v>
      </c>
      <c r="F103" s="167">
        <f t="shared" si="0"/>
        <v>3.8889350327569101E-3</v>
      </c>
      <c r="G103" s="167">
        <f t="shared" si="1"/>
        <v>9.6701006975133293E-3</v>
      </c>
      <c r="H103" s="246"/>
      <c r="I103" s="78"/>
    </row>
    <row r="104" spans="1:9" x14ac:dyDescent="0.55000000000000004">
      <c r="A104" s="170" t="s">
        <v>34</v>
      </c>
      <c r="B104" s="171">
        <v>12971472.6</v>
      </c>
      <c r="C104" s="172">
        <v>5399210</v>
      </c>
      <c r="D104" s="171">
        <v>17534466.920000002</v>
      </c>
      <c r="E104" s="172">
        <v>8021480</v>
      </c>
      <c r="F104" s="166">
        <f t="shared" si="0"/>
        <v>6.2905425807788604E-3</v>
      </c>
      <c r="G104" s="166">
        <f t="shared" si="1"/>
        <v>9.4723377720481467E-3</v>
      </c>
      <c r="H104" s="186"/>
      <c r="I104" s="78"/>
    </row>
    <row r="105" spans="1:9" x14ac:dyDescent="0.55000000000000004">
      <c r="A105" s="170" t="s">
        <v>95</v>
      </c>
      <c r="B105" s="171">
        <v>19244344.98</v>
      </c>
      <c r="C105" s="172">
        <v>6051874</v>
      </c>
      <c r="D105" s="171">
        <v>18258865.260000002</v>
      </c>
      <c r="E105" s="172">
        <v>6707133</v>
      </c>
      <c r="F105" s="166">
        <f t="shared" si="0"/>
        <v>7.0509521004940515E-3</v>
      </c>
      <c r="G105" s="166">
        <f t="shared" si="1"/>
        <v>7.9202627517678294E-3</v>
      </c>
      <c r="H105" s="186"/>
      <c r="I105" s="78"/>
    </row>
    <row r="106" spans="1:9" x14ac:dyDescent="0.55000000000000004">
      <c r="A106" s="170" t="s">
        <v>86</v>
      </c>
      <c r="B106" s="171">
        <v>20883533.969999999</v>
      </c>
      <c r="C106" s="172">
        <v>9102998</v>
      </c>
      <c r="D106" s="171">
        <v>13224009.720000001</v>
      </c>
      <c r="E106" s="172">
        <v>6042729</v>
      </c>
      <c r="F106" s="166">
        <f t="shared" si="0"/>
        <v>1.0605773165286181E-2</v>
      </c>
      <c r="G106" s="166">
        <f t="shared" si="1"/>
        <v>7.1356869496590064E-3</v>
      </c>
      <c r="H106" s="186"/>
      <c r="I106" s="78"/>
    </row>
    <row r="107" spans="1:9" x14ac:dyDescent="0.55000000000000004">
      <c r="A107" s="170" t="s">
        <v>35</v>
      </c>
      <c r="B107" s="171">
        <v>5637931.2800000003</v>
      </c>
      <c r="C107" s="172">
        <v>2396749</v>
      </c>
      <c r="D107" s="171">
        <v>12012027.76</v>
      </c>
      <c r="E107" s="172">
        <v>5816325</v>
      </c>
      <c r="F107" s="166">
        <f t="shared" si="0"/>
        <v>2.7924180833750036E-3</v>
      </c>
      <c r="G107" s="166">
        <f t="shared" si="1"/>
        <v>6.8683329001640514E-3</v>
      </c>
      <c r="H107" s="186"/>
      <c r="I107" s="78"/>
    </row>
    <row r="108" spans="1:9" x14ac:dyDescent="0.55000000000000004">
      <c r="A108" s="170" t="s">
        <v>89</v>
      </c>
      <c r="B108" s="171">
        <v>8789795.7200000007</v>
      </c>
      <c r="C108" s="172">
        <v>3614959</v>
      </c>
      <c r="D108" s="171">
        <v>11781636.4</v>
      </c>
      <c r="E108" s="172">
        <v>5606989</v>
      </c>
      <c r="F108" s="166">
        <f t="shared" si="0"/>
        <v>4.2117371832675089E-3</v>
      </c>
      <c r="G108" s="166">
        <f t="shared" si="1"/>
        <v>6.6211339668188996E-3</v>
      </c>
      <c r="H108" s="186"/>
      <c r="I108" s="78"/>
    </row>
    <row r="109" spans="1:9" x14ac:dyDescent="0.55000000000000004">
      <c r="A109" s="170" t="s">
        <v>43</v>
      </c>
      <c r="B109" s="171">
        <v>9619777.1600000001</v>
      </c>
      <c r="C109" s="172">
        <v>4304045</v>
      </c>
      <c r="D109" s="171">
        <v>11981440.529999999</v>
      </c>
      <c r="E109" s="172">
        <v>5500170</v>
      </c>
      <c r="F109" s="166">
        <f t="shared" si="0"/>
        <v>5.0145814558219355E-3</v>
      </c>
      <c r="G109" s="166">
        <f t="shared" si="1"/>
        <v>6.4949944453749249E-3</v>
      </c>
      <c r="H109" s="186"/>
      <c r="I109" s="78"/>
    </row>
    <row r="110" spans="1:9" x14ac:dyDescent="0.55000000000000004">
      <c r="A110" s="170" t="s">
        <v>87</v>
      </c>
      <c r="B110" s="171">
        <v>9939770.5099999998</v>
      </c>
      <c r="C110" s="172">
        <v>4458785</v>
      </c>
      <c r="D110" s="171">
        <v>9410337.75</v>
      </c>
      <c r="E110" s="172">
        <v>4276307</v>
      </c>
      <c r="F110" s="166">
        <f t="shared" si="0"/>
        <v>5.1948668233015704E-3</v>
      </c>
      <c r="G110" s="166">
        <f t="shared" si="1"/>
        <v>5.0497694092578793E-3</v>
      </c>
      <c r="H110" s="186"/>
      <c r="I110" s="78"/>
    </row>
    <row r="111" spans="1:9" x14ac:dyDescent="0.55000000000000004">
      <c r="A111" s="170" t="s">
        <v>45</v>
      </c>
      <c r="B111" s="171">
        <v>8827765.3000000007</v>
      </c>
      <c r="C111" s="172">
        <v>3364526</v>
      </c>
      <c r="D111" s="171">
        <v>10003049.369999999</v>
      </c>
      <c r="E111" s="172">
        <v>4112381</v>
      </c>
      <c r="F111" s="166">
        <f t="shared" si="0"/>
        <v>3.9199612660255068E-3</v>
      </c>
      <c r="G111" s="166">
        <f t="shared" si="1"/>
        <v>4.8561938544200234E-3</v>
      </c>
      <c r="H111" s="186"/>
      <c r="I111" s="78"/>
    </row>
    <row r="112" spans="1:9" x14ac:dyDescent="0.55000000000000004">
      <c r="A112" s="170" t="s">
        <v>93</v>
      </c>
      <c r="B112" s="171">
        <v>12507516.279999999</v>
      </c>
      <c r="C112" s="172">
        <v>3944233</v>
      </c>
      <c r="D112" s="171">
        <v>10402200.02</v>
      </c>
      <c r="E112" s="172">
        <v>3559291</v>
      </c>
      <c r="F112" s="166">
        <f t="shared" si="0"/>
        <v>4.5953696253735543E-3</v>
      </c>
      <c r="G112" s="166">
        <f t="shared" si="1"/>
        <v>4.2030655915131646E-3</v>
      </c>
      <c r="H112" s="186"/>
      <c r="I112" s="78"/>
    </row>
    <row r="113" spans="1:10" x14ac:dyDescent="0.55000000000000004">
      <c r="A113" s="170" t="s">
        <v>83</v>
      </c>
      <c r="B113" s="171">
        <v>9665853.7300000004</v>
      </c>
      <c r="C113" s="172">
        <v>3290243</v>
      </c>
      <c r="D113" s="171">
        <v>8068997.5599999996</v>
      </c>
      <c r="E113" s="172">
        <v>3144238</v>
      </c>
      <c r="F113" s="166">
        <f t="shared" si="0"/>
        <v>3.8334152019665062E-3</v>
      </c>
      <c r="G113" s="166">
        <f t="shared" si="1"/>
        <v>3.7129412990756223E-3</v>
      </c>
      <c r="H113" s="186"/>
      <c r="I113" s="78"/>
    </row>
    <row r="114" spans="1:10" x14ac:dyDescent="0.55000000000000004">
      <c r="A114" s="170" t="s">
        <v>46</v>
      </c>
      <c r="B114" s="171">
        <v>3873320.46</v>
      </c>
      <c r="C114" s="172">
        <v>1745442</v>
      </c>
      <c r="D114" s="171">
        <v>5755108.0300000003</v>
      </c>
      <c r="E114" s="172">
        <v>2940426</v>
      </c>
      <c r="F114" s="166">
        <f t="shared" si="0"/>
        <v>2.0335895850096247E-3</v>
      </c>
      <c r="G114" s="166">
        <f>+E114/$E$90</f>
        <v>3.4722655003456273E-3</v>
      </c>
      <c r="H114" s="186"/>
      <c r="I114" s="78"/>
    </row>
    <row r="115" spans="1:10" x14ac:dyDescent="0.55000000000000004">
      <c r="A115" s="170" t="s">
        <v>96</v>
      </c>
      <c r="B115" s="171">
        <v>2527564.34</v>
      </c>
      <c r="C115" s="172">
        <v>1036462</v>
      </c>
      <c r="D115" s="171">
        <v>5079642.47</v>
      </c>
      <c r="E115" s="172">
        <v>2354795</v>
      </c>
      <c r="F115" s="166">
        <f t="shared" si="0"/>
        <v>1.2075670967343778E-3</v>
      </c>
      <c r="G115" s="166">
        <f t="shared" si="1"/>
        <v>2.7807104953113536E-3</v>
      </c>
      <c r="H115" s="186"/>
      <c r="I115" s="78"/>
    </row>
    <row r="116" spans="1:10" x14ac:dyDescent="0.55000000000000004">
      <c r="A116" s="170" t="s">
        <v>49</v>
      </c>
      <c r="B116" s="171">
        <v>6805619.8200000003</v>
      </c>
      <c r="C116" s="172">
        <v>2859479</v>
      </c>
      <c r="D116" s="171">
        <v>4290859.9800000004</v>
      </c>
      <c r="E116" s="172">
        <v>2130813</v>
      </c>
      <c r="F116" s="166">
        <f t="shared" si="0"/>
        <v>3.3315382080606154E-3</v>
      </c>
      <c r="G116" s="166">
        <f t="shared" si="1"/>
        <v>2.516216516786332E-3</v>
      </c>
      <c r="H116" s="186"/>
      <c r="I116" s="78"/>
    </row>
    <row r="117" spans="1:10" x14ac:dyDescent="0.55000000000000004">
      <c r="A117" s="170" t="s">
        <v>90</v>
      </c>
      <c r="B117" s="171">
        <v>0</v>
      </c>
      <c r="C117" s="172">
        <v>0</v>
      </c>
      <c r="D117" s="171">
        <v>6290117.9299999997</v>
      </c>
      <c r="E117" s="172">
        <v>2127375</v>
      </c>
      <c r="F117" s="166">
        <f t="shared" si="0"/>
        <v>0</v>
      </c>
      <c r="G117" s="166">
        <f t="shared" si="1"/>
        <v>2.5121566802897878E-3</v>
      </c>
      <c r="H117" s="186"/>
      <c r="I117" s="78"/>
    </row>
    <row r="118" spans="1:10" x14ac:dyDescent="0.55000000000000004">
      <c r="A118" s="170" t="s">
        <v>81</v>
      </c>
      <c r="B118" s="171">
        <v>3396233.04</v>
      </c>
      <c r="C118" s="172">
        <v>1248230</v>
      </c>
      <c r="D118" s="171">
        <v>4848189.7300000004</v>
      </c>
      <c r="E118" s="172">
        <v>2106642</v>
      </c>
      <c r="F118" s="166">
        <f t="shared" si="0"/>
        <v>1.4542949738212806E-3</v>
      </c>
      <c r="G118" s="166">
        <f t="shared" si="1"/>
        <v>2.4876736697944835E-3</v>
      </c>
      <c r="H118" s="186"/>
      <c r="I118" s="78"/>
    </row>
    <row r="119" spans="1:10" x14ac:dyDescent="0.55000000000000004">
      <c r="A119" s="170" t="s">
        <v>44</v>
      </c>
      <c r="B119" s="171">
        <v>4946334.12</v>
      </c>
      <c r="C119" s="172">
        <v>2014392</v>
      </c>
      <c r="D119" s="171">
        <v>4759989.17</v>
      </c>
      <c r="E119" s="172">
        <v>2076263</v>
      </c>
      <c r="F119" s="166">
        <f t="shared" si="0"/>
        <v>2.3469393949078275E-3</v>
      </c>
      <c r="G119" s="166">
        <f t="shared" si="1"/>
        <v>2.4517999720258606E-3</v>
      </c>
      <c r="H119" s="186"/>
      <c r="I119" s="78"/>
    </row>
    <row r="120" spans="1:10" x14ac:dyDescent="0.55000000000000004">
      <c r="A120" s="170" t="s">
        <v>33</v>
      </c>
      <c r="B120" s="171">
        <v>2873041.53</v>
      </c>
      <c r="C120" s="172">
        <v>1375257</v>
      </c>
      <c r="D120" s="171">
        <v>2104695.3199999998</v>
      </c>
      <c r="E120" s="172">
        <v>1073754</v>
      </c>
      <c r="F120" s="166">
        <f t="shared" si="0"/>
        <v>1.6022923201753948E-3</v>
      </c>
      <c r="G120" s="166">
        <f t="shared" si="1"/>
        <v>1.267965583918153E-3</v>
      </c>
      <c r="H120" s="186"/>
      <c r="I120" s="78"/>
    </row>
    <row r="121" spans="1:10" x14ac:dyDescent="0.55000000000000004">
      <c r="A121" s="170" t="s">
        <v>36</v>
      </c>
      <c r="B121" s="171">
        <v>2355726.48</v>
      </c>
      <c r="C121" s="172">
        <v>694341</v>
      </c>
      <c r="D121" s="171">
        <v>3240413.67</v>
      </c>
      <c r="E121" s="172">
        <v>1073215</v>
      </c>
      <c r="F121" s="173">
        <f t="shared" si="0"/>
        <v>8.0896679812057228E-4</v>
      </c>
      <c r="G121" s="173">
        <f t="shared" si="1"/>
        <v>1.2673290941358267E-3</v>
      </c>
      <c r="H121" s="186"/>
      <c r="I121" s="78"/>
    </row>
    <row r="122" spans="1:10" x14ac:dyDescent="0.55000000000000004">
      <c r="A122" s="170" t="s">
        <v>91</v>
      </c>
      <c r="B122" s="171">
        <v>355079.38</v>
      </c>
      <c r="C122" s="172">
        <v>152900</v>
      </c>
      <c r="D122" s="171">
        <v>1979417.19</v>
      </c>
      <c r="E122" s="172">
        <v>940705</v>
      </c>
      <c r="F122" s="166">
        <f t="shared" si="0"/>
        <v>1.7814160971717859E-4</v>
      </c>
      <c r="G122" s="166">
        <f t="shared" si="1"/>
        <v>1.1108518008964121E-3</v>
      </c>
      <c r="H122" s="186"/>
      <c r="I122" s="78"/>
    </row>
    <row r="123" spans="1:10" x14ac:dyDescent="0.55000000000000004">
      <c r="A123" s="170" t="s">
        <v>69</v>
      </c>
      <c r="B123" s="171">
        <v>910940.59</v>
      </c>
      <c r="C123" s="172">
        <v>404422</v>
      </c>
      <c r="D123" s="171">
        <v>1852037.1200000001</v>
      </c>
      <c r="E123" s="172">
        <v>864537</v>
      </c>
      <c r="F123" s="166">
        <f t="shared" si="0"/>
        <v>4.7118630533054807E-4</v>
      </c>
      <c r="G123" s="166">
        <f t="shared" si="1"/>
        <v>1.0209071742911767E-3</v>
      </c>
      <c r="H123" s="186"/>
      <c r="I123" s="78"/>
    </row>
    <row r="124" spans="1:10" x14ac:dyDescent="0.55000000000000004">
      <c r="A124" s="170" t="s">
        <v>53</v>
      </c>
      <c r="B124" s="171">
        <v>910430.67999999993</v>
      </c>
      <c r="C124" s="172">
        <v>384081</v>
      </c>
      <c r="D124" s="171">
        <v>1853040.5</v>
      </c>
      <c r="E124" s="172">
        <v>817136</v>
      </c>
      <c r="F124" s="166">
        <f t="shared" si="0"/>
        <v>4.4748729628373886E-4</v>
      </c>
      <c r="G124" s="166">
        <f t="shared" si="1"/>
        <v>9.6493268046549195E-4</v>
      </c>
      <c r="H124" s="186"/>
      <c r="I124" s="78"/>
    </row>
    <row r="125" spans="1:10" x14ac:dyDescent="0.55000000000000004">
      <c r="A125" s="170" t="s">
        <v>60</v>
      </c>
      <c r="B125" s="171">
        <v>1652766.32</v>
      </c>
      <c r="C125" s="172">
        <v>539550</v>
      </c>
      <c r="D125" s="171">
        <v>2218700.0499999998</v>
      </c>
      <c r="E125" s="172">
        <v>803770</v>
      </c>
      <c r="F125" s="166">
        <f t="shared" si="0"/>
        <v>6.2862201126817337E-4</v>
      </c>
      <c r="G125" s="166">
        <f t="shared" si="1"/>
        <v>9.4914915090969982E-4</v>
      </c>
      <c r="H125" s="186"/>
      <c r="I125" s="94"/>
      <c r="J125" s="78"/>
    </row>
    <row r="126" spans="1:10" x14ac:dyDescent="0.55000000000000004">
      <c r="A126" s="170" t="s">
        <v>70</v>
      </c>
      <c r="B126" s="171">
        <v>430816.24</v>
      </c>
      <c r="C126" s="172">
        <v>184112</v>
      </c>
      <c r="D126" s="171">
        <v>1981336.38</v>
      </c>
      <c r="E126" s="172">
        <v>778879</v>
      </c>
      <c r="F126" s="166">
        <f t="shared" si="0"/>
        <v>2.145062658485885E-4</v>
      </c>
      <c r="G126" s="166">
        <f t="shared" si="1"/>
        <v>9.1975607637930759E-4</v>
      </c>
      <c r="H126" s="186"/>
      <c r="I126" s="94"/>
      <c r="J126" s="78"/>
    </row>
    <row r="127" spans="1:10" x14ac:dyDescent="0.55000000000000004">
      <c r="A127" s="170" t="s">
        <v>109</v>
      </c>
      <c r="B127" s="171">
        <v>102679.2</v>
      </c>
      <c r="C127" s="172">
        <v>43880</v>
      </c>
      <c r="D127" s="171">
        <v>1763597.34</v>
      </c>
      <c r="E127" s="172">
        <v>763331</v>
      </c>
      <c r="F127" s="166">
        <f t="shared" si="0"/>
        <v>5.1123962291627186E-5</v>
      </c>
      <c r="G127" s="166">
        <f t="shared" si="1"/>
        <v>9.0139588503309665E-4</v>
      </c>
      <c r="H127" s="186"/>
      <c r="I127" s="94"/>
      <c r="J127" s="78"/>
    </row>
    <row r="128" spans="1:10" x14ac:dyDescent="0.55000000000000004">
      <c r="A128" s="170" t="s">
        <v>56</v>
      </c>
      <c r="B128" s="171">
        <v>1070600.93</v>
      </c>
      <c r="C128" s="172">
        <v>410363</v>
      </c>
      <c r="D128" s="171">
        <v>1700057.9</v>
      </c>
      <c r="E128" s="172">
        <v>750154</v>
      </c>
      <c r="F128" s="166">
        <f t="shared" si="0"/>
        <v>4.781080797146537E-4</v>
      </c>
      <c r="G128" s="166">
        <f t="shared" si="1"/>
        <v>8.8583554020617208E-4</v>
      </c>
      <c r="H128" s="186"/>
      <c r="I128" s="94"/>
      <c r="J128" s="78"/>
    </row>
    <row r="129" spans="1:10" x14ac:dyDescent="0.55000000000000004">
      <c r="A129" s="170" t="s">
        <v>84</v>
      </c>
      <c r="B129" s="171">
        <v>1046577.84</v>
      </c>
      <c r="C129" s="172">
        <v>397998</v>
      </c>
      <c r="D129" s="171">
        <v>1588280.56</v>
      </c>
      <c r="E129" s="172">
        <v>721183</v>
      </c>
      <c r="F129" s="166">
        <f t="shared" si="0"/>
        <v>4.6370179453379754E-4</v>
      </c>
      <c r="G129" s="166">
        <f t="shared" si="1"/>
        <v>8.5162450962403431E-4</v>
      </c>
      <c r="H129" s="186"/>
      <c r="I129" s="94"/>
      <c r="J129" s="78"/>
    </row>
    <row r="130" spans="1:10" x14ac:dyDescent="0.55000000000000004">
      <c r="A130" s="170" t="s">
        <v>54</v>
      </c>
      <c r="B130" s="171">
        <v>2339702.77</v>
      </c>
      <c r="C130" s="172">
        <v>893101</v>
      </c>
      <c r="D130" s="171">
        <v>1405706.06</v>
      </c>
      <c r="E130" s="172">
        <v>635288</v>
      </c>
      <c r="F130" s="166">
        <f t="shared" si="0"/>
        <v>1.0405392398954998E-3</v>
      </c>
      <c r="G130" s="166">
        <f t="shared" si="1"/>
        <v>7.5019354514739458E-4</v>
      </c>
      <c r="H130" s="186"/>
      <c r="I130" s="94"/>
      <c r="J130" s="78"/>
    </row>
    <row r="131" spans="1:10" x14ac:dyDescent="0.55000000000000004">
      <c r="A131" s="170" t="s">
        <v>97</v>
      </c>
      <c r="B131" s="171">
        <v>202002.52</v>
      </c>
      <c r="C131" s="172">
        <v>88890</v>
      </c>
      <c r="D131" s="171">
        <v>1121317.6299999999</v>
      </c>
      <c r="E131" s="172">
        <v>537779</v>
      </c>
      <c r="F131" s="166">
        <f t="shared" si="0"/>
        <v>1.0356447146998041E-4</v>
      </c>
      <c r="G131" s="166">
        <f t="shared" si="1"/>
        <v>6.350479381254183E-4</v>
      </c>
      <c r="H131" s="186"/>
      <c r="I131" s="94"/>
      <c r="J131" s="78"/>
    </row>
    <row r="132" spans="1:10" x14ac:dyDescent="0.55000000000000004">
      <c r="A132" s="170" t="s">
        <v>71</v>
      </c>
      <c r="B132" s="171">
        <v>824723</v>
      </c>
      <c r="C132" s="172">
        <v>273546</v>
      </c>
      <c r="D132" s="171">
        <v>1064650.8</v>
      </c>
      <c r="E132" s="172">
        <v>441223</v>
      </c>
      <c r="F132" s="166">
        <f t="shared" si="0"/>
        <v>3.1870454396138218E-4</v>
      </c>
      <c r="G132" s="166">
        <f t="shared" si="1"/>
        <v>5.2102770172043054E-4</v>
      </c>
      <c r="H132" s="186"/>
      <c r="I132" s="94"/>
      <c r="J132" s="78"/>
    </row>
    <row r="133" spans="1:10" x14ac:dyDescent="0.55000000000000004">
      <c r="A133" s="170" t="s">
        <v>75</v>
      </c>
      <c r="B133" s="171">
        <v>218851.12</v>
      </c>
      <c r="C133" s="172">
        <v>76764</v>
      </c>
      <c r="D133" s="171">
        <v>1040371.61</v>
      </c>
      <c r="E133" s="172">
        <v>426129</v>
      </c>
      <c r="F133" s="166">
        <f t="shared" si="0"/>
        <v>8.943664178109546E-5</v>
      </c>
      <c r="G133" s="166">
        <f t="shared" si="1"/>
        <v>5.0320362607213438E-4</v>
      </c>
      <c r="H133" s="186"/>
      <c r="I133" s="94"/>
      <c r="J133" s="78"/>
    </row>
    <row r="134" spans="1:10" x14ac:dyDescent="0.55000000000000004">
      <c r="A134" s="170" t="s">
        <v>42</v>
      </c>
      <c r="B134" s="171">
        <v>1616068.2050000001</v>
      </c>
      <c r="C134" s="172">
        <v>618843</v>
      </c>
      <c r="D134" s="171">
        <v>988965.02</v>
      </c>
      <c r="E134" s="172">
        <v>412017</v>
      </c>
      <c r="F134" s="166">
        <f t="shared" si="0"/>
        <v>7.2100515488690608E-4</v>
      </c>
      <c r="G134" s="166">
        <f t="shared" si="1"/>
        <v>4.8653916631668484E-4</v>
      </c>
      <c r="H134" s="186"/>
      <c r="I134" s="94"/>
      <c r="J134" s="78"/>
    </row>
    <row r="135" spans="1:10" x14ac:dyDescent="0.55000000000000004">
      <c r="A135" s="170" t="s">
        <v>63</v>
      </c>
      <c r="B135" s="171">
        <v>803155</v>
      </c>
      <c r="C135" s="172">
        <v>301341</v>
      </c>
      <c r="D135" s="171">
        <v>801956</v>
      </c>
      <c r="E135" s="172">
        <v>347932</v>
      </c>
      <c r="F135" s="166">
        <f t="shared" si="0"/>
        <v>3.5108810211762138E-4</v>
      </c>
      <c r="G135" s="166">
        <f t="shared" si="1"/>
        <v>4.1086301102842066E-4</v>
      </c>
      <c r="H135" s="186"/>
      <c r="I135" s="94"/>
      <c r="J135" s="78"/>
    </row>
    <row r="136" spans="1:10" x14ac:dyDescent="0.55000000000000004">
      <c r="A136" s="170" t="s">
        <v>59</v>
      </c>
      <c r="B136" s="171">
        <v>435702.57</v>
      </c>
      <c r="C136" s="172">
        <v>147964</v>
      </c>
      <c r="D136" s="171">
        <v>794308.56</v>
      </c>
      <c r="E136" s="172">
        <v>340219</v>
      </c>
      <c r="F136" s="173">
        <f t="shared" si="0"/>
        <v>1.7239074650224077E-4</v>
      </c>
      <c r="G136" s="173">
        <f t="shared" si="1"/>
        <v>4.0175494852177511E-4</v>
      </c>
      <c r="H136" s="186"/>
      <c r="I136" s="94"/>
      <c r="J136" s="78"/>
    </row>
    <row r="137" spans="1:10" x14ac:dyDescent="0.55000000000000004">
      <c r="A137" s="170" t="s">
        <v>72</v>
      </c>
      <c r="B137" s="171">
        <v>113529.60000000001</v>
      </c>
      <c r="C137" s="172">
        <v>51840</v>
      </c>
      <c r="D137" s="171">
        <v>785027.53</v>
      </c>
      <c r="E137" s="172">
        <v>321932</v>
      </c>
      <c r="F137" s="166">
        <f t="shared" si="0"/>
        <v>6.0398044785732753E-5</v>
      </c>
      <c r="G137" s="166">
        <f t="shared" si="1"/>
        <v>3.8016034991435546E-4</v>
      </c>
      <c r="H137" s="186"/>
      <c r="I137" s="94"/>
      <c r="J137" s="78"/>
    </row>
    <row r="138" spans="1:10" x14ac:dyDescent="0.55000000000000004">
      <c r="A138" s="170" t="s">
        <v>66</v>
      </c>
      <c r="B138" s="171">
        <v>1656298.13</v>
      </c>
      <c r="C138" s="172">
        <v>647551</v>
      </c>
      <c r="D138" s="171">
        <v>537586</v>
      </c>
      <c r="E138" s="172">
        <v>253653</v>
      </c>
      <c r="F138" s="166">
        <f t="shared" si="0"/>
        <v>7.5445243632419039E-4</v>
      </c>
      <c r="G138" s="166">
        <f t="shared" si="1"/>
        <v>2.995316192140763E-4</v>
      </c>
      <c r="H138" s="186"/>
      <c r="I138" s="94"/>
      <c r="J138" s="78"/>
    </row>
    <row r="139" spans="1:10" x14ac:dyDescent="0.55000000000000004">
      <c r="A139" s="170" t="s">
        <v>116</v>
      </c>
      <c r="B139" s="171">
        <v>0</v>
      </c>
      <c r="C139" s="172">
        <v>0</v>
      </c>
      <c r="D139" s="171">
        <v>521999.9</v>
      </c>
      <c r="E139" s="172">
        <v>248677</v>
      </c>
      <c r="F139" s="166">
        <f t="shared" si="0"/>
        <v>0</v>
      </c>
      <c r="G139" s="166">
        <f t="shared" si="1"/>
        <v>2.9365560222547671E-4</v>
      </c>
      <c r="H139" s="186"/>
      <c r="I139" s="94"/>
      <c r="J139" s="78"/>
    </row>
    <row r="140" spans="1:10" x14ac:dyDescent="0.55000000000000004">
      <c r="A140" s="170" t="s">
        <v>58</v>
      </c>
      <c r="B140" s="171">
        <v>461990.3</v>
      </c>
      <c r="C140" s="172">
        <v>191275</v>
      </c>
      <c r="D140" s="171">
        <v>731187.39</v>
      </c>
      <c r="E140" s="172">
        <v>247006</v>
      </c>
      <c r="F140" s="166">
        <f t="shared" si="0"/>
        <v>2.2285177500754304E-4</v>
      </c>
      <c r="G140" s="166">
        <f t="shared" si="1"/>
        <v>2.9168236581310738E-4</v>
      </c>
      <c r="H140" s="186"/>
      <c r="I140" s="94"/>
      <c r="J140" s="78"/>
    </row>
    <row r="141" spans="1:10" x14ac:dyDescent="0.55000000000000004">
      <c r="A141" s="170" t="s">
        <v>67</v>
      </c>
      <c r="B141" s="171">
        <v>413605.2</v>
      </c>
      <c r="C141" s="172">
        <v>183512</v>
      </c>
      <c r="D141" s="171">
        <v>472969.26</v>
      </c>
      <c r="E141" s="172">
        <v>221978</v>
      </c>
      <c r="F141" s="166">
        <f t="shared" si="0"/>
        <v>2.1380721440430919E-4</v>
      </c>
      <c r="G141" s="166">
        <f t="shared" si="1"/>
        <v>2.6212751187607567E-4</v>
      </c>
      <c r="H141" s="186"/>
      <c r="I141" s="94"/>
      <c r="J141" s="78"/>
    </row>
    <row r="142" spans="1:10" x14ac:dyDescent="0.55000000000000004">
      <c r="A142" s="170" t="s">
        <v>115</v>
      </c>
      <c r="B142" s="171">
        <v>0</v>
      </c>
      <c r="C142" s="172">
        <v>0</v>
      </c>
      <c r="D142" s="171">
        <v>369520.58</v>
      </c>
      <c r="E142" s="172">
        <v>177740</v>
      </c>
      <c r="F142" s="173">
        <f t="shared" si="0"/>
        <v>0</v>
      </c>
      <c r="G142" s="173">
        <f t="shared" si="1"/>
        <v>2.0988811486207505E-4</v>
      </c>
      <c r="H142" s="186"/>
      <c r="I142" s="94"/>
      <c r="J142" s="78"/>
    </row>
    <row r="143" spans="1:10" x14ac:dyDescent="0.55000000000000004">
      <c r="A143" s="170" t="s">
        <v>61</v>
      </c>
      <c r="B143" s="171">
        <v>235707.38</v>
      </c>
      <c r="C143" s="172">
        <v>93928</v>
      </c>
      <c r="D143" s="171">
        <v>338383.92</v>
      </c>
      <c r="E143" s="172">
        <v>159144</v>
      </c>
      <c r="F143" s="166">
        <f t="shared" si="0"/>
        <v>1.0943417343044571E-4</v>
      </c>
      <c r="G143" s="166">
        <f t="shared" si="1"/>
        <v>1.8792862693603054E-4</v>
      </c>
      <c r="H143" s="186"/>
      <c r="I143" s="94"/>
      <c r="J143" s="78"/>
    </row>
    <row r="144" spans="1:10" x14ac:dyDescent="0.55000000000000004">
      <c r="A144" s="170" t="s">
        <v>57</v>
      </c>
      <c r="B144" s="171">
        <v>12224170.49</v>
      </c>
      <c r="C144" s="172">
        <v>5113624</v>
      </c>
      <c r="D144" s="171">
        <v>356554.28</v>
      </c>
      <c r="E144" s="172">
        <v>158730</v>
      </c>
      <c r="F144" s="166">
        <f t="shared" si="0"/>
        <v>5.9578104045022737E-3</v>
      </c>
      <c r="G144" s="166">
        <f t="shared" si="1"/>
        <v>1.8743974610136813E-4</v>
      </c>
      <c r="H144" s="186"/>
      <c r="I144" s="94"/>
      <c r="J144" s="78"/>
    </row>
    <row r="145" spans="1:10" x14ac:dyDescent="0.55000000000000004">
      <c r="A145" s="170" t="s">
        <v>105</v>
      </c>
      <c r="B145" s="171">
        <v>116402</v>
      </c>
      <c r="C145" s="172">
        <v>52910</v>
      </c>
      <c r="D145" s="171">
        <v>308158.53000000003</v>
      </c>
      <c r="E145" s="172">
        <v>148200</v>
      </c>
      <c r="F145" s="166">
        <f t="shared" si="0"/>
        <v>6.1644686528030857E-5</v>
      </c>
      <c r="G145" s="166">
        <f t="shared" si="1"/>
        <v>1.7500516835017172E-4</v>
      </c>
      <c r="H145" s="186"/>
      <c r="I145" s="94"/>
      <c r="J145" s="78"/>
    </row>
    <row r="146" spans="1:10" x14ac:dyDescent="0.55000000000000004">
      <c r="A146" s="170" t="s">
        <v>106</v>
      </c>
      <c r="B146" s="171">
        <v>0</v>
      </c>
      <c r="C146" s="172">
        <v>0</v>
      </c>
      <c r="D146" s="171">
        <v>251756.33</v>
      </c>
      <c r="E146" s="172">
        <v>118185</v>
      </c>
      <c r="F146" s="173">
        <f t="shared" si="0"/>
        <v>0</v>
      </c>
      <c r="G146" s="173">
        <f t="shared" si="1"/>
        <v>1.3956130783714603E-4</v>
      </c>
      <c r="H146" s="186"/>
      <c r="I146" s="94"/>
      <c r="J146" s="78"/>
    </row>
    <row r="147" spans="1:10" x14ac:dyDescent="0.55000000000000004">
      <c r="A147" s="170" t="s">
        <v>80</v>
      </c>
      <c r="B147" s="171">
        <v>0</v>
      </c>
      <c r="C147" s="172">
        <v>0</v>
      </c>
      <c r="D147" s="171">
        <v>183835.14</v>
      </c>
      <c r="E147" s="172">
        <v>90420</v>
      </c>
      <c r="F147" s="166">
        <f t="shared" si="0"/>
        <v>0</v>
      </c>
      <c r="G147" s="166">
        <f t="shared" si="1"/>
        <v>1.0677440838206833E-4</v>
      </c>
      <c r="H147" s="186"/>
      <c r="I147" s="94"/>
      <c r="J147" s="78"/>
    </row>
    <row r="148" spans="1:10" x14ac:dyDescent="0.55000000000000004">
      <c r="A148" s="170" t="s">
        <v>99</v>
      </c>
      <c r="B148" s="171">
        <v>0</v>
      </c>
      <c r="C148" s="172">
        <v>0</v>
      </c>
      <c r="D148" s="171">
        <v>170653.7</v>
      </c>
      <c r="E148" s="172">
        <v>81866</v>
      </c>
      <c r="F148" s="173">
        <f t="shared" si="0"/>
        <v>0</v>
      </c>
      <c r="G148" s="173">
        <f t="shared" si="1"/>
        <v>9.6673232875540873E-5</v>
      </c>
      <c r="H148" s="186"/>
      <c r="I148" s="94"/>
      <c r="J148" s="78"/>
    </row>
    <row r="149" spans="1:10" x14ac:dyDescent="0.55000000000000004">
      <c r="A149" s="170" t="s">
        <v>77</v>
      </c>
      <c r="B149" s="171">
        <v>380244</v>
      </c>
      <c r="C149" s="172">
        <v>57160</v>
      </c>
      <c r="D149" s="171">
        <v>381466.09</v>
      </c>
      <c r="E149" s="172">
        <v>57999</v>
      </c>
      <c r="F149" s="173">
        <f t="shared" si="0"/>
        <v>6.6596300925009341E-5</v>
      </c>
      <c r="G149" s="173">
        <f t="shared" si="1"/>
        <v>6.8489370844410316E-5</v>
      </c>
      <c r="H149" s="186"/>
      <c r="I149" s="94"/>
      <c r="J149" s="78"/>
    </row>
    <row r="150" spans="1:10" x14ac:dyDescent="0.55000000000000004">
      <c r="A150" s="170" t="s">
        <v>122</v>
      </c>
      <c r="B150" s="171">
        <v>0</v>
      </c>
      <c r="C150" s="172">
        <v>0</v>
      </c>
      <c r="D150" s="171">
        <v>124675</v>
      </c>
      <c r="E150" s="172">
        <v>54806</v>
      </c>
      <c r="F150" s="166">
        <f t="shared" si="0"/>
        <v>0</v>
      </c>
      <c r="G150" s="166">
        <f t="shared" si="1"/>
        <v>6.4718847885286842E-5</v>
      </c>
      <c r="H150" s="151"/>
      <c r="I150" s="94"/>
      <c r="J150" s="78"/>
    </row>
    <row r="151" spans="1:10" x14ac:dyDescent="0.55000000000000004">
      <c r="A151" s="170" t="s">
        <v>73</v>
      </c>
      <c r="B151" s="171">
        <v>257928.25</v>
      </c>
      <c r="C151" s="172">
        <v>92388</v>
      </c>
      <c r="D151" s="171">
        <v>119436</v>
      </c>
      <c r="E151" s="172">
        <v>48502</v>
      </c>
      <c r="F151" s="166">
        <f t="shared" si="0"/>
        <v>1.076399413901288E-4</v>
      </c>
      <c r="G151" s="166">
        <f t="shared" si="1"/>
        <v>5.7274633436707344E-5</v>
      </c>
      <c r="H151" s="151"/>
      <c r="I151" s="94"/>
      <c r="J151" s="78"/>
    </row>
    <row r="152" spans="1:10" x14ac:dyDescent="0.55000000000000004">
      <c r="A152" s="170" t="s">
        <v>98</v>
      </c>
      <c r="B152" s="171">
        <v>0</v>
      </c>
      <c r="C152" s="172">
        <v>0</v>
      </c>
      <c r="D152" s="171">
        <v>95285.86</v>
      </c>
      <c r="E152" s="172">
        <v>46998</v>
      </c>
      <c r="F152" s="166">
        <f t="shared" si="0"/>
        <v>0</v>
      </c>
      <c r="G152" s="166">
        <f t="shared" si="1"/>
        <v>5.54986025784168E-5</v>
      </c>
      <c r="H152" s="151"/>
      <c r="I152" s="94"/>
      <c r="J152" s="78"/>
    </row>
    <row r="153" spans="1:10" x14ac:dyDescent="0.55000000000000004">
      <c r="A153" s="170" t="s">
        <v>107</v>
      </c>
      <c r="B153" s="171">
        <v>225129.5</v>
      </c>
      <c r="C153" s="172">
        <v>81570</v>
      </c>
      <c r="D153" s="171">
        <v>102296.6</v>
      </c>
      <c r="E153" s="172">
        <v>46286</v>
      </c>
      <c r="F153" s="166">
        <f t="shared" si="0"/>
        <v>9.5036043849772774E-5</v>
      </c>
      <c r="G153" s="166">
        <f t="shared" si="1"/>
        <v>5.4657822012523942E-5</v>
      </c>
      <c r="H153" s="151"/>
      <c r="I153" s="94"/>
      <c r="J153" s="78"/>
    </row>
    <row r="154" spans="1:10" x14ac:dyDescent="0.55000000000000004">
      <c r="A154" s="170" t="s">
        <v>108</v>
      </c>
      <c r="B154" s="171">
        <v>0</v>
      </c>
      <c r="C154" s="172">
        <v>0</v>
      </c>
      <c r="D154" s="171">
        <v>108150</v>
      </c>
      <c r="E154" s="172">
        <v>44974</v>
      </c>
      <c r="F154" s="166">
        <f t="shared" si="0"/>
        <v>0</v>
      </c>
      <c r="G154" s="166">
        <f t="shared" si="1"/>
        <v>5.3108518497844954E-5</v>
      </c>
      <c r="H154" s="151"/>
      <c r="I154" s="94"/>
      <c r="J154" s="78"/>
    </row>
    <row r="155" spans="1:10" x14ac:dyDescent="0.55000000000000004">
      <c r="A155" s="170" t="s">
        <v>76</v>
      </c>
      <c r="B155" s="171">
        <v>0</v>
      </c>
      <c r="C155" s="172">
        <v>0</v>
      </c>
      <c r="D155" s="171">
        <v>143246</v>
      </c>
      <c r="E155" s="172">
        <v>43982</v>
      </c>
      <c r="F155" s="166">
        <f t="shared" si="0"/>
        <v>0</v>
      </c>
      <c r="G155" s="166">
        <f t="shared" si="1"/>
        <v>5.1937093889185239E-5</v>
      </c>
      <c r="H155" s="151"/>
      <c r="I155" s="94"/>
      <c r="J155" s="78"/>
    </row>
    <row r="156" spans="1:10" x14ac:dyDescent="0.55000000000000004">
      <c r="A156" s="170" t="s">
        <v>119</v>
      </c>
      <c r="B156" s="171">
        <v>0</v>
      </c>
      <c r="C156" s="172">
        <v>0</v>
      </c>
      <c r="D156" s="171">
        <v>95325</v>
      </c>
      <c r="E156" s="172">
        <v>42990</v>
      </c>
      <c r="F156" s="166">
        <f t="shared" si="0"/>
        <v>0</v>
      </c>
      <c r="G156" s="166">
        <f t="shared" si="1"/>
        <v>5.0765669280525517E-5</v>
      </c>
      <c r="H156" s="151"/>
      <c r="I156" s="94"/>
      <c r="J156" s="78"/>
    </row>
    <row r="157" spans="1:10" x14ac:dyDescent="0.55000000000000004">
      <c r="A157" s="170" t="s">
        <v>110</v>
      </c>
      <c r="B157" s="171">
        <v>100650.35</v>
      </c>
      <c r="C157" s="172">
        <v>41482</v>
      </c>
      <c r="D157" s="171">
        <v>178663.67999999999</v>
      </c>
      <c r="E157" s="172">
        <v>40635</v>
      </c>
      <c r="F157" s="166">
        <f t="shared" si="0"/>
        <v>4.8330086685990857E-5</v>
      </c>
      <c r="G157" s="166">
        <f t="shared" si="1"/>
        <v>4.7984716706539995E-5</v>
      </c>
      <c r="H157" s="151"/>
      <c r="I157" s="94"/>
      <c r="J157" s="78"/>
    </row>
    <row r="158" spans="1:10" x14ac:dyDescent="0.55000000000000004">
      <c r="A158" s="170" t="s">
        <v>121</v>
      </c>
      <c r="B158" s="171">
        <v>0</v>
      </c>
      <c r="C158" s="172">
        <v>0</v>
      </c>
      <c r="D158" s="171">
        <v>132000</v>
      </c>
      <c r="E158" s="172">
        <v>40000</v>
      </c>
      <c r="F158" s="166">
        <f t="shared" si="0"/>
        <v>0</v>
      </c>
      <c r="G158" s="166">
        <f t="shared" si="1"/>
        <v>4.7234863252408022E-5</v>
      </c>
      <c r="H158" s="151"/>
      <c r="I158" s="94"/>
      <c r="J158" s="78"/>
    </row>
    <row r="159" spans="1:10" x14ac:dyDescent="0.55000000000000004">
      <c r="A159" s="170" t="s">
        <v>82</v>
      </c>
      <c r="B159" s="171">
        <v>0</v>
      </c>
      <c r="C159" s="172">
        <v>0</v>
      </c>
      <c r="D159" s="171">
        <v>73279.490000000005</v>
      </c>
      <c r="E159" s="172">
        <v>36045</v>
      </c>
      <c r="F159" s="166">
        <f t="shared" ref="F159:F164" si="2">+C159/$C$90</f>
        <v>0</v>
      </c>
      <c r="G159" s="166">
        <f t="shared" ref="G159:G164" si="3">+E159/$E$90</f>
        <v>4.2564516148326175E-5</v>
      </c>
      <c r="H159" s="151"/>
      <c r="I159" s="94"/>
      <c r="J159" s="78"/>
    </row>
    <row r="160" spans="1:10" x14ac:dyDescent="0.55000000000000004">
      <c r="A160" s="170" t="s">
        <v>65</v>
      </c>
      <c r="B160" s="171">
        <v>782771.77</v>
      </c>
      <c r="C160" s="172">
        <v>341396</v>
      </c>
      <c r="D160" s="171">
        <v>74421</v>
      </c>
      <c r="E160" s="172">
        <v>20969</v>
      </c>
      <c r="F160" s="166">
        <f t="shared" si="2"/>
        <v>3.9775561145196796E-4</v>
      </c>
      <c r="G160" s="166">
        <f t="shared" si="3"/>
        <v>2.4761696188493592E-5</v>
      </c>
      <c r="H160" s="151"/>
    </row>
    <row r="161" spans="1:8" x14ac:dyDescent="0.55000000000000004">
      <c r="A161" s="170" t="s">
        <v>117</v>
      </c>
      <c r="B161" s="171">
        <v>245117</v>
      </c>
      <c r="C161" s="172">
        <v>104498</v>
      </c>
      <c r="D161" s="171">
        <v>0</v>
      </c>
      <c r="E161" s="172">
        <v>0</v>
      </c>
      <c r="F161" s="166">
        <f t="shared" si="2"/>
        <v>1.217491297071663E-4</v>
      </c>
      <c r="G161" s="166">
        <f t="shared" si="3"/>
        <v>0</v>
      </c>
      <c r="H161" s="151"/>
    </row>
    <row r="162" spans="1:8" x14ac:dyDescent="0.55000000000000004">
      <c r="A162" s="170" t="s">
        <v>118</v>
      </c>
      <c r="B162" s="171">
        <v>123121.57</v>
      </c>
      <c r="C162" s="172">
        <v>52910</v>
      </c>
      <c r="D162" s="171">
        <v>0</v>
      </c>
      <c r="E162" s="172">
        <v>0</v>
      </c>
      <c r="F162" s="166">
        <f t="shared" si="2"/>
        <v>6.1644686528030857E-5</v>
      </c>
      <c r="G162" s="166">
        <f t="shared" si="3"/>
        <v>0</v>
      </c>
      <c r="H162" s="151"/>
    </row>
    <row r="163" spans="1:8" x14ac:dyDescent="0.55000000000000004">
      <c r="A163" s="170" t="s">
        <v>74</v>
      </c>
      <c r="B163" s="171">
        <v>106848</v>
      </c>
      <c r="C163" s="172">
        <v>40320</v>
      </c>
      <c r="D163" s="171">
        <v>0</v>
      </c>
      <c r="E163" s="172">
        <v>0</v>
      </c>
      <c r="F163" s="166">
        <f t="shared" si="2"/>
        <v>4.6976257055569917E-5</v>
      </c>
      <c r="G163" s="166">
        <f t="shared" si="3"/>
        <v>0</v>
      </c>
    </row>
    <row r="164" spans="1:8" ht="15.75" thickBot="1" x14ac:dyDescent="0.6">
      <c r="A164" s="204" t="s">
        <v>111</v>
      </c>
      <c r="B164" s="205">
        <v>74392.56</v>
      </c>
      <c r="C164" s="206">
        <v>23429</v>
      </c>
      <c r="D164" s="205">
        <v>0</v>
      </c>
      <c r="E164" s="206">
        <v>0</v>
      </c>
      <c r="F164" s="167">
        <f t="shared" si="2"/>
        <v>2.7296793813366756E-5</v>
      </c>
      <c r="G164" s="167">
        <f t="shared" si="3"/>
        <v>0</v>
      </c>
    </row>
  </sheetData>
  <mergeCells count="11">
    <mergeCell ref="H94:H103"/>
    <mergeCell ref="K10:L11"/>
    <mergeCell ref="A1:A3"/>
    <mergeCell ref="A10:A11"/>
    <mergeCell ref="B10:C10"/>
    <mergeCell ref="D10:E10"/>
    <mergeCell ref="A92:A93"/>
    <mergeCell ref="B92:C92"/>
    <mergeCell ref="D92:E92"/>
    <mergeCell ref="F92:F93"/>
    <mergeCell ref="G92:G93"/>
  </mergeCells>
  <conditionalFormatting sqref="F12:G88">
    <cfRule type="cellIs" dxfId="3" priority="2" operator="lessThan">
      <formula>0</formula>
    </cfRule>
  </conditionalFormatting>
  <conditionalFormatting sqref="F92:G92">
    <cfRule type="cellIs" dxfId="2" priority="1" stopIfTrue="1" operator="lessThan">
      <formula>0</formula>
    </cfRule>
  </conditionalFormatting>
  <conditionalFormatting sqref="F1:H9 F108:G65192">
    <cfRule type="cellIs" dxfId="1" priority="6" stopIfTrue="1" operator="lessThan">
      <formula>0</formula>
    </cfRule>
  </conditionalFormatting>
  <conditionalFormatting sqref="G10:H10 H163:H65264">
    <cfRule type="cellIs" dxfId="0" priority="10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MERCADO PAÍS</vt:lpstr>
      <vt:lpstr>MERCADO PAÍS ACUM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Ma.Fernanda</dc:creator>
  <cp:lastModifiedBy>Xavier Alvarado</cp:lastModifiedBy>
  <cp:lastPrinted>2023-09-21T19:55:30Z</cp:lastPrinted>
  <dcterms:created xsi:type="dcterms:W3CDTF">2015-08-14T17:11:53Z</dcterms:created>
  <dcterms:modified xsi:type="dcterms:W3CDTF">2024-05-23T20:52:33Z</dcterms:modified>
</cp:coreProperties>
</file>