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3D4B92AB-8F4D-40D2-86DB-D55F4C035A79}" xr6:coauthVersionLast="47" xr6:coauthVersionMax="47" xr10:uidLastSave="{00000000-0000-0000-0000-000000000000}"/>
  <bookViews>
    <workbookView xWindow="-98" yWindow="-98" windowWidth="21795" windowHeight="12975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PAÍS'!$A$80:$E$80</definedName>
    <definedName name="_xlnm._FilterDatabase" localSheetId="2" hidden="1">'MERCADO PAÍS ACUM'!$A$98:$E$98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6" i="7" l="1"/>
  <c r="AD115" i="7"/>
  <c r="AD114" i="7"/>
  <c r="AD113" i="7"/>
  <c r="AD112" i="7"/>
  <c r="AC116" i="7"/>
  <c r="AC115" i="7"/>
  <c r="AC114" i="7"/>
  <c r="AC113" i="7"/>
  <c r="AC112" i="7"/>
  <c r="AE98" i="7"/>
  <c r="AE97" i="7"/>
  <c r="G173" i="59"/>
  <c r="G172" i="59"/>
  <c r="G171" i="59"/>
  <c r="G170" i="59"/>
  <c r="G169" i="59"/>
  <c r="G168" i="59"/>
  <c r="G167" i="59"/>
  <c r="G166" i="59"/>
  <c r="G165" i="59"/>
  <c r="G164" i="59"/>
  <c r="G163" i="59"/>
  <c r="G162" i="59"/>
  <c r="G161" i="59"/>
  <c r="G160" i="59"/>
  <c r="G159" i="59"/>
  <c r="G158" i="59"/>
  <c r="G157" i="59"/>
  <c r="G156" i="59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G101" i="59"/>
  <c r="G100" i="59"/>
  <c r="G99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F104" i="59"/>
  <c r="F103" i="59"/>
  <c r="F102" i="59"/>
  <c r="F101" i="59"/>
  <c r="F100" i="59"/>
  <c r="F99" i="59"/>
  <c r="L19" i="59"/>
  <c r="L18" i="59"/>
  <c r="L17" i="59"/>
  <c r="L16" i="59"/>
  <c r="K19" i="59"/>
  <c r="K18" i="59"/>
  <c r="K17" i="59"/>
  <c r="K16" i="59"/>
  <c r="K15" i="59"/>
  <c r="K14" i="59"/>
  <c r="K13" i="59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H81" i="50" s="1"/>
  <c r="F138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F83" i="50"/>
  <c r="F82" i="50"/>
  <c r="F81" i="50"/>
  <c r="L19" i="50"/>
  <c r="L18" i="50"/>
  <c r="L17" i="50"/>
  <c r="L16" i="50"/>
  <c r="L15" i="50"/>
  <c r="L14" i="50"/>
  <c r="L13" i="50"/>
  <c r="K19" i="50"/>
  <c r="K18" i="50"/>
  <c r="K17" i="50"/>
  <c r="K16" i="50"/>
  <c r="K15" i="50"/>
  <c r="K14" i="50"/>
  <c r="K13" i="50"/>
  <c r="H99" i="59" l="1"/>
  <c r="AE96" i="7"/>
  <c r="L15" i="59"/>
  <c r="L14" i="59"/>
  <c r="L13" i="59"/>
  <c r="AU74" i="7" l="1"/>
  <c r="AU40" i="7"/>
  <c r="AF114" i="7" l="1"/>
  <c r="AF116" i="7"/>
  <c r="AE114" i="7"/>
  <c r="AE95" i="7"/>
  <c r="AF115" i="7" l="1"/>
  <c r="AE115" i="7"/>
  <c r="AE116" i="7"/>
  <c r="AF113" i="7"/>
  <c r="AE113" i="7"/>
  <c r="AE104" i="7" l="1"/>
  <c r="AE94" i="7"/>
  <c r="AF107" i="7"/>
  <c r="AE107" i="7"/>
  <c r="AE106" i="7"/>
  <c r="AU72" i="7" l="1"/>
  <c r="AE93" i="7" l="1"/>
  <c r="AF104" i="7"/>
  <c r="AF105" i="7"/>
  <c r="AF106" i="7"/>
  <c r="AE92" i="7" l="1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W39" i="7" s="1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105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V39" i="7" l="1"/>
  <c r="AE69" i="7"/>
</calcChain>
</file>

<file path=xl/sharedStrings.xml><?xml version="1.0" encoding="utf-8"?>
<sst xmlns="http://schemas.openxmlformats.org/spreadsheetml/2006/main" count="406" uniqueCount="137">
  <si>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</si>
  <si>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</si>
  <si>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</si>
  <si>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</si>
  <si>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</si>
  <si>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</si>
  <si>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</si>
  <si>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</si>
  <si>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</si>
  <si>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</si>
  <si>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</si>
  <si>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</si>
  <si>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</si>
  <si>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</si>
  <si>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</si>
  <si>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</si>
  <si>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</si>
  <si>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</si>
  <si>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</si>
  <si>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</si>
  <si>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</si>
  <si>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</si>
  <si>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</si>
  <si>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</si>
  <si>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</si>
  <si>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</si>
  <si>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</si>
  <si>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</si>
  <si>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</si>
  <si>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</si>
  <si>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</si>
  <si>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</si>
  <si>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</si>
  <si>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</si>
  <si>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</si>
  <si>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</si>
  <si>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</si>
  <si>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</si>
  <si>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</si>
  <si>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</si>
  <si>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</si>
  <si>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</si>
  <si>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</si>
  <si>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</si>
  <si>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</si>
  <si>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</si>
  <si>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</si>
  <si>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</si>
  <si>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</si>
  <si>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</si>
  <si>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</si>
  <si>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</si>
  <si>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</si>
  <si>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</si>
  <si>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</si>
  <si>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</si>
  <si>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</si>
  <si>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</si>
  <si>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</si>
  <si>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</si>
  <si>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</si>
  <si>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</si>
  <si>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</si>
  <si>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</si>
  <si>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</si>
  <si>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</si>
  <si>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</si>
  <si>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</si>
  <si>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</si>
  <si>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</si>
  <si>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</si>
  <si>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</si>
  <si>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</si>
  <si>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</si>
  <si>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</si>
  <si>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</si>
  <si>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</si>
  <si>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</si>
  <si>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</si>
  <si>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</si>
  <si>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</si>
  <si>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</si>
  <si>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</si>
  <si>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</si>
  <si>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</si>
  <si>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</si>
  <si>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</si>
  <si>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</si>
  <si>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</si>
  <si>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</si>
  <si>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</si>
  <si>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</si>
  <si>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</si>
  <si>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</si>
  <si>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</si>
  <si>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</si>
  <si>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</si>
  <si>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</si>
  <si>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</si>
  <si>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</si>
  <si>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</si>
  <si>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</si>
  <si>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% participación 2023 vs 2024</t>
  </si>
  <si>
    <t>Part. Libras 2024</t>
  </si>
  <si>
    <t>RESUMEN HISTÓRICO MENSUAL (2017 - 2024)</t>
  </si>
  <si>
    <t>CROACIA</t>
  </si>
  <si>
    <t>BULGARIA</t>
  </si>
  <si>
    <t>GEORGIA</t>
  </si>
  <si>
    <t>BAHRÉIN</t>
  </si>
  <si>
    <t>NICARAGUA</t>
  </si>
  <si>
    <t>MARTINICA (COLONIA FRANCIA)</t>
  </si>
  <si>
    <t>AUSTRALIA</t>
  </si>
  <si>
    <t>RESUMEN DEL PERÍODO ACUMULADO</t>
  </si>
  <si>
    <t>Período</t>
  </si>
  <si>
    <t>Exportaciones Acumuladas por Mercado y País</t>
  </si>
  <si>
    <t>UCRANIA</t>
  </si>
  <si>
    <t>CATAR</t>
  </si>
  <si>
    <t>BRUNEI</t>
  </si>
  <si>
    <t>PANAMÁ</t>
  </si>
  <si>
    <t>COSTA DE MARFIL</t>
  </si>
  <si>
    <t>PERÚ</t>
  </si>
  <si>
    <t>CABO VERDE</t>
  </si>
  <si>
    <t>ene - abr 23</t>
  </si>
  <si>
    <t>ene - abr 24</t>
  </si>
  <si>
    <t>Comparativo Mayo 2024 - CAMARÓN</t>
  </si>
  <si>
    <t>NORUEGA</t>
  </si>
  <si>
    <t>MONTENEGRO</t>
  </si>
  <si>
    <t>JORDANIA</t>
  </si>
  <si>
    <t>INDONESIA</t>
  </si>
  <si>
    <t>ene - may 23</t>
  </si>
  <si>
    <t>ene  - may 24</t>
  </si>
  <si>
    <t>ene-may 2020</t>
  </si>
  <si>
    <t>ene-may 2021</t>
  </si>
  <si>
    <t>ene-may 2022</t>
  </si>
  <si>
    <t>ene-may 2023</t>
  </si>
  <si>
    <t>ene-may 2024</t>
  </si>
  <si>
    <t>Análisis de las Exportaciones de CAMARÓN Mayo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</si>
</sst>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7" formatCode="&quot;$&quot;\ #,##0.00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</numFmts>
  <fonts count="2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10"/>
      <color indexed="8"/>
      <name val="Segoe UI"/>
      <family val="2"/>
    </font>
    <font>
      <b/>
      <sz val="10"/>
      <color indexed="8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sz val="10"/>
      <color rgb="FF002060"/>
      <name val="Segoe UI"/>
      <family val="2"/>
    </font>
    <font>
      <b/>
      <sz val="10"/>
      <color rgb="FF002060"/>
      <name val="Segoe UI"/>
      <family val="2"/>
    </font>
    <font>
      <b/>
      <sz val="10"/>
      <color theme="3"/>
      <name val="Segoe UI"/>
      <family val="2"/>
    </font>
    <font>
      <b/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11"/>
      <name val="Calibri"/>
      <family val="2"/>
    </font>
    <font>
      <b/>
      <sz val="11"/>
      <color rgb="FF002060"/>
      <name val="Segoe UI"/>
      <family val="2"/>
    </font>
    <font>
      <sz val="11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5">
    <xf numFmtId="0" fontId="0" fillId="0" borderId="0"/>
    <xf numFmtId="169" fontId="7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7" fillId="0" borderId="0">
      <alignment vertical="top"/>
    </xf>
    <xf numFmtId="0" fontId="13" fillId="0" borderId="0">
      <alignment vertical="top"/>
    </xf>
    <xf numFmtId="0" fontId="7" fillId="0" borderId="0">
      <alignment vertical="top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3" fillId="0" borderId="0" applyFill="0" applyBorder="0" applyProtection="0">
      <alignment vertical="center"/>
    </xf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0" fontId="1" fillId="0" borderId="0"/>
  </cellStyleXfs>
  <cellXfs count="254">
    <xf numFmtId="0" fontId="0" fillId="0" borderId="0" xfId="0"/>
    <xf numFmtId="0" fontId="5" fillId="0" borderId="0" xfId="20" applyFont="1"/>
    <xf numFmtId="0" fontId="5" fillId="0" borderId="0" xfId="20" applyFont="1" applyAlignment="1">
      <alignment vertical="center"/>
    </xf>
    <xf numFmtId="4" fontId="5" fillId="0" borderId="0" xfId="20" applyNumberFormat="1" applyFont="1" applyAlignment="1">
      <alignment vertical="center"/>
    </xf>
    <xf numFmtId="0" fontId="5" fillId="0" borderId="0" xfId="17" applyFont="1"/>
    <xf numFmtId="0" fontId="6" fillId="0" borderId="0" xfId="20" applyFont="1" applyAlignment="1">
      <alignment horizontal="right" vertical="center"/>
    </xf>
    <xf numFmtId="0" fontId="15" fillId="0" borderId="0" xfId="20" applyFont="1"/>
    <xf numFmtId="0" fontId="8" fillId="0" borderId="0" xfId="16" applyFont="1"/>
    <xf numFmtId="0" fontId="16" fillId="0" borderId="0" xfId="16" applyFont="1"/>
    <xf numFmtId="0" fontId="17" fillId="0" borderId="0" xfId="16" applyFont="1" applyAlignment="1">
      <alignment vertical="center"/>
    </xf>
    <xf numFmtId="0" fontId="9" fillId="0" borderId="0" xfId="16" applyFont="1" applyAlignment="1">
      <alignment horizontal="right" vertical="center"/>
    </xf>
    <xf numFmtId="3" fontId="5" fillId="0" borderId="0" xfId="20" applyNumberFormat="1" applyFont="1"/>
    <xf numFmtId="0" fontId="6" fillId="0" borderId="0" xfId="20" applyFont="1" applyAlignment="1">
      <alignment horizontal="left" vertical="center"/>
    </xf>
    <xf numFmtId="4" fontId="6" fillId="0" borderId="0" xfId="20" applyNumberFormat="1" applyFont="1" applyAlignment="1">
      <alignment vertical="center"/>
    </xf>
    <xf numFmtId="0" fontId="6" fillId="0" borderId="0" xfId="20" applyFont="1" applyAlignment="1">
      <alignment horizontal="center" vertical="center"/>
    </xf>
    <xf numFmtId="0" fontId="6" fillId="0" borderId="0" xfId="20" applyFont="1" applyAlignment="1">
      <alignment vertical="center"/>
    </xf>
    <xf numFmtId="3" fontId="5" fillId="0" borderId="0" xfId="20" applyNumberFormat="1" applyFont="1" applyAlignment="1">
      <alignment horizontal="left" vertical="center"/>
    </xf>
    <xf numFmtId="3" fontId="6" fillId="0" borderId="0" xfId="20" applyNumberFormat="1" applyFont="1" applyAlignment="1">
      <alignment horizontal="right" vertical="center"/>
    </xf>
    <xf numFmtId="3" fontId="6" fillId="0" borderId="0" xfId="17" applyNumberFormat="1" applyFont="1" applyAlignment="1">
      <alignment horizontal="left" vertical="center"/>
    </xf>
    <xf numFmtId="0" fontId="6" fillId="0" borderId="0" xfId="17" applyFont="1" applyAlignment="1">
      <alignment horizontal="left" vertical="center"/>
    </xf>
    <xf numFmtId="0" fontId="5" fillId="0" borderId="0" xfId="20" applyFont="1" applyAlignment="1">
      <alignment wrapText="1"/>
    </xf>
    <xf numFmtId="0" fontId="19" fillId="0" borderId="0" xfId="17" applyFont="1" applyAlignment="1">
      <alignment horizontal="center" vertical="center" readingOrder="1"/>
    </xf>
    <xf numFmtId="10" fontId="8" fillId="0" borderId="0" xfId="16" applyNumberFormat="1" applyFont="1"/>
    <xf numFmtId="0" fontId="18" fillId="0" borderId="0" xfId="16" applyFont="1" applyAlignment="1">
      <alignment vertical="center"/>
    </xf>
    <xf numFmtId="9" fontId="16" fillId="0" borderId="0" xfId="29" applyFont="1" applyAlignment="1">
      <alignment horizontal="center" vertical="center"/>
    </xf>
    <xf numFmtId="9" fontId="8" fillId="0" borderId="0" xfId="29" applyFont="1" applyFill="1" applyAlignment="1">
      <alignment horizontal="center" vertical="center"/>
    </xf>
    <xf numFmtId="9" fontId="16" fillId="0" borderId="0" xfId="29" applyFont="1" applyFill="1" applyAlignment="1">
      <alignment horizontal="center" vertical="center"/>
    </xf>
    <xf numFmtId="171" fontId="8" fillId="0" borderId="0" xfId="14" applyNumberFormat="1" applyFont="1" applyFill="1" applyAlignment="1">
      <alignment horizontal="center" vertical="center"/>
    </xf>
    <xf numFmtId="171" fontId="8" fillId="0" borderId="0" xfId="14" applyNumberFormat="1" applyFont="1" applyAlignment="1">
      <alignment horizontal="center" vertical="center"/>
    </xf>
    <xf numFmtId="171" fontId="16" fillId="0" borderId="0" xfId="14" applyNumberFormat="1" applyFont="1" applyAlignment="1">
      <alignment horizontal="center" vertical="center"/>
    </xf>
    <xf numFmtId="3" fontId="8" fillId="0" borderId="0" xfId="16" applyNumberFormat="1" applyFont="1" applyAlignment="1">
      <alignment horizontal="center" vertical="center"/>
    </xf>
    <xf numFmtId="3" fontId="16" fillId="0" borderId="0" xfId="16" applyNumberFormat="1" applyFont="1" applyAlignment="1">
      <alignment horizontal="center" vertical="center"/>
    </xf>
    <xf numFmtId="3" fontId="9" fillId="0" borderId="0" xfId="16" applyNumberFormat="1" applyFont="1"/>
    <xf numFmtId="9" fontId="8" fillId="0" borderId="0" xfId="29" applyFont="1" applyAlignment="1">
      <alignment horizontal="center" vertical="center"/>
    </xf>
    <xf numFmtId="0" fontId="10" fillId="0" borderId="0" xfId="16" applyFont="1"/>
    <xf numFmtId="170" fontId="8" fillId="0" borderId="0" xfId="16" applyNumberFormat="1" applyFont="1"/>
    <xf numFmtId="9" fontId="9" fillId="0" borderId="0" xfId="29" applyFont="1"/>
    <xf numFmtId="9" fontId="17" fillId="0" borderId="0" xfId="29" applyFont="1"/>
    <xf numFmtId="9" fontId="16" fillId="0" borderId="0" xfId="29" applyFont="1"/>
    <xf numFmtId="9" fontId="17" fillId="0" borderId="0" xfId="29" applyFont="1" applyAlignment="1">
      <alignment horizontal="center" vertical="center"/>
    </xf>
    <xf numFmtId="3" fontId="8" fillId="0" borderId="0" xfId="20" applyNumberFormat="1" applyFont="1" applyAlignment="1">
      <alignment horizontal="center"/>
    </xf>
    <xf numFmtId="172" fontId="5" fillId="0" borderId="0" xfId="29" applyNumberFormat="1" applyFont="1"/>
    <xf numFmtId="9" fontId="11" fillId="0" borderId="0" xfId="29" applyFont="1" applyFill="1"/>
    <xf numFmtId="10" fontId="9" fillId="0" borderId="0" xfId="29" applyNumberFormat="1" applyFont="1"/>
    <xf numFmtId="1" fontId="11" fillId="0" borderId="0" xfId="0" applyNumberFormat="1" applyFont="1"/>
    <xf numFmtId="9" fontId="5" fillId="0" borderId="0" xfId="20" applyNumberFormat="1" applyFont="1"/>
    <xf numFmtId="1" fontId="21" fillId="0" borderId="2" xfId="0" applyNumberFormat="1" applyFont="1" applyBorder="1" applyAlignment="1">
      <alignment horizontal="center" vertical="center"/>
    </xf>
    <xf numFmtId="173" fontId="21" fillId="0" borderId="2" xfId="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1" fontId="21" fillId="0" borderId="4" xfId="0" applyNumberFormat="1" applyFont="1" applyBorder="1" applyAlignment="1">
      <alignment horizontal="center" vertical="center"/>
    </xf>
    <xf numFmtId="173" fontId="21" fillId="0" borderId="4" xfId="0" applyNumberFormat="1" applyFont="1" applyBorder="1" applyAlignment="1">
      <alignment horizontal="center" vertical="center"/>
    </xf>
    <xf numFmtId="3" fontId="21" fillId="0" borderId="4" xfId="0" applyNumberFormat="1" applyFont="1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73" fontId="21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5" fillId="0" borderId="0" xfId="20" applyFont="1" applyAlignment="1">
      <alignment horizontal="center"/>
    </xf>
    <xf numFmtId="1" fontId="20" fillId="0" borderId="12" xfId="0" applyNumberFormat="1" applyFont="1" applyBorder="1" applyAlignment="1">
      <alignment horizontal="center" vertical="center"/>
    </xf>
    <xf numFmtId="173" fontId="20" fillId="0" borderId="12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10" fontId="20" fillId="0" borderId="12" xfId="0" applyNumberFormat="1" applyFont="1" applyBorder="1" applyAlignment="1">
      <alignment horizontal="center" vertical="center"/>
    </xf>
    <xf numFmtId="10" fontId="21" fillId="0" borderId="2" xfId="0" applyNumberFormat="1" applyFont="1" applyBorder="1" applyAlignment="1">
      <alignment horizontal="center" vertical="center"/>
    </xf>
    <xf numFmtId="10" fontId="21" fillId="0" borderId="4" xfId="0" applyNumberFormat="1" applyFont="1" applyBorder="1" applyAlignment="1">
      <alignment horizontal="center" vertical="center"/>
    </xf>
    <xf numFmtId="10" fontId="22" fillId="0" borderId="0" xfId="0" applyNumberFormat="1" applyFont="1"/>
    <xf numFmtId="1" fontId="22" fillId="0" borderId="0" xfId="0" applyNumberFormat="1" applyFont="1"/>
    <xf numFmtId="173" fontId="22" fillId="0" borderId="0" xfId="0" applyNumberFormat="1" applyFont="1"/>
    <xf numFmtId="3" fontId="22" fillId="0" borderId="0" xfId="0" applyNumberFormat="1" applyFont="1"/>
    <xf numFmtId="10" fontId="5" fillId="0" borderId="0" xfId="20" applyNumberFormat="1" applyFont="1"/>
    <xf numFmtId="10" fontId="21" fillId="0" borderId="1" xfId="0" applyNumberFormat="1" applyFont="1" applyBorder="1" applyAlignment="1">
      <alignment horizontal="center" vertical="center"/>
    </xf>
    <xf numFmtId="10" fontId="21" fillId="0" borderId="2" xfId="16" applyNumberFormat="1" applyFont="1" applyBorder="1" applyAlignment="1">
      <alignment horizontal="center" vertical="center"/>
    </xf>
    <xf numFmtId="9" fontId="23" fillId="3" borderId="1" xfId="29" applyFont="1" applyFill="1" applyBorder="1" applyAlignment="1">
      <alignment horizontal="center" vertical="center"/>
    </xf>
    <xf numFmtId="3" fontId="23" fillId="3" borderId="3" xfId="16" applyNumberFormat="1" applyFont="1" applyFill="1" applyBorder="1" applyAlignment="1">
      <alignment horizontal="center" vertical="center"/>
    </xf>
    <xf numFmtId="17" fontId="23" fillId="3" borderId="15" xfId="16" applyNumberFormat="1" applyFont="1" applyFill="1" applyBorder="1" applyAlignment="1">
      <alignment horizontal="center" vertical="center"/>
    </xf>
    <xf numFmtId="9" fontId="23" fillId="3" borderId="15" xfId="29" applyFont="1" applyFill="1" applyBorder="1" applyAlignment="1">
      <alignment vertical="center"/>
    </xf>
    <xf numFmtId="9" fontId="23" fillId="3" borderId="11" xfId="29" applyFont="1" applyFill="1" applyBorder="1" applyAlignment="1">
      <alignment vertical="center"/>
    </xf>
    <xf numFmtId="171" fontId="23" fillId="3" borderId="1" xfId="14" applyNumberFormat="1" applyFont="1" applyFill="1" applyBorder="1" applyAlignment="1">
      <alignment horizontal="center" vertical="center"/>
    </xf>
    <xf numFmtId="171" fontId="23" fillId="3" borderId="3" xfId="14" applyNumberFormat="1" applyFont="1" applyFill="1" applyBorder="1" applyAlignment="1">
      <alignment horizontal="center" vertical="center"/>
    </xf>
    <xf numFmtId="0" fontId="5" fillId="0" borderId="0" xfId="16" applyFont="1"/>
    <xf numFmtId="10" fontId="5" fillId="0" borderId="0" xfId="16" applyNumberFormat="1" applyFont="1"/>
    <xf numFmtId="1" fontId="23" fillId="3" borderId="1" xfId="16" applyNumberFormat="1" applyFont="1" applyFill="1" applyBorder="1" applyAlignment="1">
      <alignment horizontal="center"/>
    </xf>
    <xf numFmtId="10" fontId="23" fillId="3" borderId="12" xfId="16" applyNumberFormat="1" applyFont="1" applyFill="1" applyBorder="1"/>
    <xf numFmtId="10" fontId="6" fillId="0" borderId="12" xfId="29" applyNumberFormat="1" applyFont="1" applyFill="1" applyBorder="1" applyAlignment="1">
      <alignment horizontal="center"/>
    </xf>
    <xf numFmtId="10" fontId="6" fillId="0" borderId="11" xfId="29" applyNumberFormat="1" applyFont="1" applyFill="1" applyBorder="1" applyAlignment="1">
      <alignment horizontal="center"/>
    </xf>
    <xf numFmtId="10" fontId="23" fillId="3" borderId="4" xfId="16" applyNumberFormat="1" applyFont="1" applyFill="1" applyBorder="1"/>
    <xf numFmtId="10" fontId="6" fillId="0" borderId="5" xfId="29" applyNumberFormat="1" applyFont="1" applyFill="1" applyBorder="1" applyAlignment="1">
      <alignment horizontal="center"/>
    </xf>
    <xf numFmtId="0" fontId="23" fillId="3" borderId="4" xfId="16" applyFont="1" applyFill="1" applyBorder="1"/>
    <xf numFmtId="9" fontId="20" fillId="0" borderId="0" xfId="0" applyNumberFormat="1" applyFont="1" applyAlignment="1">
      <alignment vertical="center"/>
    </xf>
    <xf numFmtId="0" fontId="21" fillId="0" borderId="0" xfId="16" applyFont="1"/>
    <xf numFmtId="171" fontId="23" fillId="3" borderId="10" xfId="15" applyNumberFormat="1" applyFont="1" applyFill="1" applyBorder="1" applyAlignment="1">
      <alignment horizontal="center" vertical="center"/>
    </xf>
    <xf numFmtId="3" fontId="23" fillId="3" borderId="12" xfId="16" applyNumberFormat="1" applyFont="1" applyFill="1" applyBorder="1" applyAlignment="1">
      <alignment horizontal="center" vertical="center"/>
    </xf>
    <xf numFmtId="171" fontId="23" fillId="3" borderId="1" xfId="15" applyNumberFormat="1" applyFont="1" applyFill="1" applyBorder="1" applyAlignment="1">
      <alignment horizontal="center" vertical="center"/>
    </xf>
    <xf numFmtId="3" fontId="23" fillId="3" borderId="1" xfId="16" applyNumberFormat="1" applyFont="1" applyFill="1" applyBorder="1" applyAlignment="1">
      <alignment horizontal="center" vertical="center"/>
    </xf>
    <xf numFmtId="10" fontId="5" fillId="0" borderId="2" xfId="29" applyNumberFormat="1" applyFont="1" applyFill="1" applyBorder="1" applyAlignment="1">
      <alignment horizontal="center" vertical="center"/>
    </xf>
    <xf numFmtId="10" fontId="5" fillId="0" borderId="4" xfId="29" applyNumberFormat="1" applyFont="1" applyFill="1" applyBorder="1" applyAlignment="1">
      <alignment horizontal="center" vertical="center"/>
    </xf>
    <xf numFmtId="1" fontId="21" fillId="0" borderId="0" xfId="0" applyNumberFormat="1" applyFont="1"/>
    <xf numFmtId="9" fontId="20" fillId="0" borderId="0" xfId="29" applyFont="1" applyFill="1"/>
    <xf numFmtId="1" fontId="20" fillId="0" borderId="0" xfId="0" applyNumberFormat="1" applyFont="1"/>
    <xf numFmtId="9" fontId="6" fillId="0" borderId="0" xfId="29" applyFont="1"/>
    <xf numFmtId="9" fontId="5" fillId="0" borderId="0" xfId="29" applyFont="1" applyFill="1" applyAlignment="1">
      <alignment horizontal="center" vertical="center"/>
    </xf>
    <xf numFmtId="171" fontId="5" fillId="0" borderId="0" xfId="14" applyNumberFormat="1" applyFont="1" applyFill="1" applyAlignment="1">
      <alignment horizontal="center" vertical="center"/>
    </xf>
    <xf numFmtId="3" fontId="5" fillId="0" borderId="0" xfId="16" applyNumberFormat="1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/>
    </xf>
    <xf numFmtId="9" fontId="5" fillId="0" borderId="0" xfId="29" applyFont="1"/>
    <xf numFmtId="0" fontId="23" fillId="2" borderId="11" xfId="20" applyFont="1" applyFill="1" applyBorder="1" applyAlignment="1">
      <alignment horizontal="center"/>
    </xf>
    <xf numFmtId="9" fontId="23" fillId="0" borderId="0" xfId="29" applyFont="1" applyAlignment="1">
      <alignment horizontal="center" vertical="center"/>
    </xf>
    <xf numFmtId="10" fontId="6" fillId="0" borderId="0" xfId="29" applyNumberFormat="1" applyFont="1"/>
    <xf numFmtId="171" fontId="23" fillId="3" borderId="3" xfId="15" applyNumberFormat="1" applyFont="1" applyFill="1" applyBorder="1" applyAlignment="1">
      <alignment horizontal="center" vertical="center"/>
    </xf>
    <xf numFmtId="10" fontId="21" fillId="0" borderId="0" xfId="0" applyNumberFormat="1" applyFont="1" applyAlignment="1">
      <alignment horizontal="center" vertical="center"/>
    </xf>
    <xf numFmtId="10" fontId="21" fillId="0" borderId="1" xfId="29" applyNumberFormat="1" applyFont="1" applyFill="1" applyBorder="1" applyAlignment="1">
      <alignment horizontal="center" vertical="center"/>
    </xf>
    <xf numFmtId="10" fontId="21" fillId="0" borderId="2" xfId="29" applyNumberFormat="1" applyFont="1" applyFill="1" applyBorder="1" applyAlignment="1">
      <alignment horizontal="center" vertical="center"/>
    </xf>
    <xf numFmtId="10" fontId="21" fillId="0" borderId="2" xfId="31" applyNumberFormat="1" applyFont="1" applyFill="1" applyBorder="1" applyAlignment="1">
      <alignment horizontal="center" vertical="center"/>
    </xf>
    <xf numFmtId="10" fontId="21" fillId="0" borderId="4" xfId="29" applyNumberFormat="1" applyFont="1" applyFill="1" applyBorder="1" applyAlignment="1">
      <alignment horizontal="center" vertical="center"/>
    </xf>
    <xf numFmtId="9" fontId="20" fillId="0" borderId="0" xfId="29" applyFont="1" applyFill="1" applyBorder="1" applyAlignment="1">
      <alignment vertical="center"/>
    </xf>
    <xf numFmtId="9" fontId="21" fillId="0" borderId="0" xfId="29" applyFont="1" applyFill="1" applyBorder="1" applyAlignment="1">
      <alignment horizontal="center" vertical="center"/>
    </xf>
    <xf numFmtId="0" fontId="23" fillId="2" borderId="1" xfId="20" applyFont="1" applyFill="1" applyBorder="1" applyAlignment="1">
      <alignment horizontal="center"/>
    </xf>
    <xf numFmtId="0" fontId="23" fillId="2" borderId="3" xfId="20" applyFont="1" applyFill="1" applyBorder="1" applyAlignment="1">
      <alignment horizontal="center"/>
    </xf>
    <xf numFmtId="0" fontId="23" fillId="2" borderId="12" xfId="20" applyFont="1" applyFill="1" applyBorder="1" applyAlignment="1">
      <alignment horizontal="center"/>
    </xf>
    <xf numFmtId="0" fontId="23" fillId="2" borderId="12" xfId="20" applyFont="1" applyFill="1" applyBorder="1" applyAlignment="1">
      <alignment horizontal="center" vertical="center"/>
    </xf>
    <xf numFmtId="17" fontId="5" fillId="0" borderId="1" xfId="20" applyNumberFormat="1" applyFont="1" applyBorder="1" applyAlignment="1">
      <alignment horizontal="center" vertical="center"/>
    </xf>
    <xf numFmtId="3" fontId="5" fillId="0" borderId="1" xfId="20" applyNumberFormat="1" applyFont="1" applyBorder="1" applyAlignment="1">
      <alignment horizontal="center" vertical="center"/>
    </xf>
    <xf numFmtId="168" fontId="5" fillId="0" borderId="1" xfId="20" applyNumberFormat="1" applyFont="1" applyBorder="1" applyAlignment="1">
      <alignment horizontal="center" vertical="center"/>
    </xf>
    <xf numFmtId="170" fontId="5" fillId="0" borderId="1" xfId="20" applyNumberFormat="1" applyFont="1" applyBorder="1" applyAlignment="1">
      <alignment horizontal="center" vertical="center"/>
    </xf>
    <xf numFmtId="0" fontId="20" fillId="0" borderId="1" xfId="20" applyFont="1" applyBorder="1" applyAlignment="1">
      <alignment horizontal="center"/>
    </xf>
    <xf numFmtId="3" fontId="21" fillId="0" borderId="1" xfId="20" applyNumberFormat="1" applyFont="1" applyBorder="1" applyAlignment="1">
      <alignment horizontal="center"/>
    </xf>
    <xf numFmtId="3" fontId="21" fillId="0" borderId="13" xfId="20" applyNumberFormat="1" applyFont="1" applyBorder="1" applyAlignment="1">
      <alignment horizontal="center"/>
    </xf>
    <xf numFmtId="3" fontId="20" fillId="0" borderId="1" xfId="20" applyNumberFormat="1" applyFont="1" applyBorder="1" applyAlignment="1">
      <alignment horizontal="center"/>
    </xf>
    <xf numFmtId="170" fontId="5" fillId="0" borderId="1" xfId="20" applyNumberFormat="1" applyFont="1" applyBorder="1" applyAlignment="1">
      <alignment horizontal="center"/>
    </xf>
    <xf numFmtId="9" fontId="5" fillId="0" borderId="1" xfId="20" applyNumberFormat="1" applyFont="1" applyBorder="1" applyAlignment="1">
      <alignment horizontal="center"/>
    </xf>
    <xf numFmtId="17" fontId="5" fillId="0" borderId="2" xfId="20" applyNumberFormat="1" applyFont="1" applyBorder="1" applyAlignment="1">
      <alignment horizontal="center" vertical="center"/>
    </xf>
    <xf numFmtId="3" fontId="5" fillId="0" borderId="2" xfId="20" applyNumberFormat="1" applyFont="1" applyBorder="1" applyAlignment="1">
      <alignment horizontal="center" vertical="center"/>
    </xf>
    <xf numFmtId="168" fontId="5" fillId="0" borderId="2" xfId="20" applyNumberFormat="1" applyFont="1" applyBorder="1" applyAlignment="1">
      <alignment horizontal="center" vertical="center"/>
    </xf>
    <xf numFmtId="170" fontId="5" fillId="0" borderId="2" xfId="20" applyNumberFormat="1" applyFont="1" applyBorder="1" applyAlignment="1">
      <alignment horizontal="center" vertical="center"/>
    </xf>
    <xf numFmtId="0" fontId="20" fillId="0" borderId="2" xfId="20" applyFont="1" applyBorder="1" applyAlignment="1">
      <alignment horizontal="center"/>
    </xf>
    <xf numFmtId="3" fontId="21" fillId="0" borderId="2" xfId="20" applyNumberFormat="1" applyFont="1" applyBorder="1" applyAlignment="1">
      <alignment horizontal="center"/>
    </xf>
    <xf numFmtId="3" fontId="21" fillId="0" borderId="10" xfId="20" applyNumberFormat="1" applyFont="1" applyBorder="1" applyAlignment="1">
      <alignment horizontal="center"/>
    </xf>
    <xf numFmtId="3" fontId="20" fillId="0" borderId="2" xfId="20" applyNumberFormat="1" applyFont="1" applyBorder="1" applyAlignment="1">
      <alignment horizontal="center"/>
    </xf>
    <xf numFmtId="170" fontId="5" fillId="0" borderId="2" xfId="20" applyNumberFormat="1" applyFont="1" applyBorder="1" applyAlignment="1">
      <alignment horizontal="center"/>
    </xf>
    <xf numFmtId="9" fontId="5" fillId="0" borderId="2" xfId="20" applyNumberFormat="1" applyFont="1" applyBorder="1" applyAlignment="1">
      <alignment horizontal="center"/>
    </xf>
    <xf numFmtId="9" fontId="24" fillId="0" borderId="2" xfId="20" applyNumberFormat="1" applyFont="1" applyBorder="1" applyAlignment="1">
      <alignment horizontal="center"/>
    </xf>
    <xf numFmtId="10" fontId="5" fillId="0" borderId="0" xfId="30" applyNumberFormat="1" applyFont="1" applyFill="1">
      <alignment vertical="center"/>
    </xf>
    <xf numFmtId="17" fontId="5" fillId="0" borderId="2" xfId="20" applyNumberFormat="1" applyFont="1" applyBorder="1" applyAlignment="1">
      <alignment horizontal="center"/>
    </xf>
    <xf numFmtId="4" fontId="5" fillId="0" borderId="0" xfId="17" applyNumberFormat="1" applyFont="1" applyAlignment="1">
      <alignment vertical="center"/>
    </xf>
    <xf numFmtId="3" fontId="5" fillId="0" borderId="2" xfId="20" applyNumberFormat="1" applyFont="1" applyBorder="1" applyAlignment="1">
      <alignment horizontal="center"/>
    </xf>
    <xf numFmtId="3" fontId="5" fillId="0" borderId="10" xfId="20" applyNumberFormat="1" applyFont="1" applyBorder="1" applyAlignment="1">
      <alignment horizontal="center"/>
    </xf>
    <xf numFmtId="3" fontId="6" fillId="0" borderId="2" xfId="20" applyNumberFormat="1" applyFont="1" applyBorder="1" applyAlignment="1">
      <alignment horizontal="center"/>
    </xf>
    <xf numFmtId="9" fontId="5" fillId="0" borderId="0" xfId="17" applyNumberFormat="1" applyFont="1"/>
    <xf numFmtId="3" fontId="5" fillId="0" borderId="2" xfId="17" applyNumberFormat="1" applyFont="1" applyBorder="1" applyAlignment="1">
      <alignment horizontal="center"/>
    </xf>
    <xf numFmtId="168" fontId="5" fillId="0" borderId="2" xfId="17" applyNumberFormat="1" applyFont="1" applyBorder="1" applyAlignment="1">
      <alignment horizontal="center"/>
    </xf>
    <xf numFmtId="170" fontId="5" fillId="0" borderId="2" xfId="17" applyNumberFormat="1" applyFont="1" applyBorder="1" applyAlignment="1">
      <alignment horizontal="center"/>
    </xf>
    <xf numFmtId="3" fontId="5" fillId="0" borderId="2" xfId="20" applyNumberFormat="1" applyFont="1" applyBorder="1" applyAlignment="1">
      <alignment horizontal="center" wrapText="1"/>
    </xf>
    <xf numFmtId="2" fontId="5" fillId="0" borderId="0" xfId="17" applyNumberFormat="1" applyFont="1"/>
    <xf numFmtId="3" fontId="5" fillId="0" borderId="2" xfId="17" applyNumberFormat="1" applyFont="1" applyBorder="1" applyAlignment="1">
      <alignment horizontal="center" vertical="center"/>
    </xf>
    <xf numFmtId="168" fontId="5" fillId="0" borderId="2" xfId="17" applyNumberFormat="1" applyFont="1" applyBorder="1" applyAlignment="1">
      <alignment horizontal="center" vertical="center"/>
    </xf>
    <xf numFmtId="170" fontId="5" fillId="0" borderId="2" xfId="17" applyNumberFormat="1" applyFont="1" applyBorder="1" applyAlignment="1">
      <alignment horizontal="center" vertical="center"/>
    </xf>
    <xf numFmtId="3" fontId="6" fillId="0" borderId="0" xfId="17" applyNumberFormat="1" applyFont="1" applyAlignment="1">
      <alignment vertical="center"/>
    </xf>
    <xf numFmtId="0" fontId="20" fillId="0" borderId="4" xfId="20" applyFont="1" applyBorder="1" applyAlignment="1">
      <alignment horizontal="center"/>
    </xf>
    <xf numFmtId="3" fontId="5" fillId="0" borderId="4" xfId="20" applyNumberFormat="1" applyFont="1" applyBorder="1" applyAlignment="1">
      <alignment horizontal="center"/>
    </xf>
    <xf numFmtId="3" fontId="5" fillId="0" borderId="4" xfId="17" applyNumberFormat="1" applyFont="1" applyBorder="1" applyAlignment="1">
      <alignment horizontal="center"/>
    </xf>
    <xf numFmtId="3" fontId="5" fillId="0" borderId="4" xfId="20" applyNumberFormat="1" applyFont="1" applyBorder="1" applyAlignment="1">
      <alignment horizontal="center" vertical="center"/>
    </xf>
    <xf numFmtId="3" fontId="5" fillId="0" borderId="9" xfId="20" applyNumberFormat="1" applyFont="1" applyBorder="1" applyAlignment="1">
      <alignment horizontal="center"/>
    </xf>
    <xf numFmtId="3" fontId="20" fillId="0" borderId="4" xfId="20" applyNumberFormat="1" applyFont="1" applyBorder="1" applyAlignment="1">
      <alignment horizontal="center"/>
    </xf>
    <xf numFmtId="170" fontId="5" fillId="0" borderId="4" xfId="20" applyNumberFormat="1" applyFont="1" applyBorder="1" applyAlignment="1">
      <alignment horizontal="center"/>
    </xf>
    <xf numFmtId="9" fontId="5" fillId="0" borderId="4" xfId="20" applyNumberFormat="1" applyFont="1" applyBorder="1" applyAlignment="1">
      <alignment horizontal="center"/>
    </xf>
    <xf numFmtId="168" fontId="5" fillId="0" borderId="2" xfId="20" applyNumberFormat="1" applyFont="1" applyBorder="1" applyAlignment="1">
      <alignment horizontal="center"/>
    </xf>
    <xf numFmtId="4" fontId="5" fillId="0" borderId="0" xfId="20" applyNumberFormat="1" applyFont="1"/>
    <xf numFmtId="168" fontId="21" fillId="0" borderId="1" xfId="20" applyNumberFormat="1" applyFont="1" applyBorder="1" applyAlignment="1">
      <alignment horizontal="center"/>
    </xf>
    <xf numFmtId="168" fontId="21" fillId="0" borderId="13" xfId="20" applyNumberFormat="1" applyFont="1" applyBorder="1" applyAlignment="1">
      <alignment horizontal="center"/>
    </xf>
    <xf numFmtId="168" fontId="20" fillId="0" borderId="1" xfId="20" applyNumberFormat="1" applyFont="1" applyBorder="1" applyAlignment="1">
      <alignment horizontal="center"/>
    </xf>
    <xf numFmtId="3" fontId="5" fillId="0" borderId="0" xfId="17" applyNumberFormat="1" applyFont="1"/>
    <xf numFmtId="168" fontId="21" fillId="0" borderId="2" xfId="20" applyNumberFormat="1" applyFont="1" applyBorder="1" applyAlignment="1">
      <alignment horizontal="center"/>
    </xf>
    <xf numFmtId="168" fontId="21" fillId="0" borderId="10" xfId="20" applyNumberFormat="1" applyFont="1" applyBorder="1" applyAlignment="1">
      <alignment horizontal="center"/>
    </xf>
    <xf numFmtId="168" fontId="20" fillId="0" borderId="2" xfId="20" applyNumberFormat="1" applyFont="1" applyBorder="1" applyAlignment="1">
      <alignment horizontal="center"/>
    </xf>
    <xf numFmtId="168" fontId="5" fillId="0" borderId="10" xfId="20" applyNumberFormat="1" applyFont="1" applyBorder="1" applyAlignment="1">
      <alignment horizontal="center"/>
    </xf>
    <xf numFmtId="168" fontId="6" fillId="0" borderId="2" xfId="20" applyNumberFormat="1" applyFont="1" applyBorder="1" applyAlignment="1">
      <alignment horizontal="center"/>
    </xf>
    <xf numFmtId="3" fontId="6" fillId="0" borderId="0" xfId="20" applyNumberFormat="1" applyFont="1" applyAlignment="1">
      <alignment horizontal="right"/>
    </xf>
    <xf numFmtId="4" fontId="6" fillId="0" borderId="0" xfId="20" applyNumberFormat="1" applyFont="1" applyAlignment="1">
      <alignment horizontal="right"/>
    </xf>
    <xf numFmtId="168" fontId="5" fillId="0" borderId="2" xfId="20" applyNumberFormat="1" applyFont="1" applyBorder="1" applyAlignment="1">
      <alignment horizontal="center" wrapText="1"/>
    </xf>
    <xf numFmtId="168" fontId="5" fillId="0" borderId="10" xfId="20" applyNumberFormat="1" applyFont="1" applyBorder="1" applyAlignment="1">
      <alignment horizontal="center" vertical="center"/>
    </xf>
    <xf numFmtId="168" fontId="5" fillId="0" borderId="10" xfId="17" applyNumberFormat="1" applyFont="1" applyBorder="1" applyAlignment="1">
      <alignment horizontal="center"/>
    </xf>
    <xf numFmtId="168" fontId="5" fillId="0" borderId="2" xfId="2" applyNumberFormat="1" applyFont="1" applyBorder="1" applyAlignment="1">
      <alignment horizontal="center"/>
    </xf>
    <xf numFmtId="171" fontId="5" fillId="0" borderId="2" xfId="20" applyNumberFormat="1" applyFont="1" applyBorder="1" applyAlignment="1">
      <alignment horizontal="center"/>
    </xf>
    <xf numFmtId="171" fontId="5" fillId="0" borderId="2" xfId="14" applyNumberFormat="1" applyFont="1" applyBorder="1" applyAlignment="1">
      <alignment horizontal="center"/>
    </xf>
    <xf numFmtId="168" fontId="5" fillId="0" borderId="4" xfId="20" applyNumberFormat="1" applyFont="1" applyBorder="1" applyAlignment="1">
      <alignment horizontal="center" vertical="center"/>
    </xf>
    <xf numFmtId="171" fontId="5" fillId="0" borderId="4" xfId="20" applyNumberFormat="1" applyFont="1" applyBorder="1" applyAlignment="1">
      <alignment horizontal="center" vertical="center"/>
    </xf>
    <xf numFmtId="171" fontId="5" fillId="0" borderId="9" xfId="17" applyNumberFormat="1" applyFont="1" applyBorder="1" applyAlignment="1">
      <alignment horizontal="center" vertical="center"/>
    </xf>
    <xf numFmtId="0" fontId="5" fillId="0" borderId="4" xfId="20" applyFont="1" applyBorder="1"/>
    <xf numFmtId="168" fontId="20" fillId="0" borderId="4" xfId="20" applyNumberFormat="1" applyFont="1" applyBorder="1" applyAlignment="1">
      <alignment horizontal="center"/>
    </xf>
    <xf numFmtId="167" fontId="5" fillId="0" borderId="0" xfId="20" applyNumberFormat="1" applyFont="1"/>
    <xf numFmtId="0" fontId="6" fillId="0" borderId="0" xfId="17" applyFont="1" applyAlignment="1">
      <alignment horizontal="right" vertical="center"/>
    </xf>
    <xf numFmtId="3" fontId="5" fillId="0" borderId="0" xfId="17" applyNumberFormat="1" applyFont="1" applyAlignment="1">
      <alignment vertical="center"/>
    </xf>
    <xf numFmtId="171" fontId="5" fillId="0" borderId="2" xfId="17" applyNumberFormat="1" applyFont="1" applyBorder="1" applyAlignment="1">
      <alignment horizontal="center"/>
    </xf>
    <xf numFmtId="171" fontId="5" fillId="0" borderId="2" xfId="20" applyNumberFormat="1" applyFont="1" applyBorder="1" applyAlignment="1">
      <alignment horizontal="center" vertical="center"/>
    </xf>
    <xf numFmtId="17" fontId="5" fillId="0" borderId="4" xfId="20" applyNumberFormat="1" applyFont="1" applyBorder="1" applyAlignment="1">
      <alignment horizontal="center"/>
    </xf>
    <xf numFmtId="171" fontId="5" fillId="0" borderId="4" xfId="17" applyNumberFormat="1" applyFont="1" applyBorder="1" applyAlignment="1">
      <alignment horizontal="center"/>
    </xf>
    <xf numFmtId="170" fontId="5" fillId="0" borderId="4" xfId="17" applyNumberFormat="1" applyFont="1" applyBorder="1" applyAlignment="1">
      <alignment horizontal="center"/>
    </xf>
    <xf numFmtId="0" fontId="5" fillId="0" borderId="0" xfId="17" applyFont="1" applyAlignment="1">
      <alignment horizontal="center"/>
    </xf>
    <xf numFmtId="3" fontId="5" fillId="0" borderId="0" xfId="20" applyNumberFormat="1" applyFont="1" applyAlignment="1">
      <alignment horizontal="center"/>
    </xf>
    <xf numFmtId="3" fontId="5" fillId="0" borderId="16" xfId="20" applyNumberFormat="1" applyFont="1" applyBorder="1" applyAlignment="1">
      <alignment horizontal="center"/>
    </xf>
    <xf numFmtId="0" fontId="23" fillId="2" borderId="11" xfId="20" applyFont="1" applyFill="1" applyBorder="1" applyAlignment="1">
      <alignment horizontal="center" vertical="center"/>
    </xf>
    <xf numFmtId="1" fontId="5" fillId="0" borderId="2" xfId="20" applyNumberFormat="1" applyFont="1" applyBorder="1" applyAlignment="1">
      <alignment horizontal="center" vertical="center"/>
    </xf>
    <xf numFmtId="9" fontId="24" fillId="0" borderId="1" xfId="30" applyNumberFormat="1" applyFont="1" applyFill="1" applyBorder="1" applyAlignment="1">
      <alignment horizontal="center" vertical="center"/>
    </xf>
    <xf numFmtId="9" fontId="21" fillId="0" borderId="2" xfId="30" applyNumberFormat="1" applyFont="1" applyFill="1" applyBorder="1" applyAlignment="1">
      <alignment horizontal="center" vertical="center"/>
    </xf>
    <xf numFmtId="0" fontId="5" fillId="0" borderId="4" xfId="17" applyFont="1" applyBorder="1" applyAlignment="1">
      <alignment horizontal="center" vertical="center"/>
    </xf>
    <xf numFmtId="9" fontId="5" fillId="0" borderId="4" xfId="17" applyNumberFormat="1" applyFont="1" applyBorder="1" applyAlignment="1">
      <alignment horizontal="center" vertical="center"/>
    </xf>
    <xf numFmtId="1" fontId="5" fillId="0" borderId="1" xfId="20" applyNumberFormat="1" applyFont="1" applyBorder="1" applyAlignment="1">
      <alignment horizontal="center" vertical="center"/>
    </xf>
    <xf numFmtId="37" fontId="5" fillId="0" borderId="1" xfId="4" applyNumberFormat="1" applyFont="1" applyFill="1" applyBorder="1" applyAlignment="1">
      <alignment horizontal="center"/>
    </xf>
    <xf numFmtId="9" fontId="21" fillId="0" borderId="1" xfId="30" applyNumberFormat="1" applyFont="1" applyBorder="1" applyAlignment="1">
      <alignment horizontal="center" vertical="center"/>
    </xf>
    <xf numFmtId="37" fontId="5" fillId="0" borderId="2" xfId="4" applyNumberFormat="1" applyFont="1" applyFill="1" applyBorder="1" applyAlignment="1">
      <alignment horizontal="center"/>
    </xf>
    <xf numFmtId="9" fontId="21" fillId="0" borderId="2" xfId="30" applyNumberFormat="1" applyFont="1" applyBorder="1" applyAlignment="1">
      <alignment horizontal="center" vertical="center"/>
    </xf>
    <xf numFmtId="1" fontId="5" fillId="0" borderId="4" xfId="20" applyNumberFormat="1" applyFont="1" applyBorder="1" applyAlignment="1">
      <alignment horizontal="center" vertical="center"/>
    </xf>
    <xf numFmtId="37" fontId="5" fillId="0" borderId="4" xfId="4" applyNumberFormat="1" applyFont="1" applyFill="1" applyBorder="1" applyAlignment="1">
      <alignment horizontal="center"/>
    </xf>
    <xf numFmtId="9" fontId="21" fillId="0" borderId="4" xfId="30" applyNumberFormat="1" applyFont="1" applyBorder="1" applyAlignment="1">
      <alignment horizontal="center" vertical="center"/>
    </xf>
    <xf numFmtId="9" fontId="21" fillId="0" borderId="5" xfId="30" applyNumberFormat="1" applyFont="1" applyFill="1" applyBorder="1" applyAlignment="1">
      <alignment horizontal="center" vertical="center"/>
    </xf>
    <xf numFmtId="168" fontId="5" fillId="0" borderId="0" xfId="20" applyNumberFormat="1" applyFont="1" applyAlignment="1">
      <alignment horizontal="center" vertical="center"/>
    </xf>
    <xf numFmtId="168" fontId="5" fillId="0" borderId="0" xfId="17" applyNumberFormat="1" applyFont="1"/>
    <xf numFmtId="0" fontId="23" fillId="0" borderId="0" xfId="16" applyFont="1" applyAlignment="1">
      <alignment vertical="center"/>
    </xf>
    <xf numFmtId="171" fontId="5" fillId="0" borderId="0" xfId="14" applyNumberFormat="1" applyFont="1" applyAlignment="1">
      <alignment horizontal="center" vertical="center"/>
    </xf>
    <xf numFmtId="171" fontId="15" fillId="0" borderId="0" xfId="14" applyNumberFormat="1" applyFont="1" applyAlignment="1">
      <alignment horizontal="center" vertical="center"/>
    </xf>
    <xf numFmtId="3" fontId="15" fillId="0" borderId="0" xfId="16" applyNumberFormat="1" applyFont="1" applyAlignment="1">
      <alignment horizontal="center" vertical="center"/>
    </xf>
    <xf numFmtId="0" fontId="23" fillId="2" borderId="14" xfId="20" applyFont="1" applyFill="1" applyBorder="1" applyAlignment="1">
      <alignment horizontal="center" vertical="center"/>
    </xf>
    <xf numFmtId="0" fontId="23" fillId="2" borderId="15" xfId="20" applyFont="1" applyFill="1" applyBorder="1" applyAlignment="1">
      <alignment horizontal="center" vertical="center"/>
    </xf>
    <xf numFmtId="0" fontId="23" fillId="2" borderId="11" xfId="20" applyFont="1" applyFill="1" applyBorder="1" applyAlignment="1">
      <alignment horizontal="center" vertical="center"/>
    </xf>
    <xf numFmtId="0" fontId="23" fillId="2" borderId="6" xfId="20" applyFont="1" applyFill="1" applyBorder="1" applyAlignment="1">
      <alignment horizontal="center" vertical="center"/>
    </xf>
    <xf numFmtId="0" fontId="23" fillId="2" borderId="8" xfId="20" applyFont="1" applyFill="1" applyBorder="1" applyAlignment="1">
      <alignment horizontal="center" vertical="center"/>
    </xf>
    <xf numFmtId="0" fontId="23" fillId="2" borderId="1" xfId="20" applyFont="1" applyFill="1" applyBorder="1" applyAlignment="1">
      <alignment horizontal="center" vertical="center"/>
    </xf>
    <xf numFmtId="0" fontId="23" fillId="2" borderId="2" xfId="20" applyFont="1" applyFill="1" applyBorder="1" applyAlignment="1">
      <alignment horizontal="center" vertical="center"/>
    </xf>
    <xf numFmtId="0" fontId="23" fillId="2" borderId="4" xfId="20" applyFont="1" applyFill="1" applyBorder="1" applyAlignment="1">
      <alignment horizontal="center" vertical="center"/>
    </xf>
    <xf numFmtId="0" fontId="5" fillId="0" borderId="0" xfId="20" applyFont="1" applyAlignment="1">
      <alignment horizontal="center"/>
    </xf>
    <xf numFmtId="0" fontId="23" fillId="2" borderId="14" xfId="20" applyFont="1" applyFill="1" applyBorder="1" applyAlignment="1">
      <alignment horizontal="center"/>
    </xf>
    <xf numFmtId="0" fontId="23" fillId="2" borderId="15" xfId="20" applyFont="1" applyFill="1" applyBorder="1" applyAlignment="1">
      <alignment horizontal="center"/>
    </xf>
    <xf numFmtId="0" fontId="23" fillId="2" borderId="11" xfId="20" applyFont="1" applyFill="1" applyBorder="1" applyAlignment="1">
      <alignment horizontal="center"/>
    </xf>
    <xf numFmtId="0" fontId="23" fillId="2" borderId="7" xfId="20" applyFont="1" applyFill="1" applyBorder="1" applyAlignment="1">
      <alignment horizontal="center" vertical="center"/>
    </xf>
    <xf numFmtId="0" fontId="23" fillId="3" borderId="1" xfId="16" applyFont="1" applyFill="1" applyBorder="1" applyAlignment="1">
      <alignment horizontal="center" vertical="center"/>
    </xf>
    <xf numFmtId="0" fontId="23" fillId="3" borderId="2" xfId="16" applyFont="1" applyFill="1" applyBorder="1" applyAlignment="1">
      <alignment horizontal="center" vertical="center"/>
    </xf>
    <xf numFmtId="17" fontId="23" fillId="3" borderId="14" xfId="16" applyNumberFormat="1" applyFont="1" applyFill="1" applyBorder="1" applyAlignment="1">
      <alignment horizontal="center" vertical="center"/>
    </xf>
    <xf numFmtId="17" fontId="23" fillId="3" borderId="11" xfId="16" applyNumberFormat="1" applyFont="1" applyFill="1" applyBorder="1" applyAlignment="1">
      <alignment horizontal="center" vertical="center"/>
    </xf>
    <xf numFmtId="9" fontId="20" fillId="0" borderId="3" xfId="29" applyFont="1" applyFill="1" applyBorder="1" applyAlignment="1">
      <alignment horizontal="center" vertical="center"/>
    </xf>
    <xf numFmtId="9" fontId="20" fillId="0" borderId="16" xfId="29" applyFont="1" applyFill="1" applyBorder="1" applyAlignment="1">
      <alignment horizontal="center" vertical="center"/>
    </xf>
    <xf numFmtId="9" fontId="20" fillId="0" borderId="5" xfId="29" applyFont="1" applyFill="1" applyBorder="1" applyAlignment="1">
      <alignment horizontal="center" vertical="center"/>
    </xf>
    <xf numFmtId="10" fontId="23" fillId="3" borderId="13" xfId="16" applyNumberFormat="1" applyFont="1" applyFill="1" applyBorder="1" applyAlignment="1">
      <alignment horizontal="center" vertical="center"/>
    </xf>
    <xf numFmtId="10" fontId="23" fillId="3" borderId="3" xfId="16" applyNumberFormat="1" applyFont="1" applyFill="1" applyBorder="1" applyAlignment="1">
      <alignment horizontal="center" vertical="center"/>
    </xf>
    <xf numFmtId="10" fontId="23" fillId="3" borderId="9" xfId="16" applyNumberFormat="1" applyFont="1" applyFill="1" applyBorder="1" applyAlignment="1">
      <alignment horizontal="center" vertical="center"/>
    </xf>
    <xf numFmtId="10" fontId="23" fillId="3" borderId="5" xfId="16" applyNumberFormat="1" applyFont="1" applyFill="1" applyBorder="1" applyAlignment="1">
      <alignment horizontal="center" vertical="center"/>
    </xf>
    <xf numFmtId="0" fontId="5" fillId="0" borderId="0" xfId="16" applyFont="1"/>
    <xf numFmtId="17" fontId="23" fillId="3" borderId="15" xfId="16" applyNumberFormat="1" applyFont="1" applyFill="1" applyBorder="1" applyAlignment="1">
      <alignment horizontal="center" vertical="center"/>
    </xf>
    <xf numFmtId="0" fontId="23" fillId="3" borderId="4" xfId="16" applyFont="1" applyFill="1" applyBorder="1" applyAlignment="1">
      <alignment horizontal="center" vertical="center"/>
    </xf>
    <xf numFmtId="9" fontId="23" fillId="3" borderId="1" xfId="16" applyNumberFormat="1" applyFont="1" applyFill="1" applyBorder="1" applyAlignment="1">
      <alignment horizontal="center" vertical="center"/>
    </xf>
    <xf numFmtId="9" fontId="23" fillId="3" borderId="2" xfId="16" applyNumberFormat="1" applyFont="1" applyFill="1" applyBorder="1" applyAlignment="1">
      <alignment horizontal="center" vertical="center"/>
    </xf>
    <xf numFmtId="9" fontId="23" fillId="3" borderId="1" xfId="31" applyFont="1" applyFill="1" applyBorder="1" applyAlignment="1">
      <alignment horizontal="center" vertical="center"/>
    </xf>
    <xf numFmtId="9" fontId="23" fillId="3" borderId="2" xfId="31" applyFont="1" applyFill="1" applyBorder="1" applyAlignment="1">
      <alignment horizontal="center" vertical="center"/>
    </xf>
    <xf numFmtId="9" fontId="20" fillId="0" borderId="3" xfId="0" applyNumberFormat="1" applyFont="1" applyBorder="1" applyAlignment="1">
      <alignment horizontal="center" vertical="center"/>
    </xf>
    <xf numFmtId="9" fontId="20" fillId="0" borderId="16" xfId="0" applyNumberFormat="1" applyFont="1" applyBorder="1" applyAlignment="1">
      <alignment horizontal="center" vertical="center"/>
    </xf>
    <xf numFmtId="9" fontId="20" fillId="0" borderId="5" xfId="0" applyNumberFormat="1" applyFont="1" applyBorder="1" applyAlignment="1">
      <alignment horizontal="center" vertical="center"/>
    </xf>
    <xf numFmtId="17" fontId="23" fillId="3" borderId="13" xfId="16" applyNumberFormat="1" applyFont="1" applyFill="1" applyBorder="1" applyAlignment="1">
      <alignment horizontal="center" vertical="center"/>
    </xf>
    <xf numFmtId="17" fontId="23" fillId="3" borderId="3" xfId="16" applyNumberFormat="1" applyFont="1" applyFill="1" applyBorder="1" applyAlignment="1">
      <alignment horizontal="center" vertical="center"/>
    </xf>
  </cellXfs>
  <cellStyles count="35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mayo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RESUMEN!$AB$10:$AB$98</c:f>
              <c:numCache>
                <c:formatCode>mmm\-yy</c:formatCode>
                <c:ptCount val="8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</c:numCache>
            </c:numRef>
          </c:cat>
          <c:val>
            <c:numRef>
              <c:f>RESUMEN!$AC$10:$AC$98</c:f>
              <c:numCache>
                <c:formatCode>#,##0</c:formatCode>
                <c:ptCount val="89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185686546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209188250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RESUMEN!$AB$10:$AB$98</c:f>
              <c:numCache>
                <c:formatCode>mmm\-yy</c:formatCode>
                <c:ptCount val="8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</c:numCache>
            </c:numRef>
          </c:cat>
          <c:val>
            <c:numRef>
              <c:f>RESUMEN!$AD$10:$AD$98</c:f>
              <c:numCache>
                <c:formatCode>"$"\ #,##0</c:formatCode>
                <c:ptCount val="89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539190088.63000011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518157909.93000001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&quot;$&quot;#,##0">
                  <c:v>602227046.5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RESUMEN!$AV$10:$AV$39</c:f>
              <c:numCache>
                <c:formatCode>"$"#,##0.00</c:formatCode>
                <c:ptCount val="30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(mayo 2022 - mayo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RESUMEN!$AB$74:$AB$98</c:f>
              <c:numCache>
                <c:formatCode>mmm\-yy</c:formatCode>
                <c:ptCount val="25"/>
                <c:pt idx="0">
                  <c:v>44682</c:v>
                </c:pt>
                <c:pt idx="1">
                  <c:v>44713</c:v>
                </c:pt>
                <c:pt idx="2">
                  <c:v>44743</c:v>
                </c:pt>
                <c:pt idx="3">
                  <c:v>44774</c:v>
                </c:pt>
                <c:pt idx="4">
                  <c:v>44805</c:v>
                </c:pt>
                <c:pt idx="5">
                  <c:v>44835</c:v>
                </c:pt>
                <c:pt idx="6">
                  <c:v>44866</c:v>
                </c:pt>
                <c:pt idx="7">
                  <c:v>44896</c:v>
                </c:pt>
                <c:pt idx="8">
                  <c:v>44927</c:v>
                </c:pt>
                <c:pt idx="9">
                  <c:v>44958</c:v>
                </c:pt>
                <c:pt idx="10">
                  <c:v>44986</c:v>
                </c:pt>
                <c:pt idx="11">
                  <c:v>45017</c:v>
                </c:pt>
                <c:pt idx="12">
                  <c:v>45047</c:v>
                </c:pt>
                <c:pt idx="13">
                  <c:v>45078</c:v>
                </c:pt>
                <c:pt idx="14">
                  <c:v>45108</c:v>
                </c:pt>
                <c:pt idx="15">
                  <c:v>45139</c:v>
                </c:pt>
                <c:pt idx="16">
                  <c:v>45170</c:v>
                </c:pt>
                <c:pt idx="17">
                  <c:v>45200</c:v>
                </c:pt>
                <c:pt idx="18">
                  <c:v>45231</c:v>
                </c:pt>
                <c:pt idx="19">
                  <c:v>45261</c:v>
                </c:pt>
                <c:pt idx="20">
                  <c:v>45292</c:v>
                </c:pt>
                <c:pt idx="21">
                  <c:v>45323</c:v>
                </c:pt>
                <c:pt idx="22">
                  <c:v>45352</c:v>
                </c:pt>
                <c:pt idx="23">
                  <c:v>45383</c:v>
                </c:pt>
                <c:pt idx="24">
                  <c:v>45413</c:v>
                </c:pt>
              </c:numCache>
            </c:numRef>
          </c:cat>
          <c:val>
            <c:numRef>
              <c:f>RESUMEN!$AE$74:$AE$98</c:f>
              <c:numCache>
                <c:formatCode>"$"#,##0.00</c:formatCode>
                <c:ptCount val="25"/>
                <c:pt idx="0">
                  <c:v>2.9235303710390022</c:v>
                </c:pt>
                <c:pt idx="1">
                  <c:v>2.85977219773544</c:v>
                </c:pt>
                <c:pt idx="2">
                  <c:v>2.8715414845422131</c:v>
                </c:pt>
                <c:pt idx="3">
                  <c:v>2.9074776495161929</c:v>
                </c:pt>
                <c:pt idx="4">
                  <c:v>2.8897488637929851</c:v>
                </c:pt>
                <c:pt idx="5">
                  <c:v>2.8242558233058821</c:v>
                </c:pt>
                <c:pt idx="6">
                  <c:v>2.628846492232582</c:v>
                </c:pt>
                <c:pt idx="7">
                  <c:v>2.4847820443148239</c:v>
                </c:pt>
                <c:pt idx="8">
                  <c:v>2.4769933776395185</c:v>
                </c:pt>
                <c:pt idx="9">
                  <c:v>2.4716354147402142</c:v>
                </c:pt>
                <c:pt idx="10">
                  <c:v>2.4972204388431445</c:v>
                </c:pt>
                <c:pt idx="11">
                  <c:v>2.4966387406567292</c:v>
                </c:pt>
                <c:pt idx="12">
                  <c:v>2.4223990460948857</c:v>
                </c:pt>
                <c:pt idx="13">
                  <c:v>2.3684298278905973</c:v>
                </c:pt>
                <c:pt idx="14">
                  <c:v>2.2817636145628857</c:v>
                </c:pt>
                <c:pt idx="15">
                  <c:v>2.2510516748605238</c:v>
                </c:pt>
                <c:pt idx="16">
                  <c:v>2.314769384999118</c:v>
                </c:pt>
                <c:pt idx="17">
                  <c:v>2.2889822610226367</c:v>
                </c:pt>
                <c:pt idx="18">
                  <c:v>2.1833848051510976</c:v>
                </c:pt>
                <c:pt idx="19">
                  <c:v>2.1545078091456054</c:v>
                </c:pt>
                <c:pt idx="20">
                  <c:v>2.1946288604883342</c:v>
                </c:pt>
                <c:pt idx="21">
                  <c:v>2.250240940710674</c:v>
                </c:pt>
                <c:pt idx="22">
                  <c:v>2.2725509513908566</c:v>
                </c:pt>
                <c:pt idx="23">
                  <c:v>2.1893219328129807</c:v>
                </c:pt>
                <c:pt idx="24">
                  <c:v>2.187150280725128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Mayo 2023 vs 2024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0.63701735635587076</c:v>
                </c:pt>
                <c:pt idx="1">
                  <c:v>0.14394938935387949</c:v>
                </c:pt>
                <c:pt idx="2">
                  <c:v>0.15882178798775856</c:v>
                </c:pt>
                <c:pt idx="3">
                  <c:v>3.5323194022959872E-2</c:v>
                </c:pt>
                <c:pt idx="4">
                  <c:v>1.9979791711838547E-2</c:v>
                </c:pt>
                <c:pt idx="5">
                  <c:v>4.5615216809569E-3</c:v>
                </c:pt>
                <c:pt idx="6">
                  <c:v>3.4695888673584021E-4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18,96%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0.55681062191694253</c:v>
                </c:pt>
                <c:pt idx="1">
                  <c:v>0.18960563888698839</c:v>
                </c:pt>
                <c:pt idx="2">
                  <c:v>0.17724078309639599</c:v>
                </c:pt>
                <c:pt idx="3">
                  <c:v>4.7823234390461627E-2</c:v>
                </c:pt>
                <c:pt idx="4">
                  <c:v>2.1666734647353091E-2</c:v>
                </c:pt>
                <c:pt idx="5">
                  <c:v>6.7064669222558892E-3</c:v>
                </c:pt>
                <c:pt idx="6">
                  <c:v>1.4652013960248891E-4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Mayo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0.55681062191694253</c:v>
                </c:pt>
                <c:pt idx="1">
                  <c:v>0.18960563888698839</c:v>
                </c:pt>
                <c:pt idx="2">
                  <c:v>0.17724078309639599</c:v>
                </c:pt>
                <c:pt idx="3">
                  <c:v>4.7823234390461627E-2</c:v>
                </c:pt>
                <c:pt idx="4">
                  <c:v>2.1666734647353091E-2</c:v>
                </c:pt>
                <c:pt idx="5">
                  <c:v>6.7064669222558892E-3</c:v>
                </c:pt>
                <c:pt idx="6">
                  <c:v>1.4652013960248891E-4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38</xdr:row>
      <xdr:rowOff>32051</xdr:rowOff>
    </xdr:from>
    <xdr:to>
      <xdr:col>25</xdr:col>
      <xdr:colOff>731759</xdr:colOff>
      <xdr:row>62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99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99</xdr:row>
      <xdr:rowOff>141229</xdr:rowOff>
    </xdr:from>
    <xdr:to>
      <xdr:col>18</xdr:col>
      <xdr:colOff>302379</xdr:colOff>
      <xdr:row>112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133</xdr:row>
      <xdr:rowOff>165608</xdr:rowOff>
    </xdr:from>
    <xdr:to>
      <xdr:col>15</xdr:col>
      <xdr:colOff>598714</xdr:colOff>
      <xdr:row>151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91153</xdr:colOff>
      <xdr:row>62</xdr:row>
      <xdr:rowOff>201430</xdr:rowOff>
    </xdr:from>
    <xdr:to>
      <xdr:col>21</xdr:col>
      <xdr:colOff>597204</xdr:colOff>
      <xdr:row>86</xdr:row>
      <xdr:rowOff>119653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273843</xdr:colOff>
      <xdr:row>3</xdr:row>
      <xdr:rowOff>7456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81312" cy="61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112</xdr:row>
      <xdr:rowOff>172359</xdr:rowOff>
    </xdr:from>
    <xdr:to>
      <xdr:col>15</xdr:col>
      <xdr:colOff>592667</xdr:colOff>
      <xdr:row>133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0.37252</cdr:x>
      <cdr:y>0.12598</cdr:y>
    </cdr:from>
    <cdr:to>
      <cdr:x>0.40394</cdr:x>
      <cdr:y>0.20116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4797689" y="625059"/>
          <a:ext cx="404659" cy="373022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2</xdr:row>
      <xdr:rowOff>172641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483551</xdr:colOff>
      <xdr:row>2</xdr:row>
      <xdr:rowOff>172641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43"/>
  <sheetViews>
    <sheetView showGridLines="0" tabSelected="1" zoomScale="80" zoomScaleNormal="80" zoomScaleSheetLayoutView="50" workbookViewId="0">
      <selection activeCell="U6" sqref="U6"/>
    </sheetView>
  </sheetViews>
  <sheetFormatPr baseColWidth="10" defaultColWidth="9.140625" defaultRowHeight="16.5" x14ac:dyDescent="0.6"/>
  <cols>
    <col min="1" max="1" width="2.710937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194" customWidth="1"/>
    <col min="29" max="29" width="17.7109375" style="194" bestFit="1" customWidth="1"/>
    <col min="30" max="30" width="17" style="194" bestFit="1" customWidth="1"/>
    <col min="31" max="31" width="16.28515625" style="194" customWidth="1"/>
    <col min="32" max="32" width="13.42578125" style="4" customWidth="1"/>
    <col min="33" max="33" width="17.140625" style="4" customWidth="1"/>
    <col min="34" max="34" width="14.7109375" style="4" bestFit="1" customWidth="1"/>
    <col min="35" max="35" width="17.85546875" style="4" bestFit="1" customWidth="1"/>
    <col min="36" max="36" width="17.42578125" style="4" bestFit="1" customWidth="1"/>
    <col min="37" max="39" width="17" style="4" bestFit="1" customWidth="1"/>
    <col min="40" max="40" width="17.28515625" style="4" bestFit="1" customWidth="1"/>
    <col min="41" max="41" width="17" style="4" bestFit="1" customWidth="1"/>
    <col min="42" max="43" width="16.42578125" style="4" bestFit="1" customWidth="1"/>
    <col min="44" max="46" width="16.85546875" style="4" bestFit="1" customWidth="1"/>
    <col min="47" max="47" width="18.7109375" style="4" bestFit="1" customWidth="1"/>
    <col min="48" max="48" width="20.5703125" style="4" bestFit="1" customWidth="1"/>
    <col min="49" max="49" width="23.5703125" style="4" bestFit="1" customWidth="1"/>
    <col min="50" max="50" width="13.42578125" style="4" bestFit="1" customWidth="1"/>
    <col min="51" max="16384" width="9.140625" style="4"/>
  </cols>
  <sheetData>
    <row r="1" spans="1:51" x14ac:dyDescent="0.6">
      <c r="A1" s="226"/>
      <c r="B1" s="226"/>
      <c r="C1" s="226"/>
      <c r="D1" s="226"/>
      <c r="E1" s="226"/>
      <c r="F1" s="22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55"/>
      <c r="AC1" s="55"/>
      <c r="AD1" s="55"/>
      <c r="AE1" s="55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1" x14ac:dyDescent="0.6">
      <c r="A2" s="226"/>
      <c r="B2" s="226"/>
      <c r="C2" s="226"/>
      <c r="D2" s="226"/>
      <c r="E2" s="226"/>
      <c r="F2" s="22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5"/>
      <c r="AC2" s="55"/>
      <c r="AD2" s="55"/>
      <c r="AE2" s="55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1" x14ac:dyDescent="0.6">
      <c r="A3" s="226"/>
      <c r="B3" s="226"/>
      <c r="C3" s="226"/>
      <c r="D3" s="226"/>
      <c r="E3" s="226"/>
      <c r="F3" s="226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5"/>
      <c r="AC3" s="55"/>
      <c r="AD3" s="55"/>
      <c r="AE3" s="55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51" x14ac:dyDescent="0.6">
      <c r="A4" s="214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5"/>
      <c r="AC4" s="55"/>
      <c r="AD4" s="55"/>
      <c r="AE4" s="55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51" x14ac:dyDescent="0.6">
      <c r="A5" s="214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55"/>
      <c r="AC5" s="55"/>
      <c r="AD5" s="55"/>
      <c r="AE5" s="55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51" x14ac:dyDescent="0.6">
      <c r="A6" s="214" t="s">
        <v>136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55"/>
      <c r="AC6" s="55"/>
      <c r="AD6" s="55"/>
      <c r="AE6" s="5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51" ht="16.899999999999999" thickBot="1" x14ac:dyDescent="0.65">
      <c r="A7" s="214" t="s">
        <v>78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55"/>
      <c r="AC7" s="55"/>
      <c r="AD7" s="55"/>
      <c r="AE7" s="55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51" ht="16.899999999999999" thickBot="1" x14ac:dyDescent="0.65">
      <c r="A8" s="214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27" t="s">
        <v>104</v>
      </c>
      <c r="AC8" s="228"/>
      <c r="AD8" s="228"/>
      <c r="AE8" s="229"/>
      <c r="AF8" s="1"/>
      <c r="AG8" s="1"/>
      <c r="AH8" s="227" t="s">
        <v>51</v>
      </c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9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13" t="s">
        <v>8</v>
      </c>
      <c r="AC9" s="114" t="s">
        <v>9</v>
      </c>
      <c r="AD9" s="114" t="s">
        <v>4</v>
      </c>
      <c r="AE9" s="114" t="s">
        <v>32</v>
      </c>
      <c r="AF9" s="1"/>
      <c r="AG9" s="1"/>
      <c r="AH9" s="115" t="s">
        <v>10</v>
      </c>
      <c r="AI9" s="102" t="s">
        <v>11</v>
      </c>
      <c r="AJ9" s="102" t="s">
        <v>12</v>
      </c>
      <c r="AK9" s="102" t="s">
        <v>13</v>
      </c>
      <c r="AL9" s="102" t="s">
        <v>14</v>
      </c>
      <c r="AM9" s="102" t="s">
        <v>15</v>
      </c>
      <c r="AN9" s="102" t="s">
        <v>16</v>
      </c>
      <c r="AO9" s="102" t="s">
        <v>17</v>
      </c>
      <c r="AP9" s="102" t="s">
        <v>18</v>
      </c>
      <c r="AQ9" s="102" t="s">
        <v>19</v>
      </c>
      <c r="AR9" s="102" t="s">
        <v>20</v>
      </c>
      <c r="AS9" s="102" t="s">
        <v>21</v>
      </c>
      <c r="AT9" s="102" t="s">
        <v>22</v>
      </c>
      <c r="AU9" s="102" t="s">
        <v>3</v>
      </c>
      <c r="AV9" s="116" t="s">
        <v>23</v>
      </c>
      <c r="AW9" s="116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11"/>
      <c r="S10" s="1"/>
      <c r="T10" s="3"/>
      <c r="U10" s="3"/>
      <c r="V10" s="3"/>
      <c r="W10" s="3"/>
      <c r="X10" s="3"/>
      <c r="Y10" s="1"/>
      <c r="Z10" s="1"/>
      <c r="AA10" s="1"/>
      <c r="AB10" s="117">
        <v>42736</v>
      </c>
      <c r="AC10" s="118">
        <v>64303584</v>
      </c>
      <c r="AD10" s="119">
        <v>199045945.5</v>
      </c>
      <c r="AE10" s="120">
        <f>+AD10/AC10</f>
        <v>3.095409821947094</v>
      </c>
      <c r="AF10" s="1"/>
      <c r="AG10" s="3"/>
      <c r="AH10" s="121">
        <v>1994</v>
      </c>
      <c r="AI10" s="122">
        <v>11620473</v>
      </c>
      <c r="AJ10" s="122">
        <v>11996071</v>
      </c>
      <c r="AK10" s="122">
        <v>15510568</v>
      </c>
      <c r="AL10" s="122">
        <v>12310509</v>
      </c>
      <c r="AM10" s="122">
        <v>15596030</v>
      </c>
      <c r="AN10" s="122">
        <v>15280896</v>
      </c>
      <c r="AO10" s="122">
        <v>15727753</v>
      </c>
      <c r="AP10" s="122">
        <v>11699342</v>
      </c>
      <c r="AQ10" s="123">
        <v>9368795</v>
      </c>
      <c r="AR10" s="122">
        <v>12156766</v>
      </c>
      <c r="AS10" s="122">
        <v>13016736</v>
      </c>
      <c r="AT10" s="122">
        <v>11916898</v>
      </c>
      <c r="AU10" s="124">
        <f t="shared" ref="AU10:AU31" si="0">SUM(AI10:AT10)</f>
        <v>156200837</v>
      </c>
      <c r="AV10" s="125">
        <f t="shared" ref="AV10:AV39" si="1">+AU44/AU10</f>
        <v>3.292558252296689</v>
      </c>
      <c r="AW10" s="126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11"/>
      <c r="S11" s="1"/>
      <c r="T11" s="3"/>
      <c r="U11" s="3"/>
      <c r="V11" s="3"/>
      <c r="W11" s="3"/>
      <c r="X11" s="3"/>
      <c r="Y11" s="1"/>
      <c r="Z11" s="1"/>
      <c r="AA11" s="1"/>
      <c r="AB11" s="127">
        <v>42767</v>
      </c>
      <c r="AC11" s="128">
        <v>66620606</v>
      </c>
      <c r="AD11" s="129">
        <v>206099394.28</v>
      </c>
      <c r="AE11" s="130">
        <f>+AD11/AC11</f>
        <v>3.0936283329515195</v>
      </c>
      <c r="AF11" s="1"/>
      <c r="AG11" s="3"/>
      <c r="AH11" s="131">
        <v>1995</v>
      </c>
      <c r="AI11" s="132">
        <v>10807484</v>
      </c>
      <c r="AJ11" s="132">
        <v>13603755</v>
      </c>
      <c r="AK11" s="132">
        <v>15998832</v>
      </c>
      <c r="AL11" s="132">
        <v>15826653</v>
      </c>
      <c r="AM11" s="132">
        <v>16147447</v>
      </c>
      <c r="AN11" s="132">
        <v>16269336</v>
      </c>
      <c r="AO11" s="132">
        <v>17012050</v>
      </c>
      <c r="AP11" s="132">
        <v>16598239</v>
      </c>
      <c r="AQ11" s="133">
        <v>18688420</v>
      </c>
      <c r="AR11" s="132">
        <v>18536022</v>
      </c>
      <c r="AS11" s="132">
        <v>19105834</v>
      </c>
      <c r="AT11" s="132">
        <v>12268692</v>
      </c>
      <c r="AU11" s="134">
        <f t="shared" si="0"/>
        <v>190862764</v>
      </c>
      <c r="AV11" s="135">
        <f t="shared" si="1"/>
        <v>3.485092198182774</v>
      </c>
      <c r="AW11" s="136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11"/>
      <c r="S12" s="1"/>
      <c r="T12" s="3"/>
      <c r="U12" s="3"/>
      <c r="V12" s="3"/>
      <c r="W12" s="3"/>
      <c r="X12" s="3"/>
      <c r="Y12" s="1"/>
      <c r="Z12" s="1"/>
      <c r="AA12" s="1"/>
      <c r="AB12" s="127">
        <v>42795</v>
      </c>
      <c r="AC12" s="128">
        <v>71869640</v>
      </c>
      <c r="AD12" s="129">
        <v>222036343.91</v>
      </c>
      <c r="AE12" s="130">
        <f>+AD12/AC12</f>
        <v>3.0894316975846823</v>
      </c>
      <c r="AF12" s="1"/>
      <c r="AG12" s="3"/>
      <c r="AH12" s="131">
        <v>1996</v>
      </c>
      <c r="AI12" s="132">
        <v>15025684</v>
      </c>
      <c r="AJ12" s="132">
        <v>13903316</v>
      </c>
      <c r="AK12" s="132">
        <v>17889704</v>
      </c>
      <c r="AL12" s="132">
        <v>16057509</v>
      </c>
      <c r="AM12" s="132">
        <v>16235812</v>
      </c>
      <c r="AN12" s="132">
        <v>14565961</v>
      </c>
      <c r="AO12" s="132">
        <v>14555295</v>
      </c>
      <c r="AP12" s="132">
        <v>16439059</v>
      </c>
      <c r="AQ12" s="133">
        <v>14696498</v>
      </c>
      <c r="AR12" s="132">
        <v>16201026</v>
      </c>
      <c r="AS12" s="132">
        <v>18853806</v>
      </c>
      <c r="AT12" s="132">
        <v>14117863</v>
      </c>
      <c r="AU12" s="134">
        <f t="shared" si="0"/>
        <v>188541533</v>
      </c>
      <c r="AV12" s="135">
        <f t="shared" si="1"/>
        <v>3.2635135198036176</v>
      </c>
      <c r="AW12" s="137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11"/>
      <c r="S13" s="1"/>
      <c r="T13" s="3"/>
      <c r="U13" s="3"/>
      <c r="V13" s="3"/>
      <c r="W13" s="3"/>
      <c r="X13" s="3"/>
      <c r="Y13" s="1"/>
      <c r="Z13" s="1"/>
      <c r="AA13" s="1"/>
      <c r="AB13" s="127">
        <v>42826</v>
      </c>
      <c r="AC13" s="128">
        <v>79851780</v>
      </c>
      <c r="AD13" s="129">
        <v>245601181.59</v>
      </c>
      <c r="AE13" s="130">
        <f>+AD13/AC13</f>
        <v>3.0757132976872903</v>
      </c>
      <c r="AF13" s="1"/>
      <c r="AG13" s="138"/>
      <c r="AH13" s="131">
        <v>1997</v>
      </c>
      <c r="AI13" s="132">
        <v>12706617</v>
      </c>
      <c r="AJ13" s="132">
        <v>15440786</v>
      </c>
      <c r="AK13" s="132">
        <v>18366058</v>
      </c>
      <c r="AL13" s="132">
        <v>20857175</v>
      </c>
      <c r="AM13" s="132">
        <v>17922264</v>
      </c>
      <c r="AN13" s="132">
        <v>21002001</v>
      </c>
      <c r="AO13" s="132">
        <v>21138800</v>
      </c>
      <c r="AP13" s="132">
        <v>23917855</v>
      </c>
      <c r="AQ13" s="133">
        <v>21940317</v>
      </c>
      <c r="AR13" s="132">
        <v>23289769</v>
      </c>
      <c r="AS13" s="132">
        <v>21562153</v>
      </c>
      <c r="AT13" s="132">
        <v>21860475</v>
      </c>
      <c r="AU13" s="134">
        <f t="shared" si="0"/>
        <v>240004270</v>
      </c>
      <c r="AV13" s="135">
        <f t="shared" si="1"/>
        <v>3.6318722325231958</v>
      </c>
      <c r="AW13" s="136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11"/>
      <c r="S14" s="1"/>
      <c r="T14" s="3"/>
      <c r="U14" s="3"/>
      <c r="V14" s="3"/>
      <c r="W14" s="3"/>
      <c r="X14" s="3"/>
      <c r="Y14" s="1"/>
      <c r="Z14" s="1"/>
      <c r="AA14" s="1"/>
      <c r="AB14" s="127">
        <v>42856</v>
      </c>
      <c r="AC14" s="128">
        <v>85869921</v>
      </c>
      <c r="AD14" s="129">
        <v>262213940.41999999</v>
      </c>
      <c r="AE14" s="130">
        <f t="shared" ref="AE14:AE23" si="3">(AD14/AC14)</f>
        <v>3.0536180465334302</v>
      </c>
      <c r="AF14" s="1"/>
      <c r="AG14" s="138"/>
      <c r="AH14" s="131">
        <v>1998</v>
      </c>
      <c r="AI14" s="132">
        <v>17723109</v>
      </c>
      <c r="AJ14" s="132">
        <v>20247374</v>
      </c>
      <c r="AK14" s="132">
        <v>24592375</v>
      </c>
      <c r="AL14" s="132">
        <v>24887280</v>
      </c>
      <c r="AM14" s="132">
        <v>24377459</v>
      </c>
      <c r="AN14" s="132">
        <v>21375617</v>
      </c>
      <c r="AO14" s="132">
        <v>19485606</v>
      </c>
      <c r="AP14" s="132">
        <v>20239149</v>
      </c>
      <c r="AQ14" s="133">
        <v>18335194</v>
      </c>
      <c r="AR14" s="132">
        <v>20086224</v>
      </c>
      <c r="AS14" s="132">
        <v>20876802</v>
      </c>
      <c r="AT14" s="132">
        <v>20759718</v>
      </c>
      <c r="AU14" s="134">
        <f t="shared" si="0"/>
        <v>252985907</v>
      </c>
      <c r="AV14" s="135">
        <f t="shared" si="1"/>
        <v>3.4588918583911474</v>
      </c>
      <c r="AW14" s="136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11"/>
      <c r="S15" s="1"/>
      <c r="T15" s="3"/>
      <c r="U15" s="3"/>
      <c r="V15" s="3"/>
      <c r="W15" s="3"/>
      <c r="X15" s="3"/>
      <c r="Y15" s="1"/>
      <c r="Z15" s="1"/>
      <c r="AA15" s="1"/>
      <c r="AB15" s="139">
        <v>42887</v>
      </c>
      <c r="AC15" s="128">
        <v>86082995</v>
      </c>
      <c r="AD15" s="129">
        <v>259491252.75999996</v>
      </c>
      <c r="AE15" s="135">
        <f t="shared" si="3"/>
        <v>3.0144310471539701</v>
      </c>
      <c r="AF15" s="140"/>
      <c r="AG15" s="138"/>
      <c r="AH15" s="131">
        <v>1999</v>
      </c>
      <c r="AI15" s="132">
        <v>18227663</v>
      </c>
      <c r="AJ15" s="132">
        <v>20209769</v>
      </c>
      <c r="AK15" s="132">
        <v>24148524</v>
      </c>
      <c r="AL15" s="132">
        <v>23091401</v>
      </c>
      <c r="AM15" s="132">
        <v>21562492</v>
      </c>
      <c r="AN15" s="132">
        <v>26277727</v>
      </c>
      <c r="AO15" s="132">
        <v>20535227</v>
      </c>
      <c r="AP15" s="132">
        <v>14521537</v>
      </c>
      <c r="AQ15" s="133">
        <v>13445247</v>
      </c>
      <c r="AR15" s="141">
        <v>11524244</v>
      </c>
      <c r="AS15" s="141">
        <v>7899297</v>
      </c>
      <c r="AT15" s="141">
        <v>7597372</v>
      </c>
      <c r="AU15" s="134">
        <f t="shared" si="0"/>
        <v>209040500</v>
      </c>
      <c r="AV15" s="135">
        <f t="shared" si="1"/>
        <v>2.9513042445841831</v>
      </c>
      <c r="AW15" s="137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11"/>
      <c r="S16" s="1"/>
      <c r="T16" s="3"/>
      <c r="U16" s="3"/>
      <c r="V16" s="3"/>
      <c r="W16" s="3"/>
      <c r="X16" s="3"/>
      <c r="Y16" s="1"/>
      <c r="Z16" s="1"/>
      <c r="AA16" s="1"/>
      <c r="AB16" s="139">
        <v>42917</v>
      </c>
      <c r="AC16" s="128">
        <v>91361157</v>
      </c>
      <c r="AD16" s="129">
        <v>274293480.52999997</v>
      </c>
      <c r="AE16" s="135">
        <f t="shared" si="3"/>
        <v>3.0022986741509849</v>
      </c>
      <c r="AF16" s="140"/>
      <c r="AG16" s="3"/>
      <c r="AH16" s="131">
        <v>2000</v>
      </c>
      <c r="AI16" s="141">
        <v>5763732</v>
      </c>
      <c r="AJ16" s="141">
        <v>6276308</v>
      </c>
      <c r="AK16" s="141">
        <v>6932639</v>
      </c>
      <c r="AL16" s="141">
        <v>9323859</v>
      </c>
      <c r="AM16" s="141">
        <v>9353806</v>
      </c>
      <c r="AN16" s="141">
        <v>9232003</v>
      </c>
      <c r="AO16" s="141">
        <v>5507472</v>
      </c>
      <c r="AP16" s="141">
        <v>3866093</v>
      </c>
      <c r="AQ16" s="142">
        <v>6338871</v>
      </c>
      <c r="AR16" s="141">
        <v>6309936</v>
      </c>
      <c r="AS16" s="141">
        <v>7649763</v>
      </c>
      <c r="AT16" s="141">
        <v>6401311</v>
      </c>
      <c r="AU16" s="143">
        <f t="shared" si="0"/>
        <v>82955793</v>
      </c>
      <c r="AV16" s="135">
        <f t="shared" si="1"/>
        <v>3.5851432750453007</v>
      </c>
      <c r="AW16" s="137">
        <f>+(AU16-AU15)/AU15</f>
        <v>-0.60315922990999349</v>
      </c>
      <c r="AY16" s="144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11"/>
      <c r="S17" s="1"/>
      <c r="T17" s="3"/>
      <c r="U17" s="3"/>
      <c r="V17" s="3"/>
      <c r="W17" s="3"/>
      <c r="X17" s="3"/>
      <c r="Y17" s="1"/>
      <c r="Z17" s="1"/>
      <c r="AA17" s="1"/>
      <c r="AB17" s="139">
        <v>42948</v>
      </c>
      <c r="AC17" s="145">
        <v>73629117</v>
      </c>
      <c r="AD17" s="146">
        <v>221409741.70000002</v>
      </c>
      <c r="AE17" s="147">
        <f t="shared" si="3"/>
        <v>3.0070948929076526</v>
      </c>
      <c r="AF17" s="140"/>
      <c r="AG17" s="3"/>
      <c r="AH17" s="131">
        <v>2001</v>
      </c>
      <c r="AI17" s="141">
        <v>6682296</v>
      </c>
      <c r="AJ17" s="141">
        <v>6956042</v>
      </c>
      <c r="AK17" s="141">
        <v>9995621</v>
      </c>
      <c r="AL17" s="141">
        <v>10909429</v>
      </c>
      <c r="AM17" s="141">
        <v>14196399</v>
      </c>
      <c r="AN17" s="141">
        <v>9972128</v>
      </c>
      <c r="AO17" s="141">
        <v>6652930</v>
      </c>
      <c r="AP17" s="141">
        <v>7557791</v>
      </c>
      <c r="AQ17" s="142">
        <v>6805783</v>
      </c>
      <c r="AR17" s="141">
        <v>6600866</v>
      </c>
      <c r="AS17" s="141">
        <v>7527611</v>
      </c>
      <c r="AT17" s="141">
        <v>5944400</v>
      </c>
      <c r="AU17" s="143">
        <f t="shared" si="0"/>
        <v>99801296</v>
      </c>
      <c r="AV17" s="135">
        <f t="shared" si="1"/>
        <v>2.8125293390979609</v>
      </c>
      <c r="AW17" s="136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11"/>
      <c r="S18" s="1"/>
      <c r="T18" s="3"/>
      <c r="U18" s="3"/>
      <c r="V18" s="3"/>
      <c r="W18" s="3"/>
      <c r="X18" s="3"/>
      <c r="Y18" s="1"/>
      <c r="Z18" s="1"/>
      <c r="AA18" s="1"/>
      <c r="AB18" s="139">
        <v>42979</v>
      </c>
      <c r="AC18" s="145">
        <v>67692637</v>
      </c>
      <c r="AD18" s="146">
        <v>207106338.45000005</v>
      </c>
      <c r="AE18" s="147">
        <f t="shared" si="3"/>
        <v>3.0595105705514181</v>
      </c>
      <c r="AF18" s="140"/>
      <c r="AG18" s="3"/>
      <c r="AH18" s="131">
        <v>2002</v>
      </c>
      <c r="AI18" s="141">
        <v>5948260</v>
      </c>
      <c r="AJ18" s="141">
        <v>7019636</v>
      </c>
      <c r="AK18" s="141">
        <v>9726519</v>
      </c>
      <c r="AL18" s="141">
        <v>9351959</v>
      </c>
      <c r="AM18" s="141">
        <v>11750022</v>
      </c>
      <c r="AN18" s="141">
        <v>12669057</v>
      </c>
      <c r="AO18" s="141">
        <v>8780632</v>
      </c>
      <c r="AP18" s="148">
        <v>7819202</v>
      </c>
      <c r="AQ18" s="142">
        <v>6117128</v>
      </c>
      <c r="AR18" s="141">
        <v>7699144</v>
      </c>
      <c r="AS18" s="141">
        <v>8374177</v>
      </c>
      <c r="AT18" s="141">
        <v>7778010</v>
      </c>
      <c r="AU18" s="143">
        <f t="shared" si="0"/>
        <v>103033746</v>
      </c>
      <c r="AV18" s="135">
        <f t="shared" si="1"/>
        <v>2.5609005269011575</v>
      </c>
      <c r="AW18" s="136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11"/>
      <c r="S19" s="1"/>
      <c r="T19" s="3"/>
      <c r="U19" s="3"/>
      <c r="V19" s="3"/>
      <c r="W19" s="3"/>
      <c r="X19" s="3"/>
      <c r="Y19" s="1"/>
      <c r="Z19" s="1"/>
      <c r="AA19" s="1"/>
      <c r="AB19" s="139">
        <v>43009</v>
      </c>
      <c r="AC19" s="145">
        <v>88432893</v>
      </c>
      <c r="AD19" s="146">
        <v>268999147.16999996</v>
      </c>
      <c r="AE19" s="147">
        <f t="shared" si="3"/>
        <v>3.0418449294653285</v>
      </c>
      <c r="AF19" s="140"/>
      <c r="AG19" s="3"/>
      <c r="AH19" s="131">
        <v>2003</v>
      </c>
      <c r="AI19" s="141">
        <v>8245528</v>
      </c>
      <c r="AJ19" s="141">
        <v>8798063</v>
      </c>
      <c r="AK19" s="141">
        <v>10737492</v>
      </c>
      <c r="AL19" s="141">
        <v>10758266</v>
      </c>
      <c r="AM19" s="141">
        <v>12575655</v>
      </c>
      <c r="AN19" s="141">
        <v>11356594</v>
      </c>
      <c r="AO19" s="141">
        <v>10250003</v>
      </c>
      <c r="AP19" s="148">
        <v>8891165</v>
      </c>
      <c r="AQ19" s="142">
        <v>10303955</v>
      </c>
      <c r="AR19" s="141">
        <v>11225999</v>
      </c>
      <c r="AS19" s="141">
        <v>11622490</v>
      </c>
      <c r="AT19" s="141">
        <v>11985624</v>
      </c>
      <c r="AU19" s="143">
        <f t="shared" si="0"/>
        <v>126750834</v>
      </c>
      <c r="AV19" s="135">
        <f t="shared" si="1"/>
        <v>2.3969932685413338</v>
      </c>
      <c r="AW19" s="136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11"/>
      <c r="S20" s="1"/>
      <c r="T20" s="3"/>
      <c r="U20" s="3"/>
      <c r="V20" s="3"/>
      <c r="W20" s="3"/>
      <c r="X20" s="3"/>
      <c r="Y20" s="1"/>
      <c r="Z20" s="1"/>
      <c r="AA20" s="1"/>
      <c r="AB20" s="139">
        <v>43040</v>
      </c>
      <c r="AC20" s="145">
        <v>70957849</v>
      </c>
      <c r="AD20" s="146">
        <v>218612937.19999999</v>
      </c>
      <c r="AE20" s="147">
        <f t="shared" si="3"/>
        <v>3.080884500881643</v>
      </c>
      <c r="AF20" s="140"/>
      <c r="AG20" s="3"/>
      <c r="AH20" s="131">
        <v>2004</v>
      </c>
      <c r="AI20" s="141">
        <v>9875688</v>
      </c>
      <c r="AJ20" s="141">
        <v>15214543</v>
      </c>
      <c r="AK20" s="141">
        <v>12710211</v>
      </c>
      <c r="AL20" s="141">
        <v>14703122</v>
      </c>
      <c r="AM20" s="141">
        <v>12563434</v>
      </c>
      <c r="AN20" s="141">
        <v>13981632</v>
      </c>
      <c r="AO20" s="141">
        <v>14169279</v>
      </c>
      <c r="AP20" s="148">
        <v>10885997</v>
      </c>
      <c r="AQ20" s="142">
        <v>11367586</v>
      </c>
      <c r="AR20" s="141">
        <v>13062874</v>
      </c>
      <c r="AS20" s="141">
        <v>15384969</v>
      </c>
      <c r="AT20" s="141">
        <v>14541295</v>
      </c>
      <c r="AU20" s="143">
        <f t="shared" si="0"/>
        <v>158460630</v>
      </c>
      <c r="AV20" s="135">
        <f t="shared" si="1"/>
        <v>2.2096828282204859</v>
      </c>
      <c r="AW20" s="136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139">
        <v>43070</v>
      </c>
      <c r="AC21" s="145">
        <v>91911350</v>
      </c>
      <c r="AD21" s="146">
        <v>275721729.26000005</v>
      </c>
      <c r="AE21" s="147">
        <f t="shared" si="3"/>
        <v>2.9998659497439659</v>
      </c>
      <c r="AF21" s="140"/>
      <c r="AG21" s="3"/>
      <c r="AH21" s="131">
        <v>2005</v>
      </c>
      <c r="AI21" s="141">
        <v>13081089</v>
      </c>
      <c r="AJ21" s="141">
        <v>15737624</v>
      </c>
      <c r="AK21" s="141">
        <v>17110776</v>
      </c>
      <c r="AL21" s="141">
        <v>16935229</v>
      </c>
      <c r="AM21" s="141">
        <v>20317219</v>
      </c>
      <c r="AN21" s="141">
        <v>20727268</v>
      </c>
      <c r="AO21" s="141">
        <v>17688992</v>
      </c>
      <c r="AP21" s="148">
        <v>15360736</v>
      </c>
      <c r="AQ21" s="142">
        <v>17483436</v>
      </c>
      <c r="AR21" s="141">
        <v>18578836</v>
      </c>
      <c r="AS21" s="141">
        <v>21441805</v>
      </c>
      <c r="AT21" s="141">
        <v>18112203</v>
      </c>
      <c r="AU21" s="143">
        <f t="shared" si="0"/>
        <v>212575213</v>
      </c>
      <c r="AV21" s="135">
        <f t="shared" si="1"/>
        <v>2.2592073658183285</v>
      </c>
      <c r="AW21" s="136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139">
        <v>43101</v>
      </c>
      <c r="AC22" s="145">
        <v>76740046</v>
      </c>
      <c r="AD22" s="146">
        <v>228251420.47999999</v>
      </c>
      <c r="AE22" s="147">
        <f t="shared" si="3"/>
        <v>2.9743456301811442</v>
      </c>
      <c r="AF22" s="140"/>
      <c r="AG22" s="3"/>
      <c r="AH22" s="131">
        <v>2006</v>
      </c>
      <c r="AI22" s="141">
        <v>16605947</v>
      </c>
      <c r="AJ22" s="141">
        <v>17374838</v>
      </c>
      <c r="AK22" s="141">
        <v>24610250</v>
      </c>
      <c r="AL22" s="141">
        <v>22929819</v>
      </c>
      <c r="AM22" s="141">
        <v>23309173</v>
      </c>
      <c r="AN22" s="141">
        <v>23133202</v>
      </c>
      <c r="AO22" s="141">
        <v>21205888</v>
      </c>
      <c r="AP22" s="148">
        <v>21852237</v>
      </c>
      <c r="AQ22" s="142">
        <v>22486928</v>
      </c>
      <c r="AR22" s="141">
        <v>23010470</v>
      </c>
      <c r="AS22" s="141">
        <v>24982641</v>
      </c>
      <c r="AT22" s="141">
        <v>22860370</v>
      </c>
      <c r="AU22" s="143">
        <f t="shared" si="0"/>
        <v>264361763</v>
      </c>
      <c r="AV22" s="135">
        <f t="shared" si="1"/>
        <v>2.2608063156243969</v>
      </c>
      <c r="AW22" s="136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139">
        <v>43132</v>
      </c>
      <c r="AC23" s="145">
        <v>76478433</v>
      </c>
      <c r="AD23" s="146">
        <v>225804061.73000008</v>
      </c>
      <c r="AE23" s="147">
        <f t="shared" si="3"/>
        <v>2.952519460355576</v>
      </c>
      <c r="AF23" s="140"/>
      <c r="AG23" s="3"/>
      <c r="AH23" s="131">
        <v>2007</v>
      </c>
      <c r="AI23" s="141">
        <v>18590212</v>
      </c>
      <c r="AJ23" s="141">
        <v>24353757</v>
      </c>
      <c r="AK23" s="141">
        <v>23684790</v>
      </c>
      <c r="AL23" s="141">
        <v>22583902</v>
      </c>
      <c r="AM23" s="141">
        <v>25270355</v>
      </c>
      <c r="AN23" s="141">
        <v>25052122</v>
      </c>
      <c r="AO23" s="141">
        <v>20443964</v>
      </c>
      <c r="AP23" s="148">
        <v>22734772</v>
      </c>
      <c r="AQ23" s="142">
        <v>20371122</v>
      </c>
      <c r="AR23" s="141">
        <v>20371122</v>
      </c>
      <c r="AS23" s="141">
        <v>24457807</v>
      </c>
      <c r="AT23" s="141">
        <v>25223844</v>
      </c>
      <c r="AU23" s="143">
        <f t="shared" si="0"/>
        <v>273137769</v>
      </c>
      <c r="AV23" s="135">
        <f t="shared" si="1"/>
        <v>2.1308972182093204</v>
      </c>
      <c r="AW23" s="136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139">
        <v>43160</v>
      </c>
      <c r="AC24" s="145">
        <v>83568002</v>
      </c>
      <c r="AD24" s="146">
        <v>250423741.74999991</v>
      </c>
      <c r="AE24" s="147">
        <f t="shared" ref="AE24:AE41" si="4">(AD24/AC24)</f>
        <v>2.996646273175227</v>
      </c>
      <c r="AH24" s="131">
        <v>2008</v>
      </c>
      <c r="AI24" s="141">
        <v>18525748</v>
      </c>
      <c r="AJ24" s="141">
        <v>26011617</v>
      </c>
      <c r="AK24" s="141">
        <v>22526127</v>
      </c>
      <c r="AL24" s="141">
        <v>24909348</v>
      </c>
      <c r="AM24" s="141">
        <v>34133365</v>
      </c>
      <c r="AN24" s="141">
        <v>25990061</v>
      </c>
      <c r="AO24" s="141">
        <v>24968523</v>
      </c>
      <c r="AP24" s="148">
        <v>25218189</v>
      </c>
      <c r="AQ24" s="142">
        <v>22921801</v>
      </c>
      <c r="AR24" s="141">
        <v>23790925</v>
      </c>
      <c r="AS24" s="141">
        <v>24763103</v>
      </c>
      <c r="AT24" s="141">
        <v>20974781</v>
      </c>
      <c r="AU24" s="143">
        <f t="shared" si="0"/>
        <v>294733588</v>
      </c>
      <c r="AV24" s="135">
        <f t="shared" si="1"/>
        <v>2.2850098332871385</v>
      </c>
      <c r="AW24" s="136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139">
        <v>43191</v>
      </c>
      <c r="AC25" s="145">
        <v>106117594</v>
      </c>
      <c r="AD25" s="146">
        <v>315475764.77000004</v>
      </c>
      <c r="AE25" s="147">
        <f t="shared" si="4"/>
        <v>2.9728884050085043</v>
      </c>
      <c r="AH25" s="131">
        <v>2009</v>
      </c>
      <c r="AI25" s="141">
        <v>19930960</v>
      </c>
      <c r="AJ25" s="141">
        <v>22359463</v>
      </c>
      <c r="AK25" s="141">
        <v>25446683</v>
      </c>
      <c r="AL25" s="141">
        <v>24825706</v>
      </c>
      <c r="AM25" s="141">
        <v>27753524</v>
      </c>
      <c r="AN25" s="141">
        <v>26176907</v>
      </c>
      <c r="AO25" s="141">
        <v>27007151</v>
      </c>
      <c r="AP25" s="148">
        <v>25871877</v>
      </c>
      <c r="AQ25" s="142">
        <v>21330112</v>
      </c>
      <c r="AR25" s="141">
        <v>27992748</v>
      </c>
      <c r="AS25" s="141">
        <v>25929355</v>
      </c>
      <c r="AT25" s="141">
        <v>24709432</v>
      </c>
      <c r="AU25" s="143">
        <f t="shared" si="0"/>
        <v>299333918</v>
      </c>
      <c r="AV25" s="135">
        <f t="shared" si="1"/>
        <v>2.0286846151861746</v>
      </c>
      <c r="AW25" s="136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139">
        <v>43221</v>
      </c>
      <c r="AC26" s="145">
        <v>107592012</v>
      </c>
      <c r="AD26" s="146">
        <v>312424062.74000001</v>
      </c>
      <c r="AE26" s="147">
        <f t="shared" si="4"/>
        <v>2.9037849272676488</v>
      </c>
      <c r="AH26" s="131">
        <v>2010</v>
      </c>
      <c r="AI26" s="141">
        <v>20662269</v>
      </c>
      <c r="AJ26" s="141">
        <v>22313418</v>
      </c>
      <c r="AK26" s="141">
        <v>25575823</v>
      </c>
      <c r="AL26" s="141">
        <v>25515347</v>
      </c>
      <c r="AM26" s="141">
        <v>33327845</v>
      </c>
      <c r="AN26" s="141">
        <v>29949472</v>
      </c>
      <c r="AO26" s="141">
        <v>27593714</v>
      </c>
      <c r="AP26" s="148">
        <v>23171172</v>
      </c>
      <c r="AQ26" s="142">
        <v>26471294</v>
      </c>
      <c r="AR26" s="141">
        <v>31732436</v>
      </c>
      <c r="AS26" s="141">
        <v>29453037</v>
      </c>
      <c r="AT26" s="141">
        <v>26560853</v>
      </c>
      <c r="AU26" s="143">
        <f t="shared" si="0"/>
        <v>322326680</v>
      </c>
      <c r="AV26" s="135">
        <f t="shared" si="1"/>
        <v>2.2817849689948102</v>
      </c>
      <c r="AW26" s="136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139">
        <v>43252</v>
      </c>
      <c r="AC27" s="145">
        <v>88303488</v>
      </c>
      <c r="AD27" s="146">
        <v>253377264.18000004</v>
      </c>
      <c r="AE27" s="147">
        <f t="shared" si="4"/>
        <v>2.8693913447677177</v>
      </c>
      <c r="AH27" s="131">
        <v>2011</v>
      </c>
      <c r="AI27" s="141">
        <v>25647030</v>
      </c>
      <c r="AJ27" s="141">
        <v>27575709</v>
      </c>
      <c r="AK27" s="141">
        <v>32814884</v>
      </c>
      <c r="AL27" s="141">
        <v>35212468</v>
      </c>
      <c r="AM27" s="141">
        <v>33847090</v>
      </c>
      <c r="AN27" s="141">
        <v>33351442</v>
      </c>
      <c r="AO27" s="141">
        <v>37687054</v>
      </c>
      <c r="AP27" s="148">
        <v>31408881</v>
      </c>
      <c r="AQ27" s="142">
        <v>30677730</v>
      </c>
      <c r="AR27" s="141">
        <v>34459178</v>
      </c>
      <c r="AS27" s="141">
        <v>34247583</v>
      </c>
      <c r="AT27" s="141">
        <v>35535738</v>
      </c>
      <c r="AU27" s="143">
        <f t="shared" si="0"/>
        <v>392464787</v>
      </c>
      <c r="AV27" s="135">
        <f t="shared" si="1"/>
        <v>2.5310943136918929</v>
      </c>
      <c r="AW27" s="136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139">
        <v>43282</v>
      </c>
      <c r="AC28" s="145">
        <v>97947911</v>
      </c>
      <c r="AD28" s="146">
        <v>281940230</v>
      </c>
      <c r="AE28" s="147">
        <f t="shared" si="4"/>
        <v>2.8784710885768661</v>
      </c>
      <c r="AH28" s="131">
        <v>2012</v>
      </c>
      <c r="AI28" s="141">
        <v>30572174</v>
      </c>
      <c r="AJ28" s="141">
        <v>31333924</v>
      </c>
      <c r="AK28" s="141">
        <v>42403418</v>
      </c>
      <c r="AL28" s="141">
        <v>35999237</v>
      </c>
      <c r="AM28" s="141">
        <v>43197736</v>
      </c>
      <c r="AN28" s="141">
        <v>45734556</v>
      </c>
      <c r="AO28" s="141">
        <v>41975078</v>
      </c>
      <c r="AP28" s="148">
        <v>38000937</v>
      </c>
      <c r="AQ28" s="142">
        <v>32908295</v>
      </c>
      <c r="AR28" s="141">
        <v>33536795</v>
      </c>
      <c r="AS28" s="141">
        <v>35786916</v>
      </c>
      <c r="AT28" s="141">
        <v>38347324</v>
      </c>
      <c r="AU28" s="143">
        <f t="shared" si="0"/>
        <v>449796390</v>
      </c>
      <c r="AV28" s="135">
        <f t="shared" si="1"/>
        <v>2.5196371819702681</v>
      </c>
      <c r="AW28" s="136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139">
        <v>43313</v>
      </c>
      <c r="AC29" s="145">
        <v>97434163</v>
      </c>
      <c r="AD29" s="146">
        <v>275218913.16999996</v>
      </c>
      <c r="AE29" s="147">
        <f t="shared" si="4"/>
        <v>2.8246654427564586</v>
      </c>
      <c r="AH29" s="131">
        <v>2013</v>
      </c>
      <c r="AI29" s="141">
        <v>31156882</v>
      </c>
      <c r="AJ29" s="141">
        <v>34173595</v>
      </c>
      <c r="AK29" s="141">
        <v>38353990</v>
      </c>
      <c r="AL29" s="141">
        <v>37577127</v>
      </c>
      <c r="AM29" s="141">
        <v>49696297</v>
      </c>
      <c r="AN29" s="141">
        <v>42195298</v>
      </c>
      <c r="AO29" s="141">
        <v>37150541</v>
      </c>
      <c r="AP29" s="148">
        <v>41026997</v>
      </c>
      <c r="AQ29" s="142">
        <v>34808087</v>
      </c>
      <c r="AR29" s="141">
        <v>41555483</v>
      </c>
      <c r="AS29" s="141">
        <v>43779999</v>
      </c>
      <c r="AT29" s="141">
        <v>42762080</v>
      </c>
      <c r="AU29" s="143">
        <f t="shared" si="0"/>
        <v>474236376</v>
      </c>
      <c r="AV29" s="135">
        <f t="shared" si="1"/>
        <v>3.41730830896869</v>
      </c>
      <c r="AW29" s="136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139">
        <v>43344</v>
      </c>
      <c r="AC30" s="145">
        <v>88599933</v>
      </c>
      <c r="AD30" s="146">
        <v>247966603.73999998</v>
      </c>
      <c r="AE30" s="147">
        <f t="shared" si="4"/>
        <v>2.7987222489208876</v>
      </c>
      <c r="AG30" s="3"/>
      <c r="AH30" s="131">
        <v>2014</v>
      </c>
      <c r="AI30" s="141">
        <v>41408543</v>
      </c>
      <c r="AJ30" s="141">
        <v>45968102</v>
      </c>
      <c r="AK30" s="141">
        <v>52570546</v>
      </c>
      <c r="AL30" s="141">
        <v>51401705</v>
      </c>
      <c r="AM30" s="141">
        <v>54596331</v>
      </c>
      <c r="AN30" s="141">
        <v>55881232</v>
      </c>
      <c r="AO30" s="141">
        <v>51459761</v>
      </c>
      <c r="AP30" s="148">
        <v>51878553</v>
      </c>
      <c r="AQ30" s="142">
        <v>51412328</v>
      </c>
      <c r="AR30" s="141">
        <v>53982154</v>
      </c>
      <c r="AS30" s="141">
        <v>52893515</v>
      </c>
      <c r="AT30" s="141">
        <v>47595251</v>
      </c>
      <c r="AU30" s="143">
        <f t="shared" si="0"/>
        <v>611048021</v>
      </c>
      <c r="AV30" s="135">
        <f t="shared" si="1"/>
        <v>3.7470332760311811</v>
      </c>
      <c r="AW30" s="136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139">
        <v>43374</v>
      </c>
      <c r="AC31" s="145">
        <v>98449999</v>
      </c>
      <c r="AD31" s="146">
        <v>276231792.63999999</v>
      </c>
      <c r="AE31" s="147">
        <f t="shared" si="4"/>
        <v>2.8058079781189229</v>
      </c>
      <c r="AG31" s="3"/>
      <c r="AH31" s="131">
        <v>2015</v>
      </c>
      <c r="AI31" s="128">
        <v>50506401</v>
      </c>
      <c r="AJ31" s="128">
        <v>52139993</v>
      </c>
      <c r="AK31" s="128">
        <v>58673360</v>
      </c>
      <c r="AL31" s="128">
        <v>52130003</v>
      </c>
      <c r="AM31" s="128">
        <v>66160947</v>
      </c>
      <c r="AN31" s="141">
        <v>63425708</v>
      </c>
      <c r="AO31" s="141">
        <v>63440573</v>
      </c>
      <c r="AP31" s="141">
        <v>65351435</v>
      </c>
      <c r="AQ31" s="142">
        <v>59556437</v>
      </c>
      <c r="AR31" s="141">
        <v>63036864</v>
      </c>
      <c r="AS31" s="141">
        <v>60431865</v>
      </c>
      <c r="AT31" s="141">
        <v>65455247</v>
      </c>
      <c r="AU31" s="143">
        <f t="shared" si="0"/>
        <v>720308833</v>
      </c>
      <c r="AV31" s="135">
        <f t="shared" si="1"/>
        <v>3.1998802162266422</v>
      </c>
      <c r="AW31" s="136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2"/>
      <c r="M32" s="1"/>
      <c r="N32" s="1"/>
      <c r="O32" s="13"/>
      <c r="P32" s="13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139">
        <v>43405</v>
      </c>
      <c r="AC32" s="145">
        <v>96842610</v>
      </c>
      <c r="AD32" s="146">
        <v>266763496.36000004</v>
      </c>
      <c r="AE32" s="147">
        <f t="shared" si="4"/>
        <v>2.7546087033383349</v>
      </c>
      <c r="AG32" s="3"/>
      <c r="AH32" s="131">
        <v>2016</v>
      </c>
      <c r="AI32" s="128">
        <v>55632857</v>
      </c>
      <c r="AJ32" s="128">
        <v>57312773</v>
      </c>
      <c r="AK32" s="128">
        <v>64260029</v>
      </c>
      <c r="AL32" s="128">
        <v>68456967</v>
      </c>
      <c r="AM32" s="128">
        <v>76717653</v>
      </c>
      <c r="AN32" s="141">
        <v>71180386</v>
      </c>
      <c r="AO32" s="141">
        <v>72767083</v>
      </c>
      <c r="AP32" s="141">
        <v>64871080</v>
      </c>
      <c r="AQ32" s="142">
        <v>66165736</v>
      </c>
      <c r="AR32" s="141">
        <v>72998159</v>
      </c>
      <c r="AS32" s="141">
        <v>64437647</v>
      </c>
      <c r="AT32" s="141">
        <v>65054371</v>
      </c>
      <c r="AU32" s="143">
        <f t="shared" ref="AU32:AU37" si="6">SUM(AI32:AT32)</f>
        <v>799854741</v>
      </c>
      <c r="AV32" s="135">
        <f t="shared" si="1"/>
        <v>3.0696634509165204</v>
      </c>
      <c r="AW32" s="136">
        <f t="shared" si="5"/>
        <v>0.11043305920420388</v>
      </c>
      <c r="AX32" s="149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1"/>
      <c r="S33" s="1"/>
      <c r="T33" s="3"/>
      <c r="U33" s="3"/>
      <c r="V33" s="3"/>
      <c r="W33" s="3"/>
      <c r="X33" s="3"/>
      <c r="Y33" s="1"/>
      <c r="Z33" s="1"/>
      <c r="AA33" s="1"/>
      <c r="AB33" s="127">
        <v>43435</v>
      </c>
      <c r="AC33" s="150">
        <v>97149564</v>
      </c>
      <c r="AD33" s="151">
        <v>264838171.44000006</v>
      </c>
      <c r="AE33" s="152">
        <f t="shared" si="4"/>
        <v>2.7260870819759937</v>
      </c>
      <c r="AG33" s="3"/>
      <c r="AH33" s="131">
        <v>2017</v>
      </c>
      <c r="AI33" s="128">
        <v>64303584</v>
      </c>
      <c r="AJ33" s="128">
        <v>66620606</v>
      </c>
      <c r="AK33" s="128">
        <v>71869640</v>
      </c>
      <c r="AL33" s="128">
        <v>79851780</v>
      </c>
      <c r="AM33" s="128">
        <v>85869921</v>
      </c>
      <c r="AN33" s="141">
        <v>86082995</v>
      </c>
      <c r="AO33" s="141">
        <v>91361157</v>
      </c>
      <c r="AP33" s="141">
        <v>73629117</v>
      </c>
      <c r="AQ33" s="142">
        <v>67692637</v>
      </c>
      <c r="AR33" s="141">
        <v>88432893</v>
      </c>
      <c r="AS33" s="141">
        <v>70957849</v>
      </c>
      <c r="AT33" s="141">
        <v>91911350</v>
      </c>
      <c r="AU33" s="143">
        <f t="shared" si="6"/>
        <v>938583529</v>
      </c>
      <c r="AV33" s="135">
        <f t="shared" si="1"/>
        <v>3.0478176362393845</v>
      </c>
      <c r="AW33" s="136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39">
        <v>43466</v>
      </c>
      <c r="AC34" s="145">
        <v>89192404</v>
      </c>
      <c r="AD34" s="146">
        <v>237806527.17000008</v>
      </c>
      <c r="AE34" s="152">
        <f t="shared" si="4"/>
        <v>2.6662195041855816</v>
      </c>
      <c r="AG34" s="3"/>
      <c r="AH34" s="131">
        <v>2018</v>
      </c>
      <c r="AI34" s="128">
        <v>76740046</v>
      </c>
      <c r="AJ34" s="128">
        <v>76478433</v>
      </c>
      <c r="AK34" s="145">
        <v>83568002</v>
      </c>
      <c r="AL34" s="128">
        <v>106117594</v>
      </c>
      <c r="AM34" s="128">
        <v>107592012</v>
      </c>
      <c r="AN34" s="141">
        <v>88303488</v>
      </c>
      <c r="AO34" s="141">
        <v>97947911</v>
      </c>
      <c r="AP34" s="141">
        <v>97434163</v>
      </c>
      <c r="AQ34" s="142">
        <v>88599933</v>
      </c>
      <c r="AR34" s="141">
        <v>98449999</v>
      </c>
      <c r="AS34" s="141">
        <v>96842610</v>
      </c>
      <c r="AT34" s="141">
        <v>97149564</v>
      </c>
      <c r="AU34" s="134">
        <f t="shared" si="6"/>
        <v>1115223755</v>
      </c>
      <c r="AV34" s="135">
        <f t="shared" si="1"/>
        <v>2.8682275719637982</v>
      </c>
      <c r="AW34" s="136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27">
        <v>43497</v>
      </c>
      <c r="AC35" s="145">
        <v>99644130</v>
      </c>
      <c r="AD35" s="146">
        <v>267058137.86000001</v>
      </c>
      <c r="AE35" s="147">
        <f t="shared" si="4"/>
        <v>2.6801191185070312</v>
      </c>
      <c r="AG35" s="3"/>
      <c r="AH35" s="131">
        <v>2019</v>
      </c>
      <c r="AI35" s="128">
        <f>+AJ35</f>
        <v>99644130</v>
      </c>
      <c r="AJ35" s="128">
        <v>99644130</v>
      </c>
      <c r="AK35" s="145">
        <v>117737601</v>
      </c>
      <c r="AL35" s="128">
        <v>122841387</v>
      </c>
      <c r="AM35" s="128">
        <v>125293328</v>
      </c>
      <c r="AN35" s="141">
        <v>123967355</v>
      </c>
      <c r="AO35" s="141">
        <v>123831883</v>
      </c>
      <c r="AP35" s="141">
        <v>124943552</v>
      </c>
      <c r="AQ35" s="142">
        <v>112033456</v>
      </c>
      <c r="AR35" s="141">
        <v>116745652</v>
      </c>
      <c r="AS35" s="141">
        <v>135273597</v>
      </c>
      <c r="AT35" s="141">
        <v>105986034</v>
      </c>
      <c r="AU35" s="134">
        <f t="shared" si="6"/>
        <v>1407942105</v>
      </c>
      <c r="AV35" s="135">
        <f t="shared" si="1"/>
        <v>2.5943425284948063</v>
      </c>
      <c r="AW35" s="136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39">
        <v>43525</v>
      </c>
      <c r="AC36" s="145">
        <v>117737601</v>
      </c>
      <c r="AD36" s="146">
        <v>308545725.49000001</v>
      </c>
      <c r="AE36" s="147">
        <f t="shared" si="4"/>
        <v>2.6206218138417818</v>
      </c>
      <c r="AG36" s="1"/>
      <c r="AH36" s="131">
        <v>2020</v>
      </c>
      <c r="AI36" s="141">
        <v>109712762</v>
      </c>
      <c r="AJ36" s="141">
        <v>131998915</v>
      </c>
      <c r="AK36" s="145">
        <v>115811924</v>
      </c>
      <c r="AL36" s="128">
        <v>127751797</v>
      </c>
      <c r="AM36" s="128">
        <v>159145827</v>
      </c>
      <c r="AN36" s="141">
        <v>122263463</v>
      </c>
      <c r="AO36" s="141">
        <v>98311746</v>
      </c>
      <c r="AP36" s="141">
        <v>115666912</v>
      </c>
      <c r="AQ36" s="142">
        <v>118950401</v>
      </c>
      <c r="AR36" s="141">
        <v>141703470</v>
      </c>
      <c r="AS36" s="141">
        <v>154257289</v>
      </c>
      <c r="AT36" s="141">
        <v>95557708</v>
      </c>
      <c r="AU36" s="134">
        <f t="shared" si="6"/>
        <v>1491132214</v>
      </c>
      <c r="AV36" s="135">
        <f t="shared" si="1"/>
        <v>2.4222336531319817</v>
      </c>
      <c r="AW36" s="136">
        <f t="shared" si="5"/>
        <v>5.908631377992634E-2</v>
      </c>
      <c r="AX36" s="144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39">
        <v>43556</v>
      </c>
      <c r="AC37" s="145">
        <v>122841387</v>
      </c>
      <c r="AD37" s="146">
        <v>319096198.44999999</v>
      </c>
      <c r="AE37" s="152">
        <f t="shared" si="4"/>
        <v>2.5976277722263097</v>
      </c>
      <c r="AH37" s="131">
        <v>2021</v>
      </c>
      <c r="AI37" s="141">
        <v>101421858</v>
      </c>
      <c r="AJ37" s="141">
        <v>126636641</v>
      </c>
      <c r="AK37" s="145">
        <v>137398429</v>
      </c>
      <c r="AL37" s="128">
        <v>167273101</v>
      </c>
      <c r="AM37" s="128">
        <v>161190067</v>
      </c>
      <c r="AN37" s="141">
        <v>153299074</v>
      </c>
      <c r="AO37" s="141">
        <v>162826458</v>
      </c>
      <c r="AP37" s="141">
        <v>152297115</v>
      </c>
      <c r="AQ37" s="142">
        <v>164254725</v>
      </c>
      <c r="AR37" s="141">
        <v>155185007</v>
      </c>
      <c r="AS37" s="141">
        <v>188165830</v>
      </c>
      <c r="AT37" s="141">
        <v>185686546</v>
      </c>
      <c r="AU37" s="134">
        <f t="shared" si="6"/>
        <v>1855634851</v>
      </c>
      <c r="AV37" s="135">
        <f t="shared" si="1"/>
        <v>2.7369744897510553</v>
      </c>
      <c r="AW37" s="136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39">
        <v>43586</v>
      </c>
      <c r="AC38" s="145">
        <v>125293328</v>
      </c>
      <c r="AD38" s="146">
        <v>318003984.67999995</v>
      </c>
      <c r="AE38" s="152">
        <f t="shared" si="4"/>
        <v>2.5380759674609323</v>
      </c>
      <c r="AH38" s="131">
        <v>2022</v>
      </c>
      <c r="AI38" s="141">
        <v>161094284</v>
      </c>
      <c r="AJ38" s="141">
        <v>180446924</v>
      </c>
      <c r="AK38" s="145">
        <v>184043936</v>
      </c>
      <c r="AL38" s="128">
        <v>182579815</v>
      </c>
      <c r="AM38" s="128">
        <v>208671837</v>
      </c>
      <c r="AN38" s="141">
        <v>209466750</v>
      </c>
      <c r="AO38" s="141">
        <v>227749024</v>
      </c>
      <c r="AP38" s="141">
        <v>183783270</v>
      </c>
      <c r="AQ38" s="142">
        <v>209270183</v>
      </c>
      <c r="AR38" s="141">
        <v>205648136</v>
      </c>
      <c r="AS38" s="141">
        <v>188596398</v>
      </c>
      <c r="AT38" s="141">
        <v>197378288</v>
      </c>
      <c r="AU38" s="134">
        <f>SUM(AI38:AT38)</f>
        <v>2338728845</v>
      </c>
      <c r="AV38" s="135">
        <f t="shared" si="1"/>
        <v>2.8447867583811326</v>
      </c>
      <c r="AW38" s="136">
        <f>+(AU38-AU37)/AU37</f>
        <v>0.26033893130410923</v>
      </c>
      <c r="AY38" s="153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39">
        <v>43617</v>
      </c>
      <c r="AC39" s="145">
        <v>123967355</v>
      </c>
      <c r="AD39" s="146">
        <v>320166090.88999999</v>
      </c>
      <c r="AE39" s="152">
        <f t="shared" si="4"/>
        <v>2.5826645320455532</v>
      </c>
      <c r="AH39" s="131">
        <v>2023</v>
      </c>
      <c r="AI39" s="141">
        <v>209188250</v>
      </c>
      <c r="AJ39" s="141">
        <v>206062017</v>
      </c>
      <c r="AK39" s="145">
        <v>236255622</v>
      </c>
      <c r="AL39" s="128">
        <v>206800041</v>
      </c>
      <c r="AM39" s="128">
        <v>236817684</v>
      </c>
      <c r="AN39" s="141">
        <v>240986079</v>
      </c>
      <c r="AO39" s="141">
        <v>220840601</v>
      </c>
      <c r="AP39" s="141">
        <v>217441748</v>
      </c>
      <c r="AQ39" s="142">
        <v>236691628</v>
      </c>
      <c r="AR39" s="141">
        <v>216287609</v>
      </c>
      <c r="AS39" s="141">
        <v>216042043</v>
      </c>
      <c r="AT39" s="141">
        <v>233231853</v>
      </c>
      <c r="AU39" s="134">
        <f>SUM(AI39:AT39)</f>
        <v>2676645175</v>
      </c>
      <c r="AV39" s="135">
        <f t="shared" si="1"/>
        <v>2.3494811770260133</v>
      </c>
      <c r="AW39" s="136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4"/>
      <c r="R40" s="1"/>
      <c r="S40" s="1"/>
      <c r="T40" s="1"/>
      <c r="U40" s="1"/>
      <c r="V40" s="1"/>
      <c r="W40" s="1"/>
      <c r="X40" s="1"/>
      <c r="Y40" s="1"/>
      <c r="Z40" s="1"/>
      <c r="AA40" s="1"/>
      <c r="AB40" s="139">
        <v>43647</v>
      </c>
      <c r="AC40" s="145">
        <v>123831883</v>
      </c>
      <c r="AD40" s="146">
        <v>324050947.59999985</v>
      </c>
      <c r="AE40" s="152">
        <f t="shared" si="4"/>
        <v>2.6168619886043389</v>
      </c>
      <c r="AH40" s="154">
        <v>2024</v>
      </c>
      <c r="AI40" s="155">
        <v>196676284</v>
      </c>
      <c r="AJ40" s="155">
        <v>201461305</v>
      </c>
      <c r="AK40" s="156">
        <v>202473619</v>
      </c>
      <c r="AL40" s="157">
        <v>246220925</v>
      </c>
      <c r="AM40" s="157">
        <v>275347813</v>
      </c>
      <c r="AN40" s="155"/>
      <c r="AO40" s="155"/>
      <c r="AP40" s="155"/>
      <c r="AQ40" s="158"/>
      <c r="AR40" s="155"/>
      <c r="AS40" s="155"/>
      <c r="AT40" s="155"/>
      <c r="AU40" s="159">
        <f>SUM(AI40:AT40)</f>
        <v>1122179946</v>
      </c>
      <c r="AV40" s="160"/>
      <c r="AW40" s="161"/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4"/>
      <c r="T41" s="1"/>
      <c r="U41" s="1"/>
      <c r="V41" s="1"/>
      <c r="W41" s="1"/>
      <c r="X41" s="1"/>
      <c r="Y41" s="1"/>
      <c r="Z41" s="1"/>
      <c r="AA41" s="1"/>
      <c r="AB41" s="139">
        <v>43678</v>
      </c>
      <c r="AC41" s="145">
        <v>124943552</v>
      </c>
      <c r="AD41" s="146">
        <v>326912721.97000003</v>
      </c>
      <c r="AE41" s="152">
        <f t="shared" si="4"/>
        <v>2.6164833377716046</v>
      </c>
      <c r="AV41" s="1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5"/>
      <c r="P42" s="1"/>
      <c r="Q42" s="1"/>
      <c r="R42" s="14"/>
      <c r="S42" s="1"/>
      <c r="T42" s="1"/>
      <c r="U42" s="1"/>
      <c r="V42" s="1"/>
      <c r="W42" s="1"/>
      <c r="X42" s="1"/>
      <c r="Y42" s="1"/>
      <c r="Z42" s="1"/>
      <c r="AA42" s="1"/>
      <c r="AB42" s="139">
        <v>43709</v>
      </c>
      <c r="AC42" s="141">
        <v>112033456</v>
      </c>
      <c r="AD42" s="162">
        <v>284125531.82000011</v>
      </c>
      <c r="AE42" s="152">
        <f t="shared" ref="AE42:AE54" si="7">(AD42/AC42)</f>
        <v>2.5360775429439588</v>
      </c>
      <c r="AH42" s="227" t="s">
        <v>52</v>
      </c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9"/>
      <c r="AV42" s="1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6"/>
      <c r="P43" s="12"/>
      <c r="Q43" s="1"/>
      <c r="R43" s="1"/>
      <c r="S43" s="5"/>
      <c r="T43" s="17"/>
      <c r="U43" s="17"/>
      <c r="V43" s="17"/>
      <c r="W43" s="17"/>
      <c r="X43" s="17"/>
      <c r="Y43" s="11"/>
      <c r="Z43" s="11"/>
      <c r="AA43" s="11"/>
      <c r="AB43" s="139">
        <v>43739</v>
      </c>
      <c r="AC43" s="141">
        <v>116745652</v>
      </c>
      <c r="AD43" s="162">
        <v>305288552.73999995</v>
      </c>
      <c r="AE43" s="152">
        <f t="shared" si="7"/>
        <v>2.6149886313539108</v>
      </c>
      <c r="AG43" s="163"/>
      <c r="AH43" s="115" t="s">
        <v>10</v>
      </c>
      <c r="AI43" s="102" t="s">
        <v>11</v>
      </c>
      <c r="AJ43" s="102" t="s">
        <v>12</v>
      </c>
      <c r="AK43" s="102" t="s">
        <v>13</v>
      </c>
      <c r="AL43" s="102" t="s">
        <v>14</v>
      </c>
      <c r="AM43" s="102" t="s">
        <v>15</v>
      </c>
      <c r="AN43" s="102" t="s">
        <v>16</v>
      </c>
      <c r="AO43" s="102" t="s">
        <v>17</v>
      </c>
      <c r="AP43" s="102" t="s">
        <v>18</v>
      </c>
      <c r="AQ43" s="102" t="s">
        <v>19</v>
      </c>
      <c r="AR43" s="102" t="s">
        <v>20</v>
      </c>
      <c r="AS43" s="102" t="s">
        <v>21</v>
      </c>
      <c r="AT43" s="102" t="s">
        <v>22</v>
      </c>
      <c r="AU43" s="115" t="s">
        <v>3</v>
      </c>
      <c r="AV43" s="1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6"/>
      <c r="P44" s="2"/>
      <c r="Q44" s="16"/>
      <c r="R44" s="1"/>
      <c r="S44" s="1"/>
      <c r="T44" s="17"/>
      <c r="U44" s="17"/>
      <c r="V44" s="17"/>
      <c r="W44" s="17"/>
      <c r="X44" s="17"/>
      <c r="Y44" s="11"/>
      <c r="Z44" s="11"/>
      <c r="AA44" s="11"/>
      <c r="AB44" s="139">
        <v>43770</v>
      </c>
      <c r="AC44" s="141">
        <v>135273597</v>
      </c>
      <c r="AD44" s="162">
        <v>364320933.26999992</v>
      </c>
      <c r="AE44" s="152">
        <f t="shared" si="7"/>
        <v>2.6932153897704065</v>
      </c>
      <c r="AG44" s="163"/>
      <c r="AH44" s="121">
        <v>1994</v>
      </c>
      <c r="AI44" s="164">
        <v>33460843.649999999</v>
      </c>
      <c r="AJ44" s="164">
        <v>36882566.390000001</v>
      </c>
      <c r="AK44" s="164">
        <v>48559794.140000001</v>
      </c>
      <c r="AL44" s="165">
        <v>40667475.399999999</v>
      </c>
      <c r="AM44" s="164">
        <v>51188030.130000003</v>
      </c>
      <c r="AN44" s="164">
        <v>51060404.640000001</v>
      </c>
      <c r="AO44" s="164">
        <v>49734966.240000002</v>
      </c>
      <c r="AP44" s="164">
        <v>32205590.600000001</v>
      </c>
      <c r="AQ44" s="164">
        <v>37119416.100000001</v>
      </c>
      <c r="AR44" s="164">
        <v>46688430.549999997</v>
      </c>
      <c r="AS44" s="164">
        <v>42858362.909999996</v>
      </c>
      <c r="AT44" s="164">
        <v>43874474.130000003</v>
      </c>
      <c r="AU44" s="166">
        <f t="shared" ref="AU44:AU74" si="8">SUM(AI44:AT44)</f>
        <v>514300354.88</v>
      </c>
      <c r="AV44" s="1"/>
      <c r="AW44" s="167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"/>
      <c r="P45" s="2"/>
      <c r="Q45" s="16"/>
      <c r="R45" s="1"/>
      <c r="S45" s="1"/>
      <c r="T45" s="17"/>
      <c r="U45" s="17"/>
      <c r="V45" s="17"/>
      <c r="W45" s="17"/>
      <c r="X45" s="17"/>
      <c r="Y45" s="11"/>
      <c r="Z45" s="11"/>
      <c r="AA45" s="11"/>
      <c r="AB45" s="139">
        <v>43800</v>
      </c>
      <c r="AC45" s="141">
        <v>105986034</v>
      </c>
      <c r="AD45" s="162">
        <v>277308728.72000003</v>
      </c>
      <c r="AE45" s="152">
        <f t="shared" si="7"/>
        <v>2.6164648138451905</v>
      </c>
      <c r="AG45" s="163"/>
      <c r="AH45" s="131">
        <v>1995</v>
      </c>
      <c r="AI45" s="168">
        <v>40254935.740000002</v>
      </c>
      <c r="AJ45" s="168">
        <v>51949088.399999999</v>
      </c>
      <c r="AK45" s="168">
        <v>57640593.75</v>
      </c>
      <c r="AL45" s="169">
        <v>56654123.710000001</v>
      </c>
      <c r="AM45" s="168">
        <v>59262797.789999999</v>
      </c>
      <c r="AN45" s="168">
        <v>60002704.100000001</v>
      </c>
      <c r="AO45" s="168">
        <v>60133659.630000003</v>
      </c>
      <c r="AP45" s="168">
        <v>56859069.520000003</v>
      </c>
      <c r="AQ45" s="168">
        <v>65498668.609999999</v>
      </c>
      <c r="AR45" s="168">
        <v>60426403.859999999</v>
      </c>
      <c r="AS45" s="168">
        <v>58321554.170000002</v>
      </c>
      <c r="AT45" s="168">
        <v>38170730.460000001</v>
      </c>
      <c r="AU45" s="170">
        <f t="shared" si="8"/>
        <v>665174329.74000001</v>
      </c>
      <c r="AV45" s="1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6"/>
      <c r="R46" s="1"/>
      <c r="S46" s="1"/>
      <c r="T46" s="1"/>
      <c r="U46" s="1"/>
      <c r="V46" s="1"/>
      <c r="W46" s="1"/>
      <c r="X46" s="1"/>
      <c r="Y46" s="1"/>
      <c r="Z46" s="1"/>
      <c r="AA46" s="1"/>
      <c r="AB46" s="139">
        <v>43831</v>
      </c>
      <c r="AC46" s="141">
        <v>109712762</v>
      </c>
      <c r="AD46" s="162">
        <v>283056724.69999999</v>
      </c>
      <c r="AE46" s="152">
        <f t="shared" si="7"/>
        <v>2.5799799361536446</v>
      </c>
      <c r="AG46" s="163"/>
      <c r="AH46" s="131">
        <v>1996</v>
      </c>
      <c r="AI46" s="168">
        <v>44852192.450000003</v>
      </c>
      <c r="AJ46" s="168">
        <v>41603572.420000002</v>
      </c>
      <c r="AK46" s="168">
        <v>55531920.780000001</v>
      </c>
      <c r="AL46" s="169">
        <v>50319542.479999997</v>
      </c>
      <c r="AM46" s="168">
        <v>52753057.649999999</v>
      </c>
      <c r="AN46" s="168">
        <v>50425664.299999997</v>
      </c>
      <c r="AO46" s="168">
        <v>52114113</v>
      </c>
      <c r="AP46" s="168">
        <v>52944599.25</v>
      </c>
      <c r="AQ46" s="168">
        <v>48190390.07</v>
      </c>
      <c r="AR46" s="168">
        <v>52741734.140000001</v>
      </c>
      <c r="AS46" s="168">
        <v>63433441.780000001</v>
      </c>
      <c r="AT46" s="168">
        <v>50397613.670000002</v>
      </c>
      <c r="AU46" s="170">
        <f t="shared" si="8"/>
        <v>615307841.98999989</v>
      </c>
      <c r="AV46" s="1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39">
        <v>43862</v>
      </c>
      <c r="AC47" s="141">
        <v>131998915</v>
      </c>
      <c r="AD47" s="162">
        <v>334212222.10999995</v>
      </c>
      <c r="AE47" s="152">
        <f t="shared" si="7"/>
        <v>2.5319315852709847</v>
      </c>
      <c r="AG47" s="3"/>
      <c r="AH47" s="131">
        <v>1997</v>
      </c>
      <c r="AI47" s="168">
        <v>46713635.789999999</v>
      </c>
      <c r="AJ47" s="168">
        <v>56824735.399999999</v>
      </c>
      <c r="AK47" s="168">
        <v>67882081.519999996</v>
      </c>
      <c r="AL47" s="169">
        <v>78186246.010000005</v>
      </c>
      <c r="AM47" s="168">
        <v>66377824.700000003</v>
      </c>
      <c r="AN47" s="168">
        <v>79176159.950000003</v>
      </c>
      <c r="AO47" s="168">
        <v>77741398.090000004</v>
      </c>
      <c r="AP47" s="168">
        <v>83223775.049999997</v>
      </c>
      <c r="AQ47" s="168">
        <v>75156050.959999993</v>
      </c>
      <c r="AR47" s="168">
        <v>85464006.140000001</v>
      </c>
      <c r="AS47" s="168">
        <v>77362810.780000001</v>
      </c>
      <c r="AT47" s="168">
        <v>77556119.510000005</v>
      </c>
      <c r="AU47" s="170">
        <f t="shared" si="8"/>
        <v>871664843.89999986</v>
      </c>
      <c r="AV47" s="1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39">
        <v>43891</v>
      </c>
      <c r="AC48" s="141">
        <v>115811924</v>
      </c>
      <c r="AD48" s="162">
        <v>290384081.64000005</v>
      </c>
      <c r="AE48" s="152">
        <f t="shared" si="7"/>
        <v>2.5073763703295358</v>
      </c>
      <c r="AG48" s="1"/>
      <c r="AH48" s="131">
        <v>1998</v>
      </c>
      <c r="AI48" s="168">
        <v>63530271.32</v>
      </c>
      <c r="AJ48" s="168">
        <v>72691608.349999994</v>
      </c>
      <c r="AK48" s="168">
        <v>89678948.150000006</v>
      </c>
      <c r="AL48" s="169">
        <v>91866268.950000003</v>
      </c>
      <c r="AM48" s="168">
        <v>92987416.890000001</v>
      </c>
      <c r="AN48" s="168">
        <v>77469935.670000002</v>
      </c>
      <c r="AO48" s="168">
        <v>67068006.719999999</v>
      </c>
      <c r="AP48" s="168">
        <v>67881873.730000004</v>
      </c>
      <c r="AQ48" s="168">
        <v>59427820.270000003</v>
      </c>
      <c r="AR48" s="168">
        <v>64035771.829999998</v>
      </c>
      <c r="AS48" s="168">
        <v>63299721.380000003</v>
      </c>
      <c r="AT48" s="168">
        <v>65113250.75</v>
      </c>
      <c r="AU48" s="170">
        <f t="shared" si="8"/>
        <v>875050894.00999999</v>
      </c>
      <c r="AV48" s="1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39">
        <v>43922</v>
      </c>
      <c r="AC49" s="141">
        <v>127751797</v>
      </c>
      <c r="AD49" s="162">
        <v>317430911.43999994</v>
      </c>
      <c r="AE49" s="152">
        <f t="shared" si="7"/>
        <v>2.4847471338504925</v>
      </c>
      <c r="AG49" s="1"/>
      <c r="AH49" s="131">
        <v>1999</v>
      </c>
      <c r="AI49" s="168">
        <v>55593036.780000001</v>
      </c>
      <c r="AJ49" s="168">
        <v>61026742.979999997</v>
      </c>
      <c r="AK49" s="168">
        <v>70886417.25</v>
      </c>
      <c r="AL49" s="169">
        <v>64895519.850000001</v>
      </c>
      <c r="AM49" s="168">
        <v>62595616.630000003</v>
      </c>
      <c r="AN49" s="168">
        <v>76921547.489999995</v>
      </c>
      <c r="AO49" s="168">
        <v>60904291.359999999</v>
      </c>
      <c r="AP49" s="168">
        <v>41918512.270000003</v>
      </c>
      <c r="AQ49" s="168">
        <v>39414762.020000003</v>
      </c>
      <c r="AR49" s="162">
        <v>33379680.309999999</v>
      </c>
      <c r="AS49" s="162">
        <v>25236010</v>
      </c>
      <c r="AT49" s="162">
        <v>24169978</v>
      </c>
      <c r="AU49" s="170">
        <f t="shared" si="8"/>
        <v>616942114.93999994</v>
      </c>
      <c r="AV49" s="1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39">
        <v>43952</v>
      </c>
      <c r="AC50" s="141">
        <v>159145827</v>
      </c>
      <c r="AD50" s="162">
        <v>392124655.53000003</v>
      </c>
      <c r="AE50" s="152">
        <f>(AD50/AC50)</f>
        <v>2.4639330035967579</v>
      </c>
      <c r="AG50" s="1"/>
      <c r="AH50" s="131">
        <v>2000</v>
      </c>
      <c r="AI50" s="162">
        <v>18526777.960000001</v>
      </c>
      <c r="AJ50" s="162">
        <v>20776663.109999999</v>
      </c>
      <c r="AK50" s="162">
        <v>25098273.559999999</v>
      </c>
      <c r="AL50" s="171">
        <v>37056599.310000002</v>
      </c>
      <c r="AM50" s="162">
        <v>35507979.32</v>
      </c>
      <c r="AN50" s="162">
        <v>33753779.869999997</v>
      </c>
      <c r="AO50" s="162">
        <v>20138536.239999998</v>
      </c>
      <c r="AP50" s="162">
        <v>14404428.470000001</v>
      </c>
      <c r="AQ50" s="162">
        <v>22401930.710000001</v>
      </c>
      <c r="AR50" s="162">
        <v>22698926.620000001</v>
      </c>
      <c r="AS50" s="162">
        <v>25693201.809999999</v>
      </c>
      <c r="AT50" s="162">
        <v>21351306.420000002</v>
      </c>
      <c r="AU50" s="172">
        <f t="shared" si="8"/>
        <v>297408403.40000004</v>
      </c>
      <c r="AV50" s="1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39">
        <v>43983</v>
      </c>
      <c r="AC51" s="141">
        <v>122263463</v>
      </c>
      <c r="AD51" s="162">
        <v>291154723.31000012</v>
      </c>
      <c r="AE51" s="152">
        <f t="shared" si="7"/>
        <v>2.3813714757122502</v>
      </c>
      <c r="AF51" s="1"/>
      <c r="AG51" s="1"/>
      <c r="AH51" s="131">
        <v>2001</v>
      </c>
      <c r="AI51" s="162">
        <v>21629912.510000002</v>
      </c>
      <c r="AJ51" s="162">
        <v>24426842.289999999</v>
      </c>
      <c r="AK51" s="162">
        <v>30174581.809999999</v>
      </c>
      <c r="AL51" s="171">
        <v>32232612.68</v>
      </c>
      <c r="AM51" s="162">
        <v>41023546.159999996</v>
      </c>
      <c r="AN51" s="162">
        <v>26692749.050000001</v>
      </c>
      <c r="AO51" s="162">
        <v>17568638.809999999</v>
      </c>
      <c r="AP51" s="162">
        <v>20523988.84</v>
      </c>
      <c r="AQ51" s="162">
        <v>17699236.27</v>
      </c>
      <c r="AR51" s="162">
        <v>16929778.129999999</v>
      </c>
      <c r="AS51" s="162">
        <v>18129766.879999999</v>
      </c>
      <c r="AT51" s="162">
        <v>13662419.65</v>
      </c>
      <c r="AU51" s="172">
        <f t="shared" si="8"/>
        <v>280694073.07999998</v>
      </c>
      <c r="AV51" s="1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39">
        <v>44013</v>
      </c>
      <c r="AC52" s="141">
        <v>98311746</v>
      </c>
      <c r="AD52" s="162">
        <v>233305331.41000006</v>
      </c>
      <c r="AE52" s="152">
        <f t="shared" si="7"/>
        <v>2.3731175663384114</v>
      </c>
      <c r="AF52" s="1"/>
      <c r="AG52" s="1"/>
      <c r="AH52" s="131">
        <v>2002</v>
      </c>
      <c r="AI52" s="162">
        <v>15448972.91</v>
      </c>
      <c r="AJ52" s="162">
        <v>18939306.879999999</v>
      </c>
      <c r="AK52" s="162">
        <v>27139338.18</v>
      </c>
      <c r="AL52" s="171">
        <v>25456268</v>
      </c>
      <c r="AM52" s="162">
        <v>30492221.710000001</v>
      </c>
      <c r="AN52" s="162">
        <v>30918659.059999999</v>
      </c>
      <c r="AO52" s="168">
        <v>21695083.68</v>
      </c>
      <c r="AP52" s="162">
        <v>19239122.510000002</v>
      </c>
      <c r="AQ52" s="162">
        <v>15767411.77</v>
      </c>
      <c r="AR52" s="162">
        <v>19398479.32</v>
      </c>
      <c r="AS52" s="162">
        <v>20763516.270000011</v>
      </c>
      <c r="AT52" s="162">
        <v>18600794.130000003</v>
      </c>
      <c r="AU52" s="172">
        <f t="shared" si="8"/>
        <v>263859174.42000002</v>
      </c>
      <c r="AV52" s="1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39">
        <v>44044</v>
      </c>
      <c r="AC53" s="141">
        <v>115666912</v>
      </c>
      <c r="AD53" s="162">
        <v>269090673.78000003</v>
      </c>
      <c r="AE53" s="152">
        <f t="shared" si="7"/>
        <v>2.3264274037159391</v>
      </c>
      <c r="AG53" s="1"/>
      <c r="AH53" s="131">
        <v>2003</v>
      </c>
      <c r="AI53" s="162">
        <v>20103764.179999996</v>
      </c>
      <c r="AJ53" s="162">
        <v>23497742.720000006</v>
      </c>
      <c r="AK53" s="162">
        <v>27856172.75</v>
      </c>
      <c r="AL53" s="171">
        <v>27762111.449999999</v>
      </c>
      <c r="AM53" s="162">
        <v>31913074.200000007</v>
      </c>
      <c r="AN53" s="162">
        <v>27004749.669999994</v>
      </c>
      <c r="AO53" s="168">
        <v>24597019.439999994</v>
      </c>
      <c r="AP53" s="162">
        <v>21212521.160000004</v>
      </c>
      <c r="AQ53" s="162">
        <v>23696728.599999998</v>
      </c>
      <c r="AR53" s="162">
        <v>24134996.189999998</v>
      </c>
      <c r="AS53" s="162">
        <v>25080541.259999994</v>
      </c>
      <c r="AT53" s="162">
        <v>26961474.260000002</v>
      </c>
      <c r="AU53" s="172">
        <f t="shared" si="8"/>
        <v>303820895.88</v>
      </c>
      <c r="AV53" s="1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39">
        <v>44075</v>
      </c>
      <c r="AC54" s="141">
        <v>118950401</v>
      </c>
      <c r="AD54" s="162">
        <v>275908691.29999995</v>
      </c>
      <c r="AE54" s="152">
        <f t="shared" si="7"/>
        <v>2.3195272061335879</v>
      </c>
      <c r="AG54" s="173"/>
      <c r="AH54" s="131">
        <v>2004</v>
      </c>
      <c r="AI54" s="162">
        <v>21874363.720000003</v>
      </c>
      <c r="AJ54" s="162">
        <v>33600441.199999988</v>
      </c>
      <c r="AK54" s="162">
        <v>27635648.630000006</v>
      </c>
      <c r="AL54" s="171">
        <v>33158335.420000006</v>
      </c>
      <c r="AM54" s="162">
        <v>27910923.749999996</v>
      </c>
      <c r="AN54" s="162">
        <v>30890133.130000003</v>
      </c>
      <c r="AO54" s="168">
        <v>31980691.760000005</v>
      </c>
      <c r="AP54" s="162">
        <v>24644885.07</v>
      </c>
      <c r="AQ54" s="162">
        <v>25327906.870000001</v>
      </c>
      <c r="AR54" s="162">
        <v>28022796.630000003</v>
      </c>
      <c r="AS54" s="162">
        <v>32874202.99000001</v>
      </c>
      <c r="AT54" s="162">
        <v>32227403.890000008</v>
      </c>
      <c r="AU54" s="172">
        <f t="shared" si="8"/>
        <v>350147733.06</v>
      </c>
      <c r="AV54" s="1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39">
        <v>44105</v>
      </c>
      <c r="AC55" s="141">
        <v>141703470</v>
      </c>
      <c r="AD55" s="162">
        <v>337330000.86999995</v>
      </c>
      <c r="AE55" s="152">
        <f t="shared" ref="AE55:AE63" si="9">(AD55/AC55)</f>
        <v>2.3805345124575985</v>
      </c>
      <c r="AG55" s="173"/>
      <c r="AH55" s="131">
        <v>2005</v>
      </c>
      <c r="AI55" s="162">
        <v>29154043.030000009</v>
      </c>
      <c r="AJ55" s="162">
        <v>35438814.170000002</v>
      </c>
      <c r="AK55" s="162">
        <v>39413984.780000009</v>
      </c>
      <c r="AL55" s="171">
        <v>38594602.760000013</v>
      </c>
      <c r="AM55" s="162">
        <v>44992259.239999995</v>
      </c>
      <c r="AN55" s="162">
        <v>46041311.569999985</v>
      </c>
      <c r="AO55" s="168">
        <v>39350570.060000002</v>
      </c>
      <c r="AP55" s="162">
        <v>33852385.649999991</v>
      </c>
      <c r="AQ55" s="162">
        <v>37657283.600000001</v>
      </c>
      <c r="AR55" s="162">
        <v>42622153.670000017</v>
      </c>
      <c r="AS55" s="162">
        <v>51048878.350000009</v>
      </c>
      <c r="AT55" s="162">
        <v>42085200.11999999</v>
      </c>
      <c r="AU55" s="172">
        <f t="shared" si="8"/>
        <v>480251487.00000006</v>
      </c>
      <c r="AV55" s="1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39">
        <v>44136</v>
      </c>
      <c r="AC56" s="141">
        <v>154257289</v>
      </c>
      <c r="AD56" s="162">
        <v>367520430.56</v>
      </c>
      <c r="AE56" s="152">
        <f t="shared" si="9"/>
        <v>2.3825158146011498</v>
      </c>
      <c r="AG56" s="174"/>
      <c r="AH56" s="131">
        <v>2006</v>
      </c>
      <c r="AI56" s="162">
        <v>39066322.579999998</v>
      </c>
      <c r="AJ56" s="162">
        <v>40758572.040000014</v>
      </c>
      <c r="AK56" s="162">
        <v>59233961.729999997</v>
      </c>
      <c r="AL56" s="171">
        <v>54086959.820000015</v>
      </c>
      <c r="AM56" s="162">
        <v>54255036.840000011</v>
      </c>
      <c r="AN56" s="162">
        <v>51047563.93</v>
      </c>
      <c r="AO56" s="168">
        <v>46732923.849999994</v>
      </c>
      <c r="AP56" s="162">
        <v>48894584.609999999</v>
      </c>
      <c r="AQ56" s="162">
        <v>48563490.579999998</v>
      </c>
      <c r="AR56" s="162">
        <v>49090041.38000001</v>
      </c>
      <c r="AS56" s="162">
        <v>56233022.409999996</v>
      </c>
      <c r="AT56" s="162">
        <v>49708263.63000001</v>
      </c>
      <c r="AU56" s="172">
        <f t="shared" si="8"/>
        <v>597670743.39999998</v>
      </c>
      <c r="AV56" s="1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39">
        <v>44166</v>
      </c>
      <c r="AC57" s="141">
        <v>95557708</v>
      </c>
      <c r="AD57" s="162">
        <v>220352183.37000003</v>
      </c>
      <c r="AE57" s="152">
        <f t="shared" si="9"/>
        <v>2.3059592782405374</v>
      </c>
      <c r="AG57" s="174"/>
      <c r="AH57" s="131">
        <v>2007</v>
      </c>
      <c r="AI57" s="162">
        <v>40715748.480000004</v>
      </c>
      <c r="AJ57" s="162">
        <v>54233552.790000014</v>
      </c>
      <c r="AK57" s="162">
        <v>50433899.199999996</v>
      </c>
      <c r="AL57" s="171">
        <v>46941363.870000012</v>
      </c>
      <c r="AM57" s="162">
        <v>51399567.679999985</v>
      </c>
      <c r="AN57" s="162">
        <v>51839461.480000012</v>
      </c>
      <c r="AO57" s="168">
        <v>43763684.129999988</v>
      </c>
      <c r="AP57" s="162">
        <v>48953575.189999983</v>
      </c>
      <c r="AQ57" s="162">
        <v>44693323.630000003</v>
      </c>
      <c r="AR57" s="162">
        <v>44693323.630000003</v>
      </c>
      <c r="AS57" s="162">
        <v>51914139.369999997</v>
      </c>
      <c r="AT57" s="162">
        <v>52446872.700000003</v>
      </c>
      <c r="AU57" s="172">
        <f t="shared" si="8"/>
        <v>582028512.14999998</v>
      </c>
      <c r="AV57" s="1"/>
      <c r="AW57" s="11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39">
        <v>44197</v>
      </c>
      <c r="AC58" s="141">
        <v>101421858</v>
      </c>
      <c r="AD58" s="162">
        <v>238565407.14000019</v>
      </c>
      <c r="AE58" s="152">
        <f t="shared" si="9"/>
        <v>2.3522089995629956</v>
      </c>
      <c r="AG58" s="1"/>
      <c r="AH58" s="131">
        <v>2008</v>
      </c>
      <c r="AI58" s="162">
        <v>40595281.230000004</v>
      </c>
      <c r="AJ58" s="162">
        <v>56070412.209999986</v>
      </c>
      <c r="AK58" s="162">
        <v>50786840.580000013</v>
      </c>
      <c r="AL58" s="171">
        <v>55342963.830000021</v>
      </c>
      <c r="AM58" s="162">
        <v>76911546.619999975</v>
      </c>
      <c r="AN58" s="162">
        <v>59951291.290000014</v>
      </c>
      <c r="AO58" s="168">
        <v>59207290</v>
      </c>
      <c r="AP58" s="162">
        <v>62964717.310000002</v>
      </c>
      <c r="AQ58" s="162">
        <v>56481844.37999998</v>
      </c>
      <c r="AR58" s="162">
        <v>57544095.209999993</v>
      </c>
      <c r="AS58" s="162">
        <v>54332823.309999995</v>
      </c>
      <c r="AT58" s="162">
        <v>43280040.81000001</v>
      </c>
      <c r="AU58" s="172">
        <f t="shared" si="8"/>
        <v>673469146.78000009</v>
      </c>
      <c r="AV58" s="1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39">
        <v>44228</v>
      </c>
      <c r="AC59" s="141">
        <v>126636641</v>
      </c>
      <c r="AD59" s="162">
        <v>288295658.07000005</v>
      </c>
      <c r="AE59" s="152">
        <f t="shared" si="9"/>
        <v>2.2765579992760552</v>
      </c>
      <c r="AG59" s="1"/>
      <c r="AH59" s="131">
        <v>2009</v>
      </c>
      <c r="AI59" s="162">
        <v>41640527.50999999</v>
      </c>
      <c r="AJ59" s="162">
        <v>46007855.340000004</v>
      </c>
      <c r="AK59" s="162">
        <v>54159262.600000009</v>
      </c>
      <c r="AL59" s="171">
        <v>50149870.719999999</v>
      </c>
      <c r="AM59" s="162">
        <v>53962147.099999987</v>
      </c>
      <c r="AN59" s="162">
        <v>51368375.610000007</v>
      </c>
      <c r="AO59" s="168">
        <v>55253051.700000003</v>
      </c>
      <c r="AP59" s="162">
        <v>53348815.870000005</v>
      </c>
      <c r="AQ59" s="162">
        <v>41943303.5</v>
      </c>
      <c r="AR59" s="162">
        <v>55944151.919999994</v>
      </c>
      <c r="AS59" s="162">
        <v>52488715.140000008</v>
      </c>
      <c r="AT59" s="162">
        <v>50988037.240000017</v>
      </c>
      <c r="AU59" s="172">
        <f t="shared" si="8"/>
        <v>607254114.25</v>
      </c>
      <c r="AV59" s="11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39">
        <v>44256</v>
      </c>
      <c r="AC60" s="141">
        <v>137398429</v>
      </c>
      <c r="AD60" s="162">
        <v>325992264.56999999</v>
      </c>
      <c r="AE60" s="152">
        <f t="shared" si="9"/>
        <v>2.3726054725851342</v>
      </c>
      <c r="AH60" s="131">
        <v>2010</v>
      </c>
      <c r="AI60" s="162">
        <v>42458031.88000001</v>
      </c>
      <c r="AJ60" s="162">
        <v>45387464.640000008</v>
      </c>
      <c r="AK60" s="162">
        <v>53082972.140000015</v>
      </c>
      <c r="AL60" s="171">
        <v>53167381.210000023</v>
      </c>
      <c r="AM60" s="162">
        <v>71120342.620000005</v>
      </c>
      <c r="AN60" s="162">
        <v>68939664.890000015</v>
      </c>
      <c r="AO60" s="168">
        <v>65680651.089999996</v>
      </c>
      <c r="AP60" s="162">
        <v>56129679.450000003</v>
      </c>
      <c r="AQ60" s="162">
        <v>60754426.859999999</v>
      </c>
      <c r="AR60" s="162">
        <v>74420672.010000005</v>
      </c>
      <c r="AS60" s="162">
        <v>76396458.239999995</v>
      </c>
      <c r="AT60" s="162">
        <v>67942428.499999985</v>
      </c>
      <c r="AU60" s="172">
        <f t="shared" si="8"/>
        <v>735480173.53000009</v>
      </c>
      <c r="AV60" s="11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39">
        <v>44287</v>
      </c>
      <c r="AC61" s="141">
        <v>167273101</v>
      </c>
      <c r="AD61" s="162">
        <v>404490954.65999979</v>
      </c>
      <c r="AE61" s="152">
        <f t="shared" si="9"/>
        <v>2.4181470436182071</v>
      </c>
      <c r="AH61" s="131">
        <v>2011</v>
      </c>
      <c r="AI61" s="162">
        <v>66384011.909999989</v>
      </c>
      <c r="AJ61" s="162">
        <v>71315654.910000011</v>
      </c>
      <c r="AK61" s="162">
        <v>86564266.200000003</v>
      </c>
      <c r="AL61" s="171">
        <v>90490538.379999995</v>
      </c>
      <c r="AM61" s="162">
        <v>83669076.439999998</v>
      </c>
      <c r="AN61" s="162">
        <v>82406583.860000014</v>
      </c>
      <c r="AO61" s="168">
        <v>93164316.999999985</v>
      </c>
      <c r="AP61" s="162">
        <v>79098433.719999984</v>
      </c>
      <c r="AQ61" s="162">
        <v>77408784.579999983</v>
      </c>
      <c r="AR61" s="162">
        <v>84581301.790000007</v>
      </c>
      <c r="AS61" s="162">
        <v>86236344.480000004</v>
      </c>
      <c r="AT61" s="162">
        <v>92046077.429999992</v>
      </c>
      <c r="AU61" s="172">
        <f t="shared" si="8"/>
        <v>993365390.69999993</v>
      </c>
      <c r="AV61" s="1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39">
        <v>44317</v>
      </c>
      <c r="AC62" s="141">
        <v>161190067</v>
      </c>
      <c r="AD62" s="162">
        <v>406308292.1500001</v>
      </c>
      <c r="AE62" s="152">
        <f>(AD62/AC62)</f>
        <v>2.5206782260968978</v>
      </c>
      <c r="AH62" s="131">
        <v>2012</v>
      </c>
      <c r="AI62" s="162">
        <v>78244139.560000017</v>
      </c>
      <c r="AJ62" s="162">
        <v>78863263.409999996</v>
      </c>
      <c r="AK62" s="162">
        <v>104608708.81999996</v>
      </c>
      <c r="AL62" s="171">
        <v>88673668.790000007</v>
      </c>
      <c r="AM62" s="162">
        <v>110019886.98999999</v>
      </c>
      <c r="AN62" s="162">
        <v>116181271.07000001</v>
      </c>
      <c r="AO62" s="168">
        <v>106021654.93000001</v>
      </c>
      <c r="AP62" s="162">
        <v>92397063.270000026</v>
      </c>
      <c r="AQ62" s="162">
        <v>80399903.540000007</v>
      </c>
      <c r="AR62" s="162">
        <v>85060936.649999961</v>
      </c>
      <c r="AS62" s="162">
        <v>93755702.189999998</v>
      </c>
      <c r="AT62" s="162">
        <v>99097509.340000004</v>
      </c>
      <c r="AU62" s="172">
        <f t="shared" si="8"/>
        <v>1133323708.5599997</v>
      </c>
      <c r="AV62" s="1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39">
        <v>44348</v>
      </c>
      <c r="AC63" s="141">
        <v>153299074</v>
      </c>
      <c r="AD63" s="162">
        <v>414774773.79000008</v>
      </c>
      <c r="AE63" s="152">
        <f t="shared" si="9"/>
        <v>2.705657398752455</v>
      </c>
      <c r="AH63" s="131">
        <v>2013</v>
      </c>
      <c r="AI63" s="162">
        <v>81914461.140000001</v>
      </c>
      <c r="AJ63" s="162">
        <v>97244443.480000004</v>
      </c>
      <c r="AK63" s="162">
        <v>119835510.96000001</v>
      </c>
      <c r="AL63" s="171">
        <v>124617195.06</v>
      </c>
      <c r="AM63" s="162">
        <v>162055903.61000001</v>
      </c>
      <c r="AN63" s="162">
        <v>135162580.69</v>
      </c>
      <c r="AO63" s="162">
        <v>124448063.19</v>
      </c>
      <c r="AP63" s="175">
        <v>153791820.34</v>
      </c>
      <c r="AQ63" s="162">
        <v>132005317.49000001</v>
      </c>
      <c r="AR63" s="162">
        <v>161975716.72</v>
      </c>
      <c r="AS63" s="162">
        <v>167819922.09</v>
      </c>
      <c r="AT63" s="162">
        <v>159740973.34999999</v>
      </c>
      <c r="AU63" s="172">
        <f t="shared" si="8"/>
        <v>1620611908.1199999</v>
      </c>
      <c r="AV63" s="3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39">
        <v>44378</v>
      </c>
      <c r="AC64" s="141">
        <v>162826458</v>
      </c>
      <c r="AD64" s="162">
        <v>459572273.56</v>
      </c>
      <c r="AE64" s="152">
        <f t="shared" ref="AE64:AE69" si="10">(AD64/AC64)</f>
        <v>2.8224668104000643</v>
      </c>
      <c r="AH64" s="131">
        <v>2014</v>
      </c>
      <c r="AI64" s="162">
        <v>157270263.31999999</v>
      </c>
      <c r="AJ64" s="162">
        <v>186176628.27000001</v>
      </c>
      <c r="AK64" s="162">
        <v>209237700.49000001</v>
      </c>
      <c r="AL64" s="171">
        <v>202259494.34999999</v>
      </c>
      <c r="AM64" s="162">
        <v>204396213.88999999</v>
      </c>
      <c r="AN64" s="162">
        <v>202300302.75999999</v>
      </c>
      <c r="AO64" s="162">
        <v>186050165.88</v>
      </c>
      <c r="AP64" s="175">
        <v>192569703.63999999</v>
      </c>
      <c r="AQ64" s="162">
        <v>193567118.86000001</v>
      </c>
      <c r="AR64" s="162">
        <v>203766203.21000001</v>
      </c>
      <c r="AS64" s="162">
        <v>190634425.56</v>
      </c>
      <c r="AT64" s="162">
        <v>161389047.71000001</v>
      </c>
      <c r="AU64" s="172">
        <f t="shared" si="8"/>
        <v>2289617267.9400001</v>
      </c>
      <c r="AV64" s="1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39">
        <v>44409</v>
      </c>
      <c r="AC65" s="141">
        <v>152297115</v>
      </c>
      <c r="AD65" s="162">
        <v>441272957.15000015</v>
      </c>
      <c r="AE65" s="152">
        <f t="shared" si="10"/>
        <v>2.8974479073356063</v>
      </c>
      <c r="AH65" s="131">
        <v>2015</v>
      </c>
      <c r="AI65" s="129">
        <v>172181928.16</v>
      </c>
      <c r="AJ65" s="129">
        <v>179612761.63000005</v>
      </c>
      <c r="AK65" s="129">
        <v>200433236.15000001</v>
      </c>
      <c r="AL65" s="176">
        <v>176547639.62</v>
      </c>
      <c r="AM65" s="129">
        <v>216058473.84999999</v>
      </c>
      <c r="AN65" s="129">
        <v>205984269.31</v>
      </c>
      <c r="AO65" s="129">
        <v>194243215.44</v>
      </c>
      <c r="AP65" s="162">
        <v>200190621.66</v>
      </c>
      <c r="AQ65" s="162">
        <v>184618191.78</v>
      </c>
      <c r="AR65" s="162">
        <v>192641963.93000001</v>
      </c>
      <c r="AS65" s="162">
        <v>184986307.66</v>
      </c>
      <c r="AT65" s="162">
        <v>197403375.09999999</v>
      </c>
      <c r="AU65" s="172">
        <f t="shared" si="8"/>
        <v>2304901984.2900004</v>
      </c>
      <c r="AV65" s="5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39">
        <v>44440</v>
      </c>
      <c r="AC66" s="141">
        <v>164254725</v>
      </c>
      <c r="AD66" s="162">
        <v>493016057.37999988</v>
      </c>
      <c r="AE66" s="152">
        <f t="shared" si="10"/>
        <v>3.0015334863578498</v>
      </c>
      <c r="AG66" s="14"/>
      <c r="AH66" s="131">
        <v>2016</v>
      </c>
      <c r="AI66" s="129">
        <v>167851545.31</v>
      </c>
      <c r="AJ66" s="129">
        <v>172469337.84999999</v>
      </c>
      <c r="AK66" s="129">
        <v>191596585.38</v>
      </c>
      <c r="AL66" s="176">
        <v>206677641.86000001</v>
      </c>
      <c r="AM66" s="129">
        <v>234647491.84999999</v>
      </c>
      <c r="AN66" s="129">
        <v>217977716.47999999</v>
      </c>
      <c r="AO66" s="129">
        <v>223165859.21999997</v>
      </c>
      <c r="AP66" s="162">
        <v>197831552.56999999</v>
      </c>
      <c r="AQ66" s="162">
        <v>205265451.81</v>
      </c>
      <c r="AR66" s="162">
        <v>231275044.08000001</v>
      </c>
      <c r="AS66" s="162">
        <v>204222661.30999985</v>
      </c>
      <c r="AT66" s="162">
        <v>202303976.77000001</v>
      </c>
      <c r="AU66" s="172">
        <f t="shared" si="8"/>
        <v>2455284864.4899998</v>
      </c>
      <c r="AV66" s="3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39">
        <v>44470</v>
      </c>
      <c r="AC67" s="141">
        <v>155185007</v>
      </c>
      <c r="AD67" s="162">
        <v>485194548.26999998</v>
      </c>
      <c r="AE67" s="152">
        <f t="shared" si="10"/>
        <v>3.1265555716345714</v>
      </c>
      <c r="AG67" s="5"/>
      <c r="AH67" s="131">
        <v>2017</v>
      </c>
      <c r="AI67" s="129">
        <v>199045945.5</v>
      </c>
      <c r="AJ67" s="129">
        <v>206099394.28</v>
      </c>
      <c r="AK67" s="129">
        <v>222036343.91</v>
      </c>
      <c r="AL67" s="176">
        <v>245601181.59</v>
      </c>
      <c r="AM67" s="129">
        <v>262213940.41999999</v>
      </c>
      <c r="AN67" s="162">
        <v>259491252.75999996</v>
      </c>
      <c r="AO67" s="162">
        <v>274293480.52999997</v>
      </c>
      <c r="AP67" s="162">
        <v>221409741.70000002</v>
      </c>
      <c r="AQ67" s="146">
        <v>207106338.45000005</v>
      </c>
      <c r="AR67" s="162">
        <v>268999147.16999996</v>
      </c>
      <c r="AS67" s="162">
        <v>218612937.19999999</v>
      </c>
      <c r="AT67" s="162">
        <v>275721729.26000005</v>
      </c>
      <c r="AU67" s="172">
        <f t="shared" si="8"/>
        <v>2860631432.77</v>
      </c>
      <c r="AV67" s="3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2"/>
      <c r="Z68" s="12"/>
      <c r="AA68" s="12"/>
      <c r="AB68" s="139">
        <v>44501</v>
      </c>
      <c r="AC68" s="141">
        <v>188165830</v>
      </c>
      <c r="AD68" s="162">
        <v>582151974.10999978</v>
      </c>
      <c r="AE68" s="152">
        <f t="shared" si="10"/>
        <v>3.0938240705552107</v>
      </c>
      <c r="AG68" s="3"/>
      <c r="AH68" s="131">
        <v>2018</v>
      </c>
      <c r="AI68" s="129">
        <v>228251420.47999999</v>
      </c>
      <c r="AJ68" s="129">
        <v>225804061.73000008</v>
      </c>
      <c r="AK68" s="146">
        <v>250423741.74999991</v>
      </c>
      <c r="AL68" s="177">
        <v>315475764.76999998</v>
      </c>
      <c r="AM68" s="146">
        <v>312424062.74000001</v>
      </c>
      <c r="AN68" s="146">
        <v>253377264.18000004</v>
      </c>
      <c r="AO68" s="178">
        <v>281940230</v>
      </c>
      <c r="AP68" s="146">
        <v>275218913.16999996</v>
      </c>
      <c r="AQ68" s="162">
        <v>247966603.73999998</v>
      </c>
      <c r="AR68" s="162">
        <v>276231792.63999999</v>
      </c>
      <c r="AS68" s="129">
        <v>266763496.36000004</v>
      </c>
      <c r="AT68" s="129">
        <v>264838171.44000006</v>
      </c>
      <c r="AU68" s="170">
        <f t="shared" si="8"/>
        <v>3198715522.9999995</v>
      </c>
      <c r="AV68" s="3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139">
        <v>44531</v>
      </c>
      <c r="AC69" s="141">
        <f>+AT37</f>
        <v>185686546</v>
      </c>
      <c r="AD69" s="162">
        <f>+AT71</f>
        <v>539190088.63000011</v>
      </c>
      <c r="AE69" s="152">
        <f t="shared" si="10"/>
        <v>2.9037649751425723</v>
      </c>
      <c r="AG69" s="3"/>
      <c r="AH69" s="131">
        <v>2019</v>
      </c>
      <c r="AI69" s="129">
        <v>237806527.17000008</v>
      </c>
      <c r="AJ69" s="129">
        <v>267058137.86000001</v>
      </c>
      <c r="AK69" s="129">
        <v>308545725.49000001</v>
      </c>
      <c r="AL69" s="177">
        <v>319096198.44999999</v>
      </c>
      <c r="AM69" s="162">
        <v>318003984.67999995</v>
      </c>
      <c r="AN69" s="146">
        <v>320166090.88999999</v>
      </c>
      <c r="AO69" s="178">
        <v>324050947.59999985</v>
      </c>
      <c r="AP69" s="179">
        <v>326912721.97000003</v>
      </c>
      <c r="AQ69" s="162">
        <v>284125531.82000011</v>
      </c>
      <c r="AR69" s="162">
        <v>305288552.73999995</v>
      </c>
      <c r="AS69" s="162">
        <v>364320933.26999992</v>
      </c>
      <c r="AT69" s="129">
        <v>277308728.72000003</v>
      </c>
      <c r="AU69" s="170">
        <f t="shared" si="8"/>
        <v>3652684080.6599998</v>
      </c>
      <c r="AV69" s="11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139">
        <v>44562</v>
      </c>
      <c r="AC70" s="141">
        <v>161094284</v>
      </c>
      <c r="AD70" s="162">
        <v>470006158.97999978</v>
      </c>
      <c r="AE70" s="152">
        <f t="shared" ref="AE70:AE75" si="11">(AD70/AC70)</f>
        <v>2.9175843320424688</v>
      </c>
      <c r="AG70" s="3"/>
      <c r="AH70" s="131">
        <v>2020</v>
      </c>
      <c r="AI70" s="129">
        <v>283056724.69999999</v>
      </c>
      <c r="AJ70" s="129">
        <v>334212222.10999995</v>
      </c>
      <c r="AK70" s="129">
        <v>290384081.64000005</v>
      </c>
      <c r="AL70" s="177">
        <v>317430911.43999994</v>
      </c>
      <c r="AM70" s="162">
        <v>392124655.53000003</v>
      </c>
      <c r="AN70" s="146">
        <v>291154723.31000012</v>
      </c>
      <c r="AO70" s="178">
        <v>233305331.41000006</v>
      </c>
      <c r="AP70" s="179">
        <v>269090673.78000003</v>
      </c>
      <c r="AQ70" s="162">
        <v>275908691.29999995</v>
      </c>
      <c r="AR70" s="162">
        <v>337330000.86999995</v>
      </c>
      <c r="AS70" s="162">
        <v>367520430.56</v>
      </c>
      <c r="AT70" s="129">
        <v>220352183.37000003</v>
      </c>
      <c r="AU70" s="170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139">
        <v>44593</v>
      </c>
      <c r="AC71" s="141">
        <v>180446924</v>
      </c>
      <c r="AD71" s="162">
        <v>532430796.37</v>
      </c>
      <c r="AE71" s="152">
        <f t="shared" si="11"/>
        <v>2.9506227347494161</v>
      </c>
      <c r="AG71" s="3"/>
      <c r="AH71" s="131">
        <v>2021</v>
      </c>
      <c r="AI71" s="129">
        <v>238565407.14000019</v>
      </c>
      <c r="AJ71" s="129">
        <v>288295658.07000005</v>
      </c>
      <c r="AK71" s="129">
        <v>325992264.56999999</v>
      </c>
      <c r="AL71" s="177">
        <v>404490954.65999979</v>
      </c>
      <c r="AM71" s="162">
        <v>406308292.1500001</v>
      </c>
      <c r="AN71" s="146">
        <v>414774773.79000008</v>
      </c>
      <c r="AO71" s="178">
        <v>459572273.56</v>
      </c>
      <c r="AP71" s="179">
        <v>441272957.15000015</v>
      </c>
      <c r="AQ71" s="162">
        <v>493016057.37999988</v>
      </c>
      <c r="AR71" s="162">
        <v>485194548.26999998</v>
      </c>
      <c r="AS71" s="162">
        <v>582151974.10999978</v>
      </c>
      <c r="AT71" s="129">
        <v>539190088.63000011</v>
      </c>
      <c r="AU71" s="170">
        <f t="shared" si="8"/>
        <v>5078825249.4800005</v>
      </c>
      <c r="AV71" s="1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2"/>
      <c r="U72" s="12"/>
      <c r="V72" s="12"/>
      <c r="W72" s="12"/>
      <c r="X72" s="12"/>
      <c r="AB72" s="139">
        <v>44621</v>
      </c>
      <c r="AC72" s="141">
        <v>184043936</v>
      </c>
      <c r="AD72" s="162">
        <v>542803777.60000002</v>
      </c>
      <c r="AE72" s="152">
        <f t="shared" si="11"/>
        <v>2.9493162849983823</v>
      </c>
      <c r="AG72" s="3"/>
      <c r="AH72" s="131">
        <v>2022</v>
      </c>
      <c r="AI72" s="129">
        <v>470006158.97999978</v>
      </c>
      <c r="AJ72" s="129">
        <v>532430796.37</v>
      </c>
      <c r="AK72" s="129">
        <v>542803778</v>
      </c>
      <c r="AL72" s="176">
        <v>538747730.44999993</v>
      </c>
      <c r="AM72" s="129">
        <v>610058453.05000019</v>
      </c>
      <c r="AN72" s="129">
        <v>599027188</v>
      </c>
      <c r="AO72" s="129">
        <v>653990770.48000014</v>
      </c>
      <c r="AP72" s="129">
        <v>534345749.87999988</v>
      </c>
      <c r="AQ72" s="129">
        <v>604738273.55000007</v>
      </c>
      <c r="AR72" s="180">
        <v>580802945.64999998</v>
      </c>
      <c r="AS72" s="162">
        <v>495790979.32999998</v>
      </c>
      <c r="AT72" s="129">
        <v>490442025.9600001</v>
      </c>
      <c r="AU72" s="170">
        <f t="shared" si="8"/>
        <v>6653184849.6999998</v>
      </c>
      <c r="AV72" s="1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139">
        <v>44652</v>
      </c>
      <c r="AC73" s="141">
        <v>182579815</v>
      </c>
      <c r="AD73" s="162">
        <v>538747730.44999993</v>
      </c>
      <c r="AE73" s="152">
        <f t="shared" si="11"/>
        <v>2.9507518695316892</v>
      </c>
      <c r="AH73" s="131">
        <v>2023</v>
      </c>
      <c r="AI73" s="129">
        <v>518157909.93000001</v>
      </c>
      <c r="AJ73" s="129">
        <v>509310178.85000002</v>
      </c>
      <c r="AK73" s="129">
        <v>589982368.05000007</v>
      </c>
      <c r="AL73" s="176">
        <v>516304993.93000001</v>
      </c>
      <c r="AM73" s="129">
        <v>573666931.82000005</v>
      </c>
      <c r="AN73" s="129">
        <v>570758617.6099999</v>
      </c>
      <c r="AO73" s="129">
        <v>503906047.98000002</v>
      </c>
      <c r="AP73" s="129">
        <v>489472611.01999998</v>
      </c>
      <c r="AQ73" s="129">
        <v>547886534.18000007</v>
      </c>
      <c r="AR73" s="180">
        <v>495078500.28000003</v>
      </c>
      <c r="AS73" s="162">
        <v>471702913.96000004</v>
      </c>
      <c r="AT73" s="129">
        <v>502499848.62999988</v>
      </c>
      <c r="AU73" s="170">
        <f t="shared" si="8"/>
        <v>6288727456.2399998</v>
      </c>
      <c r="AV73" s="1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139">
        <v>44682</v>
      </c>
      <c r="AC74" s="141">
        <v>208671837</v>
      </c>
      <c r="AD74" s="162">
        <v>610058453.05000019</v>
      </c>
      <c r="AE74" s="152">
        <f t="shared" si="11"/>
        <v>2.9235303710390022</v>
      </c>
      <c r="AH74" s="154">
        <v>2024</v>
      </c>
      <c r="AI74" s="181">
        <v>431631449.03999996</v>
      </c>
      <c r="AJ74" s="181">
        <v>453336476.48000002</v>
      </c>
      <c r="AK74" s="182">
        <v>460131615.48999983</v>
      </c>
      <c r="AL74" s="183">
        <v>539056871.41999996</v>
      </c>
      <c r="AM74" s="183">
        <v>602227046.5</v>
      </c>
      <c r="AN74" s="184"/>
      <c r="AO74" s="184"/>
      <c r="AP74" s="184"/>
      <c r="AQ74" s="184"/>
      <c r="AR74" s="184"/>
      <c r="AS74" s="184"/>
      <c r="AT74" s="184"/>
      <c r="AU74" s="185">
        <f t="shared" si="8"/>
        <v>2486383458.9299998</v>
      </c>
      <c r="AV74" s="1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139">
        <v>44713</v>
      </c>
      <c r="AC75" s="141">
        <v>209466750</v>
      </c>
      <c r="AD75" s="162">
        <v>599027188</v>
      </c>
      <c r="AE75" s="152">
        <f t="shared" si="11"/>
        <v>2.85977219773544</v>
      </c>
      <c r="AH75" s="1"/>
      <c r="AI75" s="1"/>
      <c r="AJ75" s="1"/>
      <c r="AK75" s="1"/>
      <c r="AN75" s="1"/>
      <c r="AO75" s="186"/>
      <c r="AP75" s="1"/>
      <c r="AQ75" s="1"/>
      <c r="AR75" s="1"/>
      <c r="AS75" s="1"/>
      <c r="AT75" s="1"/>
      <c r="AU75" s="1"/>
      <c r="AV75" s="1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139">
        <v>44743</v>
      </c>
      <c r="AC76" s="141">
        <v>227749024</v>
      </c>
      <c r="AD76" s="162">
        <v>653990770.48000014</v>
      </c>
      <c r="AE76" s="152">
        <f>(AD76/AC76)</f>
        <v>2.8715414845422131</v>
      </c>
      <c r="AH76" s="1"/>
      <c r="AI76" s="1"/>
      <c r="AJ76" s="1"/>
      <c r="AK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2"/>
      <c r="U77" s="12"/>
      <c r="V77" s="12"/>
      <c r="W77" s="12"/>
      <c r="X77" s="12"/>
      <c r="AB77" s="139">
        <v>44774</v>
      </c>
      <c r="AC77" s="141">
        <v>183783270</v>
      </c>
      <c r="AD77" s="162">
        <v>534345749.87999988</v>
      </c>
      <c r="AE77" s="152">
        <f>(AD77/AC77)</f>
        <v>2.9074776495161929</v>
      </c>
      <c r="AG77" s="187"/>
      <c r="AH77" s="1"/>
      <c r="AI77" s="1"/>
      <c r="AJ77" s="1"/>
      <c r="AK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1"/>
      <c r="X78" s="11"/>
      <c r="Y78" s="3"/>
      <c r="Z78" s="3"/>
      <c r="AA78" s="18"/>
      <c r="AB78" s="139">
        <v>44805</v>
      </c>
      <c r="AC78" s="141">
        <v>209270183</v>
      </c>
      <c r="AD78" s="162">
        <v>604738273.55000007</v>
      </c>
      <c r="AE78" s="152">
        <f>(AD78/AC78)</f>
        <v>2.8897488637929851</v>
      </c>
      <c r="AG78" s="187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1"/>
      <c r="X79" s="11"/>
      <c r="Y79" s="3"/>
      <c r="Z79" s="3"/>
      <c r="AA79" s="18"/>
      <c r="AB79" s="139">
        <v>44835</v>
      </c>
      <c r="AC79" s="141">
        <v>205648136</v>
      </c>
      <c r="AD79" s="162">
        <v>580802945.64999998</v>
      </c>
      <c r="AE79" s="152">
        <f>(AD79/AC79)</f>
        <v>2.8242558233058821</v>
      </c>
      <c r="AG79" s="188"/>
      <c r="AV79" s="1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1"/>
      <c r="X80" s="11"/>
      <c r="Y80" s="3"/>
      <c r="Z80" s="3"/>
      <c r="AA80" s="18"/>
      <c r="AB80" s="139">
        <v>44866</v>
      </c>
      <c r="AC80" s="141">
        <v>188596398</v>
      </c>
      <c r="AD80" s="162">
        <v>495790979.32999998</v>
      </c>
      <c r="AE80" s="152">
        <f t="shared" ref="AE80:AE81" si="12">(AD80/AC80)</f>
        <v>2.628846492232582</v>
      </c>
      <c r="AG80" s="188"/>
      <c r="AV80" s="1"/>
    </row>
    <row r="81" spans="1:48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1"/>
      <c r="X81" s="11"/>
      <c r="Y81" s="3"/>
      <c r="Z81" s="3"/>
      <c r="AA81" s="18"/>
      <c r="AB81" s="139">
        <v>44896</v>
      </c>
      <c r="AC81" s="141">
        <v>197378288</v>
      </c>
      <c r="AD81" s="129">
        <v>490442025.9600001</v>
      </c>
      <c r="AE81" s="152">
        <f t="shared" si="12"/>
        <v>2.4847820443148239</v>
      </c>
      <c r="AG81" s="188"/>
      <c r="AV81" s="1"/>
    </row>
    <row r="82" spans="1:48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1"/>
      <c r="X82" s="11"/>
      <c r="Y82" s="3"/>
      <c r="Z82" s="3"/>
      <c r="AA82" s="18"/>
      <c r="AB82" s="139">
        <v>44927</v>
      </c>
      <c r="AC82" s="141">
        <f>$AI$39</f>
        <v>209188250</v>
      </c>
      <c r="AD82" s="129">
        <f>$AI$73</f>
        <v>518157909.93000001</v>
      </c>
      <c r="AE82" s="152">
        <f t="shared" ref="AE82:AE85" si="13">(AD82/AC82)</f>
        <v>2.4769933776395185</v>
      </c>
      <c r="AG82" s="140"/>
      <c r="AV82" s="1"/>
    </row>
    <row r="83" spans="1:48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1"/>
      <c r="X83" s="11"/>
      <c r="Y83" s="3"/>
      <c r="Z83" s="3"/>
      <c r="AA83" s="18"/>
      <c r="AB83" s="139">
        <v>44958</v>
      </c>
      <c r="AC83" s="141">
        <v>206062017</v>
      </c>
      <c r="AD83" s="189">
        <v>509310178.85000002</v>
      </c>
      <c r="AE83" s="147">
        <f t="shared" si="13"/>
        <v>2.4716354147402142</v>
      </c>
      <c r="AG83" s="188"/>
      <c r="AV83" s="1"/>
    </row>
    <row r="84" spans="1:48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1"/>
      <c r="X84" s="11"/>
      <c r="Y84" s="3"/>
      <c r="Z84" s="3"/>
      <c r="AA84" s="19"/>
      <c r="AB84" s="139">
        <v>44986</v>
      </c>
      <c r="AC84" s="141">
        <v>236255622</v>
      </c>
      <c r="AD84" s="189">
        <v>589982368.05000007</v>
      </c>
      <c r="AE84" s="147">
        <f t="shared" si="13"/>
        <v>2.4972204388431445</v>
      </c>
      <c r="AV84" s="1"/>
    </row>
    <row r="85" spans="1:48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1"/>
      <c r="X85" s="11"/>
      <c r="Y85" s="3"/>
      <c r="Z85" s="3"/>
      <c r="AA85" s="1"/>
      <c r="AB85" s="139">
        <v>45017</v>
      </c>
      <c r="AC85" s="141">
        <v>206800041</v>
      </c>
      <c r="AD85" s="189">
        <v>516304993.93000001</v>
      </c>
      <c r="AE85" s="147">
        <f t="shared" si="13"/>
        <v>2.4966387406567292</v>
      </c>
      <c r="AV85" s="1"/>
    </row>
    <row r="86" spans="1:48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9"/>
      <c r="Z86" s="19"/>
      <c r="AA86" s="1"/>
      <c r="AB86" s="139">
        <v>45047</v>
      </c>
      <c r="AC86" s="141">
        <v>236817684</v>
      </c>
      <c r="AD86" s="189">
        <v>573666931.82000005</v>
      </c>
      <c r="AE86" s="147">
        <f t="shared" ref="AE86:AE90" si="14">(AD86/AC86)</f>
        <v>2.4223990460948857</v>
      </c>
      <c r="AG86" s="1"/>
    </row>
    <row r="87" spans="1:48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39">
        <v>45078</v>
      </c>
      <c r="AC87" s="141">
        <v>240986079</v>
      </c>
      <c r="AD87" s="189">
        <v>570758617.6099999</v>
      </c>
      <c r="AE87" s="147">
        <f t="shared" si="14"/>
        <v>2.3684298278905973</v>
      </c>
      <c r="AG87" s="1"/>
    </row>
    <row r="88" spans="1:48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39">
        <v>45108</v>
      </c>
      <c r="AC88" s="141">
        <v>220840601</v>
      </c>
      <c r="AD88" s="129">
        <v>503906047.98000002</v>
      </c>
      <c r="AE88" s="147">
        <f t="shared" si="14"/>
        <v>2.2817636145628857</v>
      </c>
      <c r="AG88" s="1"/>
    </row>
    <row r="89" spans="1:48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39">
        <v>45139</v>
      </c>
      <c r="AC89" s="141">
        <v>217441748</v>
      </c>
      <c r="AD89" s="129">
        <v>489472611.01999998</v>
      </c>
      <c r="AE89" s="147">
        <f t="shared" si="14"/>
        <v>2.2510516748605238</v>
      </c>
      <c r="AG89" s="1"/>
    </row>
    <row r="90" spans="1:48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39">
        <v>45170</v>
      </c>
      <c r="AC90" s="141">
        <v>236691628</v>
      </c>
      <c r="AD90" s="189">
        <v>547886534.18000007</v>
      </c>
      <c r="AE90" s="147">
        <f t="shared" si="14"/>
        <v>2.314769384999118</v>
      </c>
      <c r="AG90" s="1"/>
    </row>
    <row r="91" spans="1:48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39">
        <v>45200</v>
      </c>
      <c r="AC91" s="141">
        <v>216287609</v>
      </c>
      <c r="AD91" s="189">
        <v>495078500.28000003</v>
      </c>
      <c r="AE91" s="147">
        <f t="shared" ref="AE91:AE97" si="15">(AD91/AC91)</f>
        <v>2.2889822610226367</v>
      </c>
    </row>
    <row r="92" spans="1:48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39">
        <v>45231</v>
      </c>
      <c r="AC92" s="141">
        <v>216042043</v>
      </c>
      <c r="AD92" s="189">
        <v>471702913.96000004</v>
      </c>
      <c r="AE92" s="147">
        <f t="shared" si="15"/>
        <v>2.1833848051510976</v>
      </c>
    </row>
    <row r="93" spans="1:48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39">
        <v>45261</v>
      </c>
      <c r="AC93" s="141">
        <v>233231853</v>
      </c>
      <c r="AD93" s="189">
        <v>502499848.62999988</v>
      </c>
      <c r="AE93" s="147">
        <f t="shared" si="15"/>
        <v>2.1545078091456054</v>
      </c>
      <c r="AQ93" s="1"/>
    </row>
    <row r="94" spans="1:48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39">
        <v>45292</v>
      </c>
      <c r="AC94" s="141">
        <v>196676284</v>
      </c>
      <c r="AD94" s="129">
        <v>431631449.03999996</v>
      </c>
      <c r="AE94" s="147">
        <f t="shared" si="15"/>
        <v>2.1946288604883342</v>
      </c>
      <c r="AQ94" s="1"/>
    </row>
    <row r="95" spans="1:48" x14ac:dyDescent="0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39">
        <v>45323</v>
      </c>
      <c r="AC95" s="141">
        <v>201461305</v>
      </c>
      <c r="AD95" s="129">
        <v>453336476.48000002</v>
      </c>
      <c r="AE95" s="147">
        <f t="shared" si="15"/>
        <v>2.250240940710674</v>
      </c>
    </row>
    <row r="96" spans="1:48" x14ac:dyDescent="0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39">
        <v>45352</v>
      </c>
      <c r="AC96" s="141">
        <v>202473619</v>
      </c>
      <c r="AD96" s="190">
        <v>460131615.48999983</v>
      </c>
      <c r="AE96" s="147">
        <f t="shared" si="15"/>
        <v>2.2725509513908566</v>
      </c>
    </row>
    <row r="97" spans="1:43" x14ac:dyDescent="0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39">
        <v>45383</v>
      </c>
      <c r="AC97" s="141">
        <v>246220925</v>
      </c>
      <c r="AD97" s="190">
        <v>539056871.41999996</v>
      </c>
      <c r="AE97" s="147">
        <f t="shared" si="15"/>
        <v>2.1893219328129807</v>
      </c>
    </row>
    <row r="98" spans="1:43" ht="16.899999999999999" thickBot="1" x14ac:dyDescent="0.6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91">
        <v>45413</v>
      </c>
      <c r="AC98" s="157">
        <v>275347813</v>
      </c>
      <c r="AD98" s="192">
        <v>602227046.5</v>
      </c>
      <c r="AE98" s="193">
        <f>(AD98/AC98)</f>
        <v>2.187150280725128</v>
      </c>
    </row>
    <row r="99" spans="1:43" ht="16.899999999999999" thickBot="1" x14ac:dyDescent="0.6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C99" s="195"/>
    </row>
    <row r="100" spans="1:43" ht="16.899999999999999" thickBot="1" x14ac:dyDescent="0.6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0"/>
      <c r="Z100" s="40"/>
      <c r="AA100" s="196"/>
      <c r="AB100" s="218" t="s">
        <v>31</v>
      </c>
      <c r="AC100" s="219"/>
      <c r="AD100" s="219"/>
      <c r="AE100" s="219"/>
      <c r="AF100" s="220"/>
    </row>
    <row r="101" spans="1:43" ht="16.899999999999999" thickBot="1" x14ac:dyDescent="0.6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0"/>
      <c r="Z101" s="40"/>
      <c r="AA101" s="1"/>
      <c r="AB101" s="221" t="s">
        <v>15</v>
      </c>
      <c r="AC101" s="223" t="s">
        <v>0</v>
      </c>
      <c r="AD101" s="223" t="s">
        <v>4</v>
      </c>
      <c r="AE101" s="197" t="s">
        <v>9</v>
      </c>
      <c r="AF101" s="116" t="s">
        <v>25</v>
      </c>
      <c r="AG101" s="101"/>
      <c r="AH101" s="101"/>
      <c r="AI101" s="101"/>
    </row>
    <row r="102" spans="1:43" ht="16.899999999999999" thickBot="1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0"/>
      <c r="Z102" s="40"/>
      <c r="AA102" s="1"/>
      <c r="AB102" s="230"/>
      <c r="AC102" s="225"/>
      <c r="AD102" s="225"/>
      <c r="AE102" s="218" t="s">
        <v>26</v>
      </c>
      <c r="AF102" s="220"/>
      <c r="AG102" s="101"/>
      <c r="AH102" s="101"/>
    </row>
    <row r="103" spans="1:43" x14ac:dyDescent="0.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0"/>
      <c r="Z103" s="40"/>
      <c r="AA103" s="1"/>
      <c r="AB103" s="198">
        <v>2020</v>
      </c>
      <c r="AC103" s="141">
        <v>159145827</v>
      </c>
      <c r="AD103" s="129">
        <v>392124655.53000003</v>
      </c>
      <c r="AE103" s="199"/>
      <c r="AF103" s="199"/>
      <c r="AG103" s="101"/>
      <c r="AH103" s="101"/>
    </row>
    <row r="104" spans="1:43" x14ac:dyDescent="0.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0"/>
      <c r="Z104" s="40"/>
      <c r="AA104" s="1"/>
      <c r="AB104" s="198">
        <v>2021</v>
      </c>
      <c r="AC104" s="141">
        <v>161190067</v>
      </c>
      <c r="AD104" s="129">
        <v>406308292.1500001</v>
      </c>
      <c r="AE104" s="200">
        <f>(AC104-AC103)/AC103</f>
        <v>1.2845074473740364E-2</v>
      </c>
      <c r="AF104" s="200">
        <f>(AD104-AD103)/AD103</f>
        <v>3.6171244067347168E-2</v>
      </c>
      <c r="AG104" s="101"/>
      <c r="AH104" s="101"/>
    </row>
    <row r="105" spans="1:43" x14ac:dyDescent="0.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98">
        <v>2022</v>
      </c>
      <c r="AC105" s="141">
        <v>208671837</v>
      </c>
      <c r="AD105" s="129">
        <v>610058453.05000019</v>
      </c>
      <c r="AE105" s="200">
        <f t="shared" ref="AE105" si="16">(AC105-AC104)/AC104</f>
        <v>0.29457007422175713</v>
      </c>
      <c r="AF105" s="200">
        <f>(AD105-AD104)/AD104</f>
        <v>0.50146690293187524</v>
      </c>
    </row>
    <row r="106" spans="1:43" x14ac:dyDescent="0.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98">
        <v>2023</v>
      </c>
      <c r="AC106" s="141">
        <v>236817684</v>
      </c>
      <c r="AD106" s="129">
        <v>573666931.82000005</v>
      </c>
      <c r="AE106" s="200">
        <f>(AC106-AC105)/AC105</f>
        <v>0.13488090872559866</v>
      </c>
      <c r="AF106" s="200">
        <f>(AD106-AD105)/AD105</f>
        <v>-5.9652515341865942E-2</v>
      </c>
    </row>
    <row r="107" spans="1:43" ht="16.899999999999999" thickBot="1" x14ac:dyDescent="0.6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01">
        <v>2024</v>
      </c>
      <c r="AC107" s="155">
        <v>275347813</v>
      </c>
      <c r="AD107" s="181">
        <v>602227046.5</v>
      </c>
      <c r="AE107" s="202">
        <f>(AC107-AC106)/AC106</f>
        <v>0.16269954316418364</v>
      </c>
      <c r="AF107" s="202">
        <f>(AD107-AD106)/AD106</f>
        <v>4.9785185611781572E-2</v>
      </c>
    </row>
    <row r="108" spans="1:43" ht="16.899999999999999" thickBot="1" x14ac:dyDescent="0.6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43" ht="16.899999999999999" thickBot="1" x14ac:dyDescent="0.6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18" t="s">
        <v>112</v>
      </c>
      <c r="AC109" s="219"/>
      <c r="AD109" s="219"/>
      <c r="AE109" s="219"/>
      <c r="AF109" s="220"/>
    </row>
    <row r="110" spans="1:43" ht="16.899999999999999" thickBot="1" x14ac:dyDescent="0.6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21" t="s">
        <v>113</v>
      </c>
      <c r="AC110" s="223" t="s">
        <v>0</v>
      </c>
      <c r="AD110" s="223" t="s">
        <v>4</v>
      </c>
      <c r="AE110" s="197" t="s">
        <v>9</v>
      </c>
      <c r="AF110" s="116" t="s">
        <v>25</v>
      </c>
      <c r="AG110" s="101"/>
      <c r="AH110" s="101"/>
      <c r="AL110" s="1"/>
      <c r="AM110" s="1"/>
    </row>
    <row r="111" spans="1:43" ht="16.899999999999999" thickBot="1" x14ac:dyDescent="0.6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22"/>
      <c r="AC111" s="224"/>
      <c r="AD111" s="225"/>
      <c r="AE111" s="218" t="s">
        <v>26</v>
      </c>
      <c r="AF111" s="220"/>
      <c r="AG111" s="101"/>
      <c r="AH111" s="101"/>
      <c r="AL111" s="1"/>
      <c r="AM111" s="1"/>
      <c r="AN111" s="1"/>
      <c r="AO111" s="1"/>
      <c r="AP111" s="1"/>
      <c r="AQ111" s="1"/>
    </row>
    <row r="112" spans="1:43" x14ac:dyDescent="0.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AA112" s="1"/>
      <c r="AB112" s="203" t="s">
        <v>131</v>
      </c>
      <c r="AC112" s="204">
        <f>SUM(AI36:AM36)</f>
        <v>644421225</v>
      </c>
      <c r="AD112" s="129">
        <f>SUM(AI70:AM70)</f>
        <v>1617208595.4199998</v>
      </c>
      <c r="AE112" s="205"/>
      <c r="AF112" s="205"/>
      <c r="AG112" s="101"/>
      <c r="AH112" s="101"/>
      <c r="AL112" s="1"/>
      <c r="AM112" s="1"/>
      <c r="AN112" s="1"/>
      <c r="AO112" s="1"/>
      <c r="AP112" s="1"/>
      <c r="AQ112" s="1"/>
    </row>
    <row r="113" spans="1:47" x14ac:dyDescent="0.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AA113" s="1"/>
      <c r="AB113" s="198" t="s">
        <v>132</v>
      </c>
      <c r="AC113" s="206">
        <f t="shared" ref="AC113:AC116" si="17">SUM(AI37:AM37)</f>
        <v>693920096</v>
      </c>
      <c r="AD113" s="129">
        <f t="shared" ref="AD113:AD116" si="18">SUM(AI71:AM71)</f>
        <v>1663652576.5900002</v>
      </c>
      <c r="AE113" s="207">
        <f t="shared" ref="AE113:AE116" si="19">(AC113-AC112)/AC112</f>
        <v>7.681136045759511E-2</v>
      </c>
      <c r="AF113" s="207">
        <f>(AD113-AD112)/AD112</f>
        <v>2.8718608905203415E-2</v>
      </c>
      <c r="AG113" s="101"/>
      <c r="AH113" s="101"/>
      <c r="AL113" s="1"/>
      <c r="AM113" s="1"/>
      <c r="AN113" s="1"/>
      <c r="AO113" s="1"/>
      <c r="AP113" s="1"/>
      <c r="AQ113" s="1"/>
    </row>
    <row r="114" spans="1:47" x14ac:dyDescent="0.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98" t="s">
        <v>133</v>
      </c>
      <c r="AC114" s="206">
        <f t="shared" si="17"/>
        <v>916836796</v>
      </c>
      <c r="AD114" s="129">
        <f t="shared" si="18"/>
        <v>2694046916.8499999</v>
      </c>
      <c r="AE114" s="207">
        <f t="shared" si="19"/>
        <v>0.321242606007479</v>
      </c>
      <c r="AF114" s="207">
        <f>(AD114-AD113)/AD113</f>
        <v>0.61935668225393903</v>
      </c>
      <c r="AG114" s="10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1:47" ht="15" customHeight="1" x14ac:dyDescent="0.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0" t="s">
        <v>27</v>
      </c>
      <c r="M115" s="1"/>
      <c r="N115" s="2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98" t="s">
        <v>134</v>
      </c>
      <c r="AC115" s="206">
        <f t="shared" si="17"/>
        <v>1095123614</v>
      </c>
      <c r="AD115" s="129">
        <f t="shared" si="18"/>
        <v>2707422382.5799999</v>
      </c>
      <c r="AE115" s="207">
        <f t="shared" si="19"/>
        <v>0.19445861987415261</v>
      </c>
      <c r="AF115" s="207">
        <f>(AD115-AD114)/AD114</f>
        <v>4.964822864198375E-3</v>
      </c>
      <c r="AG115" s="101"/>
    </row>
    <row r="116" spans="1:47" ht="16.899999999999999" thickBot="1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2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08" t="s">
        <v>135</v>
      </c>
      <c r="AC116" s="209">
        <f t="shared" si="17"/>
        <v>1122179946</v>
      </c>
      <c r="AD116" s="181">
        <f t="shared" si="18"/>
        <v>2486383458.9299998</v>
      </c>
      <c r="AE116" s="210">
        <f t="shared" si="19"/>
        <v>2.4706189926062539E-2</v>
      </c>
      <c r="AF116" s="211">
        <f>(AD116-AD115)/AD115</f>
        <v>-8.1641832124976443E-2</v>
      </c>
      <c r="AG116" s="101"/>
    </row>
    <row r="117" spans="1:47" x14ac:dyDescent="0.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G117" s="101"/>
    </row>
    <row r="118" spans="1:47" x14ac:dyDescent="0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G118" s="101"/>
    </row>
    <row r="119" spans="1:47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M119" s="1"/>
      <c r="N119" s="1"/>
      <c r="O119" s="1"/>
      <c r="P119" s="1"/>
      <c r="Q119" s="1"/>
      <c r="R119" s="41"/>
      <c r="S119" s="1"/>
      <c r="U119" s="1"/>
      <c r="V119" s="1"/>
      <c r="W119" s="1"/>
      <c r="X119" s="1"/>
      <c r="Y119" s="1"/>
      <c r="Z119" s="1"/>
      <c r="AA119" s="1"/>
      <c r="AC119" s="212"/>
      <c r="AD119" s="212"/>
      <c r="AG119" s="101"/>
      <c r="AH119" s="213"/>
    </row>
    <row r="120" spans="1:47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41"/>
      <c r="S120" s="1"/>
      <c r="U120" s="1"/>
      <c r="V120" s="1"/>
      <c r="W120" s="1"/>
      <c r="X120" s="1"/>
      <c r="Y120" s="1"/>
      <c r="Z120" s="1"/>
      <c r="AA120" s="1"/>
      <c r="AC120" s="212"/>
      <c r="AD120" s="212"/>
      <c r="AG120" s="101"/>
      <c r="AH120" s="213"/>
    </row>
    <row r="121" spans="1:47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41"/>
      <c r="S121" s="1"/>
      <c r="U121" s="45"/>
      <c r="V121" s="1"/>
      <c r="W121" s="1"/>
      <c r="X121" s="1"/>
      <c r="Y121" s="1"/>
      <c r="Z121" s="1"/>
      <c r="AC121" s="212"/>
      <c r="AD121" s="212"/>
      <c r="AG121" s="101"/>
      <c r="AH121" s="213"/>
    </row>
    <row r="122" spans="1:47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41"/>
      <c r="S122" s="1"/>
      <c r="U122" s="45"/>
      <c r="V122" s="1"/>
      <c r="W122" s="1"/>
      <c r="X122" s="1"/>
      <c r="Y122" s="1"/>
      <c r="Z122" s="1"/>
      <c r="AC122" s="212"/>
      <c r="AD122" s="212"/>
      <c r="AG122" s="101"/>
      <c r="AH122" s="213"/>
    </row>
    <row r="123" spans="1:47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41"/>
      <c r="S123" s="1"/>
      <c r="U123" s="45"/>
      <c r="V123" s="1"/>
      <c r="W123" s="1"/>
      <c r="X123" s="1"/>
      <c r="Y123" s="1"/>
      <c r="Z123" s="1"/>
      <c r="AC123" s="212"/>
      <c r="AD123" s="212"/>
      <c r="AG123" s="1"/>
      <c r="AH123" s="213"/>
    </row>
    <row r="124" spans="1:47" x14ac:dyDescent="0.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41"/>
      <c r="S124" s="1"/>
      <c r="U124" s="45"/>
      <c r="V124" s="1"/>
      <c r="W124" s="1"/>
      <c r="X124" s="1"/>
      <c r="Y124" s="1"/>
      <c r="Z124" s="1"/>
      <c r="AG124" s="1"/>
    </row>
    <row r="125" spans="1:47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41"/>
      <c r="S125" s="1"/>
      <c r="U125" s="45"/>
      <c r="V125" s="1"/>
      <c r="W125" s="45"/>
      <c r="X125" s="1"/>
      <c r="Y125" s="66"/>
      <c r="Z125" s="1"/>
      <c r="AG125" s="1"/>
      <c r="AH125" s="167"/>
      <c r="AL125" s="1"/>
      <c r="AM125" s="1"/>
      <c r="AN125" s="1"/>
      <c r="AO125" s="1"/>
      <c r="AP125" s="1"/>
    </row>
    <row r="126" spans="1:47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5"/>
      <c r="V126" s="1"/>
      <c r="W126" s="45"/>
      <c r="X126" s="1"/>
      <c r="Y126" s="66"/>
      <c r="Z126" s="1"/>
      <c r="AG126" s="11"/>
      <c r="AH126" s="167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5"/>
      <c r="V127" s="1"/>
      <c r="W127" s="45"/>
      <c r="X127" s="1"/>
      <c r="Y127" s="66"/>
      <c r="Z127" s="1"/>
      <c r="AG127" s="11"/>
      <c r="AH127" s="167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45"/>
      <c r="X128" s="1"/>
      <c r="Y128" s="66"/>
      <c r="Z128" s="1"/>
      <c r="AF128" s="101"/>
      <c r="AG128" s="11"/>
      <c r="AH128" s="167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45"/>
      <c r="X129" s="1"/>
      <c r="Y129" s="66"/>
      <c r="Z129" s="1"/>
      <c r="AG129" s="11"/>
      <c r="AH129" s="167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45"/>
      <c r="X130" s="1"/>
      <c r="Y130" s="66"/>
      <c r="Z130" s="1"/>
      <c r="AG130" s="11"/>
      <c r="AH130" s="167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45"/>
      <c r="X131" s="1"/>
      <c r="Y131" s="66"/>
      <c r="Z131" s="1"/>
      <c r="AG131" s="1"/>
      <c r="AH131" s="167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G132" s="1"/>
      <c r="AH132" s="167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G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G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x14ac:dyDescent="0.6">
      <c r="Y135" s="1"/>
      <c r="Z135" s="1"/>
      <c r="AG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x14ac:dyDescent="0.6">
      <c r="AG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x14ac:dyDescent="0.6">
      <c r="AG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x14ac:dyDescent="0.6">
      <c r="AG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x14ac:dyDescent="0.6">
      <c r="AG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x14ac:dyDescent="0.6">
      <c r="AG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x14ac:dyDescent="0.6">
      <c r="AG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6">
      <c r="AG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6">
      <c r="AG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</sheetData>
  <mergeCells count="14">
    <mergeCell ref="A1:F3"/>
    <mergeCell ref="AH8:AV8"/>
    <mergeCell ref="AH42:AU42"/>
    <mergeCell ref="AB8:AE8"/>
    <mergeCell ref="AB101:AB102"/>
    <mergeCell ref="AC101:AC102"/>
    <mergeCell ref="AD101:AD102"/>
    <mergeCell ref="AE102:AF102"/>
    <mergeCell ref="AB100:AF100"/>
    <mergeCell ref="AB109:AF109"/>
    <mergeCell ref="AB110:AB111"/>
    <mergeCell ref="AC110:AC111"/>
    <mergeCell ref="AD110:AD111"/>
    <mergeCell ref="AE111:AF111"/>
  </mergeCells>
  <phoneticPr fontId="12" type="noConversion"/>
  <conditionalFormatting sqref="AB103:AB107">
    <cfRule type="cellIs" dxfId="12" priority="5" operator="lessThan">
      <formula>0</formula>
    </cfRule>
  </conditionalFormatting>
  <conditionalFormatting sqref="AD94">
    <cfRule type="cellIs" dxfId="11" priority="4" operator="lessThan">
      <formula>0</formula>
    </cfRule>
  </conditionalFormatting>
  <conditionalFormatting sqref="AE103:AF107">
    <cfRule type="cellIs" dxfId="10" priority="3" operator="lessThan">
      <formula>0</formula>
    </cfRule>
  </conditionalFormatting>
  <conditionalFormatting sqref="AE112:AF116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40 AU44:AU74 AC112:AD1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8"/>
  <sheetViews>
    <sheetView showGridLines="0" zoomScale="80" zoomScaleNormal="80" workbookViewId="0">
      <selection activeCell="D31" sqref="D31"/>
    </sheetView>
  </sheetViews>
  <sheetFormatPr baseColWidth="10" defaultColWidth="9.140625" defaultRowHeight="15.4" x14ac:dyDescent="0.55000000000000004"/>
  <cols>
    <col min="1" max="1" width="32" style="7" customWidth="1"/>
    <col min="2" max="2" width="15.7109375" style="27" customWidth="1"/>
    <col min="3" max="3" width="14.7109375" style="30" customWidth="1"/>
    <col min="4" max="4" width="15.7109375" style="27" customWidth="1"/>
    <col min="5" max="5" width="15.7109375" style="30" customWidth="1"/>
    <col min="6" max="6" width="16.42578125" style="25" customWidth="1"/>
    <col min="7" max="7" width="16.7109375" style="25" customWidth="1"/>
    <col min="8" max="8" width="16.42578125" style="25" bestFit="1" customWidth="1"/>
    <col min="9" max="9" width="10.42578125" style="36" customWidth="1"/>
    <col min="10" max="10" width="15.140625" style="7" bestFit="1" customWidth="1"/>
    <col min="11" max="11" width="19.42578125" style="7" bestFit="1" customWidth="1"/>
    <col min="12" max="12" width="18.7109375" style="7" customWidth="1"/>
    <col min="13" max="13" width="20.42578125" style="7" customWidth="1"/>
    <col min="14" max="14" width="10.140625" style="7" bestFit="1" customWidth="1"/>
    <col min="15" max="15" width="13.7109375" style="7" bestFit="1" customWidth="1"/>
    <col min="16" max="16384" width="9.140625" style="7"/>
  </cols>
  <sheetData>
    <row r="1" spans="1:16" ht="16.5" x14ac:dyDescent="0.55000000000000004">
      <c r="A1" s="242"/>
      <c r="B1" s="98"/>
      <c r="C1" s="99"/>
      <c r="F1" s="24"/>
      <c r="G1" s="24"/>
    </row>
    <row r="2" spans="1:16" ht="16.5" x14ac:dyDescent="0.55000000000000004">
      <c r="A2" s="242"/>
      <c r="B2" s="215"/>
      <c r="C2" s="99"/>
      <c r="D2" s="28"/>
    </row>
    <row r="3" spans="1:16" ht="16.5" x14ac:dyDescent="0.55000000000000004">
      <c r="A3" s="242"/>
      <c r="B3" s="215"/>
      <c r="C3" s="99"/>
      <c r="D3" s="28"/>
    </row>
    <row r="4" spans="1:16" s="8" customFormat="1" ht="16.5" x14ac:dyDescent="0.55000000000000004">
      <c r="A4" s="214" t="s">
        <v>5</v>
      </c>
      <c r="B4" s="216"/>
      <c r="C4" s="217"/>
      <c r="D4" s="28"/>
      <c r="E4" s="31"/>
      <c r="F4" s="24"/>
      <c r="G4" s="24"/>
      <c r="H4" s="24"/>
      <c r="I4" s="37"/>
    </row>
    <row r="5" spans="1:16" s="8" customFormat="1" ht="16.5" x14ac:dyDescent="0.55000000000000004">
      <c r="A5" s="214" t="s">
        <v>28</v>
      </c>
      <c r="B5" s="216"/>
      <c r="C5" s="217"/>
      <c r="D5" s="29"/>
      <c r="E5" s="31"/>
      <c r="F5" s="24"/>
      <c r="G5" s="24"/>
      <c r="H5" s="24"/>
      <c r="I5" s="37"/>
    </row>
    <row r="6" spans="1:16" s="8" customFormat="1" ht="16.5" x14ac:dyDescent="0.55000000000000004">
      <c r="A6" s="214" t="s">
        <v>124</v>
      </c>
      <c r="B6" s="216"/>
      <c r="C6" s="217"/>
      <c r="D6" s="29"/>
      <c r="E6" s="31"/>
      <c r="F6" s="26"/>
      <c r="G6" s="26"/>
      <c r="H6" s="24"/>
      <c r="I6" s="37"/>
    </row>
    <row r="7" spans="1:16" s="8" customFormat="1" ht="16.5" x14ac:dyDescent="0.55000000000000004">
      <c r="A7" s="214" t="s">
        <v>78</v>
      </c>
      <c r="B7" s="216"/>
      <c r="C7" s="217"/>
      <c r="D7" s="29"/>
      <c r="E7" s="31"/>
      <c r="F7" s="24"/>
      <c r="G7" s="24"/>
      <c r="H7" s="24"/>
      <c r="I7" s="38"/>
    </row>
    <row r="8" spans="1:16" s="8" customFormat="1" ht="16.5" x14ac:dyDescent="0.55000000000000004">
      <c r="A8" s="214" t="s">
        <v>7</v>
      </c>
      <c r="B8" s="216"/>
      <c r="C8" s="217"/>
      <c r="D8" s="29"/>
      <c r="E8" s="31"/>
      <c r="F8" s="24"/>
      <c r="G8" s="24"/>
      <c r="H8" s="24"/>
      <c r="I8" s="38"/>
    </row>
    <row r="9" spans="1:16" ht="15.75" thickBot="1" x14ac:dyDescent="0.6">
      <c r="A9" s="23"/>
      <c r="B9" s="28"/>
      <c r="D9" s="28"/>
      <c r="F9" s="33"/>
      <c r="G9" s="33"/>
      <c r="H9" s="33"/>
    </row>
    <row r="10" spans="1:16" ht="15" customHeight="1" thickBot="1" x14ac:dyDescent="0.65">
      <c r="A10" s="231" t="s">
        <v>48</v>
      </c>
      <c r="B10" s="243">
        <v>45047</v>
      </c>
      <c r="C10" s="234"/>
      <c r="D10" s="243">
        <v>45413</v>
      </c>
      <c r="E10" s="234"/>
      <c r="F10" s="72"/>
      <c r="G10" s="72" t="s">
        <v>29</v>
      </c>
      <c r="H10" s="73"/>
      <c r="I10" s="103"/>
      <c r="J10" s="76"/>
      <c r="K10" s="238" t="s">
        <v>102</v>
      </c>
      <c r="L10" s="239"/>
    </row>
    <row r="11" spans="1:16" ht="15" customHeight="1" thickBot="1" x14ac:dyDescent="0.65">
      <c r="A11" s="232"/>
      <c r="B11" s="74" t="s">
        <v>4</v>
      </c>
      <c r="C11" s="70" t="s">
        <v>0</v>
      </c>
      <c r="D11" s="75" t="s">
        <v>4</v>
      </c>
      <c r="E11" s="70" t="s">
        <v>0</v>
      </c>
      <c r="F11" s="75" t="s">
        <v>4</v>
      </c>
      <c r="G11" s="70" t="s">
        <v>0</v>
      </c>
      <c r="H11" s="69" t="s">
        <v>30</v>
      </c>
      <c r="I11" s="76"/>
      <c r="J11" s="77"/>
      <c r="K11" s="240"/>
      <c r="L11" s="241"/>
      <c r="M11" s="10"/>
      <c r="N11" s="10"/>
      <c r="O11" s="10"/>
      <c r="P11" s="10"/>
    </row>
    <row r="12" spans="1:16" ht="16.899999999999999" thickBot="1" x14ac:dyDescent="0.65">
      <c r="A12" s="56" t="s">
        <v>41</v>
      </c>
      <c r="B12" s="57">
        <v>349618366.88999999</v>
      </c>
      <c r="C12" s="58">
        <v>150856975</v>
      </c>
      <c r="D12" s="57">
        <v>309150174.25999999</v>
      </c>
      <c r="E12" s="58">
        <v>153316587</v>
      </c>
      <c r="F12" s="59">
        <v>-0.1157496186198148</v>
      </c>
      <c r="G12" s="59">
        <v>1.630426435370325E-2</v>
      </c>
      <c r="H12" s="59">
        <v>0.55681062191694253</v>
      </c>
      <c r="I12" s="104"/>
      <c r="J12" s="77"/>
      <c r="K12" s="78">
        <v>2023</v>
      </c>
      <c r="L12" s="78">
        <v>2024</v>
      </c>
    </row>
    <row r="13" spans="1:16" ht="16.899999999999999" thickBot="1" x14ac:dyDescent="0.65">
      <c r="A13" s="46" t="s">
        <v>41</v>
      </c>
      <c r="B13" s="47">
        <v>349618366.88999999</v>
      </c>
      <c r="C13" s="48">
        <v>150856975</v>
      </c>
      <c r="D13" s="47">
        <v>309150174.25999999</v>
      </c>
      <c r="E13" s="48">
        <v>153316587</v>
      </c>
      <c r="F13" s="60">
        <v>-0.1157496186198148</v>
      </c>
      <c r="G13" s="60">
        <v>1.630426435370325E-2</v>
      </c>
      <c r="H13" s="60">
        <v>0.55681062191694253</v>
      </c>
      <c r="I13" s="104"/>
      <c r="J13" s="79" t="s">
        <v>41</v>
      </c>
      <c r="K13" s="80">
        <f>+C12/$C$77</f>
        <v>0.63701735635587076</v>
      </c>
      <c r="L13" s="81">
        <f>+H12</f>
        <v>0.55681062191694253</v>
      </c>
    </row>
    <row r="14" spans="1:16" ht="16.899999999999999" thickBot="1" x14ac:dyDescent="0.65">
      <c r="A14" s="56" t="s">
        <v>1</v>
      </c>
      <c r="B14" s="57">
        <v>95351611.599999994</v>
      </c>
      <c r="C14" s="58">
        <v>34089761</v>
      </c>
      <c r="D14" s="57">
        <v>134822021.75</v>
      </c>
      <c r="E14" s="58">
        <v>52207498</v>
      </c>
      <c r="F14" s="59">
        <v>0.41394591541439668</v>
      </c>
      <c r="G14" s="59">
        <v>0.53147151721010899</v>
      </c>
      <c r="H14" s="59">
        <v>0.18960563888698839</v>
      </c>
      <c r="I14" s="104"/>
      <c r="J14" s="82" t="s">
        <v>2</v>
      </c>
      <c r="K14" s="80">
        <f>+C14/$C$77</f>
        <v>0.14394938935387949</v>
      </c>
      <c r="L14" s="83">
        <f>+H14</f>
        <v>0.18960563888698839</v>
      </c>
    </row>
    <row r="15" spans="1:16" ht="16.899999999999999" thickBot="1" x14ac:dyDescent="0.65">
      <c r="A15" s="46" t="s">
        <v>92</v>
      </c>
      <c r="B15" s="47">
        <v>95351611.599999994</v>
      </c>
      <c r="C15" s="48">
        <v>34089761</v>
      </c>
      <c r="D15" s="47">
        <v>134822021.75</v>
      </c>
      <c r="E15" s="48">
        <v>52207498</v>
      </c>
      <c r="F15" s="60">
        <v>0.41394591541439668</v>
      </c>
      <c r="G15" s="60">
        <v>0.53147151721010899</v>
      </c>
      <c r="H15" s="60">
        <v>0.18960563888698839</v>
      </c>
      <c r="I15" s="104"/>
      <c r="J15" s="82" t="s">
        <v>1</v>
      </c>
      <c r="K15" s="80">
        <f>+C16/$C$77</f>
        <v>0.15882178798775856</v>
      </c>
      <c r="L15" s="83">
        <f>+H16</f>
        <v>0.17724078309639599</v>
      </c>
    </row>
    <row r="16" spans="1:16" ht="16.899999999999999" thickBot="1" x14ac:dyDescent="0.65">
      <c r="A16" s="56" t="s">
        <v>2</v>
      </c>
      <c r="B16" s="57">
        <v>93336933.099999994</v>
      </c>
      <c r="C16" s="58">
        <v>37611808</v>
      </c>
      <c r="D16" s="57">
        <v>109770219.09999999</v>
      </c>
      <c r="E16" s="58">
        <v>48802862</v>
      </c>
      <c r="F16" s="59">
        <v>0.17606413082368591</v>
      </c>
      <c r="G16" s="59">
        <v>0.29754097436634802</v>
      </c>
      <c r="H16" s="59">
        <v>0.17724078309639599</v>
      </c>
      <c r="I16" s="104"/>
      <c r="J16" s="82" t="s">
        <v>62</v>
      </c>
      <c r="K16" s="80">
        <f>+C39/$C$77</f>
        <v>3.5323194022959872E-2</v>
      </c>
      <c r="L16" s="83">
        <f>+H39</f>
        <v>4.7823234390461627E-2</v>
      </c>
    </row>
    <row r="17" spans="1:13" ht="16.899999999999999" thickBot="1" x14ac:dyDescent="0.65">
      <c r="A17" s="46" t="s">
        <v>40</v>
      </c>
      <c r="B17" s="47">
        <v>22100054.329999998</v>
      </c>
      <c r="C17" s="48">
        <v>9464803</v>
      </c>
      <c r="D17" s="47">
        <v>27394908.440000001</v>
      </c>
      <c r="E17" s="48">
        <v>13096926</v>
      </c>
      <c r="F17" s="60">
        <v>0.2395855698333029</v>
      </c>
      <c r="G17" s="60">
        <v>0.38375051229275448</v>
      </c>
      <c r="H17" s="60">
        <v>4.7565026419875721E-2</v>
      </c>
      <c r="I17" s="104"/>
      <c r="J17" s="82" t="s">
        <v>100</v>
      </c>
      <c r="K17" s="80">
        <f>+C55/$C$77</f>
        <v>1.9979791711838547E-2</v>
      </c>
      <c r="L17" s="83">
        <f>+H55</f>
        <v>2.1666734647353091E-2</v>
      </c>
    </row>
    <row r="18" spans="1:13" ht="16.899999999999999" thickBot="1" x14ac:dyDescent="0.65">
      <c r="A18" s="46" t="s">
        <v>38</v>
      </c>
      <c r="B18" s="47">
        <v>14731816.91</v>
      </c>
      <c r="C18" s="48">
        <v>5787563</v>
      </c>
      <c r="D18" s="47">
        <v>23856602.199999999</v>
      </c>
      <c r="E18" s="48">
        <v>10700500</v>
      </c>
      <c r="F18" s="60">
        <v>0.61939306914723247</v>
      </c>
      <c r="G18" s="60">
        <v>0.8488783621016307</v>
      </c>
      <c r="H18" s="60">
        <v>3.8861757728941897E-2</v>
      </c>
      <c r="I18" s="104"/>
      <c r="J18" s="84" t="s">
        <v>101</v>
      </c>
      <c r="K18" s="80">
        <f>+C71/$C$77</f>
        <v>4.5615216809569E-3</v>
      </c>
      <c r="L18" s="83">
        <f>+H71</f>
        <v>6.7064669222558892E-3</v>
      </c>
    </row>
    <row r="19" spans="1:13" ht="16.899999999999999" thickBot="1" x14ac:dyDescent="0.65">
      <c r="A19" s="46" t="s">
        <v>39</v>
      </c>
      <c r="B19" s="47">
        <v>17631323.129999999</v>
      </c>
      <c r="C19" s="48">
        <v>7402063</v>
      </c>
      <c r="D19" s="47">
        <v>17744205.780000001</v>
      </c>
      <c r="E19" s="48">
        <v>8077407</v>
      </c>
      <c r="F19" s="60">
        <v>6.4023924448375347E-3</v>
      </c>
      <c r="G19" s="60">
        <v>9.1237267232121555E-2</v>
      </c>
      <c r="H19" s="60">
        <v>2.9335286567175309E-2</v>
      </c>
      <c r="I19" s="104"/>
      <c r="J19" s="84" t="s">
        <v>55</v>
      </c>
      <c r="K19" s="80">
        <f>+C75/$C$77</f>
        <v>3.4695888673584021E-4</v>
      </c>
      <c r="L19" s="83">
        <f>+H75</f>
        <v>1.4652013960248891E-4</v>
      </c>
    </row>
    <row r="20" spans="1:13" ht="16.5" x14ac:dyDescent="0.6">
      <c r="A20" s="46" t="s">
        <v>37</v>
      </c>
      <c r="B20" s="47">
        <v>11294296.800000001</v>
      </c>
      <c r="C20" s="48">
        <v>5122073</v>
      </c>
      <c r="D20" s="47">
        <v>8709688.8800000008</v>
      </c>
      <c r="E20" s="48">
        <v>4321472</v>
      </c>
      <c r="F20" s="60">
        <v>-0.22884186291261621</v>
      </c>
      <c r="G20" s="60">
        <v>-0.15630409796970879</v>
      </c>
      <c r="H20" s="60">
        <v>1.5694593513985888E-2</v>
      </c>
      <c r="I20" s="104"/>
      <c r="J20" s="76"/>
      <c r="K20" s="76"/>
      <c r="L20" s="77"/>
    </row>
    <row r="21" spans="1:13" ht="16.5" x14ac:dyDescent="0.6">
      <c r="A21" s="46" t="s">
        <v>64</v>
      </c>
      <c r="B21" s="47">
        <v>1572229</v>
      </c>
      <c r="C21" s="48">
        <v>671486</v>
      </c>
      <c r="D21" s="47">
        <v>7323004.5600000015</v>
      </c>
      <c r="E21" s="48">
        <v>3487763</v>
      </c>
      <c r="F21" s="60">
        <v>3.6577213370316919</v>
      </c>
      <c r="G21" s="60">
        <v>4.1940963772885809</v>
      </c>
      <c r="H21" s="60">
        <v>1.2666753957475589E-2</v>
      </c>
      <c r="I21" s="104"/>
      <c r="J21" s="76"/>
      <c r="K21" s="76"/>
      <c r="L21" s="76"/>
    </row>
    <row r="22" spans="1:13" ht="16.5" x14ac:dyDescent="0.6">
      <c r="A22" s="46" t="s">
        <v>94</v>
      </c>
      <c r="B22" s="47">
        <v>5355933.41</v>
      </c>
      <c r="C22" s="48">
        <v>1835120</v>
      </c>
      <c r="D22" s="47">
        <v>5658676.3600000003</v>
      </c>
      <c r="E22" s="48">
        <v>1934175</v>
      </c>
      <c r="F22" s="60">
        <v>5.6524778563294298E-2</v>
      </c>
      <c r="G22" s="60">
        <v>5.3977396573521068E-2</v>
      </c>
      <c r="H22" s="60">
        <v>7.024479253808346E-3</v>
      </c>
      <c r="I22" s="104"/>
      <c r="J22" s="76"/>
      <c r="K22" s="76"/>
      <c r="L22" s="76"/>
      <c r="M22" s="32"/>
    </row>
    <row r="23" spans="1:13" ht="16.5" x14ac:dyDescent="0.6">
      <c r="A23" s="46" t="s">
        <v>95</v>
      </c>
      <c r="B23" s="47">
        <v>4364283.45</v>
      </c>
      <c r="C23" s="48">
        <v>1344179</v>
      </c>
      <c r="D23" s="47">
        <v>5085819.1900000004</v>
      </c>
      <c r="E23" s="48">
        <v>1709780</v>
      </c>
      <c r="F23" s="60">
        <v>0.16532742390964561</v>
      </c>
      <c r="G23" s="60">
        <v>0.27198832893535752</v>
      </c>
      <c r="H23" s="60">
        <v>6.2095281650194189E-3</v>
      </c>
      <c r="I23" s="104"/>
      <c r="J23" s="76"/>
      <c r="K23" s="76"/>
      <c r="L23" s="76"/>
    </row>
    <row r="24" spans="1:13" ht="16.5" x14ac:dyDescent="0.6">
      <c r="A24" s="46" t="s">
        <v>35</v>
      </c>
      <c r="B24" s="47">
        <v>1876061.19</v>
      </c>
      <c r="C24" s="48">
        <v>785113</v>
      </c>
      <c r="D24" s="47">
        <v>3575019.27</v>
      </c>
      <c r="E24" s="48">
        <v>1628057</v>
      </c>
      <c r="F24" s="60">
        <v>0.90559843626422443</v>
      </c>
      <c r="G24" s="60">
        <v>1.073659460485306</v>
      </c>
      <c r="H24" s="60">
        <v>5.9127290035893617E-3</v>
      </c>
      <c r="I24" s="104"/>
      <c r="J24" s="76"/>
      <c r="K24" s="76"/>
      <c r="L24" s="76"/>
    </row>
    <row r="25" spans="1:13" ht="16.5" x14ac:dyDescent="0.6">
      <c r="A25" s="46" t="s">
        <v>93</v>
      </c>
      <c r="B25" s="47">
        <v>8676834.4199999999</v>
      </c>
      <c r="C25" s="48">
        <v>3102421</v>
      </c>
      <c r="D25" s="47">
        <v>4338567.54</v>
      </c>
      <c r="E25" s="48">
        <v>1317604</v>
      </c>
      <c r="F25" s="60">
        <v>-0.49998267455701889</v>
      </c>
      <c r="G25" s="60">
        <v>-0.5752981300732557</v>
      </c>
      <c r="H25" s="60">
        <v>4.7852350292682368E-3</v>
      </c>
      <c r="I25" s="104"/>
      <c r="J25" s="76"/>
      <c r="K25" s="76"/>
      <c r="L25" s="76"/>
    </row>
    <row r="26" spans="1:13" ht="16.5" x14ac:dyDescent="0.6">
      <c r="A26" s="46" t="s">
        <v>34</v>
      </c>
      <c r="B26" s="47">
        <v>1092644.06</v>
      </c>
      <c r="C26" s="48">
        <v>432719</v>
      </c>
      <c r="D26" s="47">
        <v>2747338.66</v>
      </c>
      <c r="E26" s="48">
        <v>1169029</v>
      </c>
      <c r="F26" s="60">
        <v>1.5143949073406391</v>
      </c>
      <c r="G26" s="60">
        <v>1.701589253071855</v>
      </c>
      <c r="H26" s="60">
        <v>4.2456447620304871E-3</v>
      </c>
      <c r="I26" s="104"/>
      <c r="J26" s="76"/>
      <c r="K26" s="76"/>
      <c r="L26" s="76"/>
    </row>
    <row r="27" spans="1:13" ht="16.5" x14ac:dyDescent="0.6">
      <c r="A27" s="46" t="s">
        <v>33</v>
      </c>
      <c r="B27" s="47">
        <v>1046338.02</v>
      </c>
      <c r="C27" s="48">
        <v>483145</v>
      </c>
      <c r="D27" s="47">
        <v>980556.29</v>
      </c>
      <c r="E27" s="48">
        <v>511445</v>
      </c>
      <c r="F27" s="60">
        <v>-6.286852694122691E-2</v>
      </c>
      <c r="G27" s="60">
        <v>5.8574548013536232E-2</v>
      </c>
      <c r="H27" s="60">
        <v>1.8574507435800841E-3</v>
      </c>
      <c r="I27" s="104"/>
      <c r="J27" s="76"/>
      <c r="K27" s="76"/>
      <c r="L27" s="76"/>
    </row>
    <row r="28" spans="1:13" ht="16.5" x14ac:dyDescent="0.6">
      <c r="A28" s="46" t="s">
        <v>36</v>
      </c>
      <c r="B28" s="47">
        <v>1422718.08</v>
      </c>
      <c r="C28" s="48">
        <v>332608</v>
      </c>
      <c r="D28" s="47">
        <v>907363.35</v>
      </c>
      <c r="E28" s="48">
        <v>298148</v>
      </c>
      <c r="F28" s="60">
        <v>-0.36223250216936881</v>
      </c>
      <c r="G28" s="60">
        <v>-0.1036054454492976</v>
      </c>
      <c r="H28" s="60">
        <v>1.0828050412007449E-3</v>
      </c>
      <c r="I28" s="104"/>
      <c r="J28" s="76"/>
      <c r="K28" s="76"/>
      <c r="L28" s="76"/>
    </row>
    <row r="29" spans="1:13" ht="16.5" x14ac:dyDescent="0.55000000000000004">
      <c r="A29" s="46" t="s">
        <v>96</v>
      </c>
      <c r="B29" s="47">
        <v>1126906.95</v>
      </c>
      <c r="C29" s="48">
        <v>432762</v>
      </c>
      <c r="D29" s="47">
        <v>434932.94</v>
      </c>
      <c r="E29" s="48">
        <v>177998</v>
      </c>
      <c r="F29" s="60">
        <v>-0.61404715801956855</v>
      </c>
      <c r="G29" s="60">
        <v>-0.58869309227704836</v>
      </c>
      <c r="H29" s="60">
        <v>6.4644784376769317E-4</v>
      </c>
      <c r="I29" s="43"/>
    </row>
    <row r="30" spans="1:13" ht="16.5" x14ac:dyDescent="0.55000000000000004">
      <c r="A30" s="46" t="s">
        <v>70</v>
      </c>
      <c r="B30" s="47">
        <v>0</v>
      </c>
      <c r="C30" s="48">
        <v>0</v>
      </c>
      <c r="D30" s="47">
        <v>395600</v>
      </c>
      <c r="E30" s="48">
        <v>132275</v>
      </c>
      <c r="F30" s="60"/>
      <c r="G30" s="60"/>
      <c r="H30" s="60">
        <v>4.8039241190559232E-4</v>
      </c>
      <c r="I30" s="43"/>
    </row>
    <row r="31" spans="1:13" ht="16.5" x14ac:dyDescent="0.55000000000000004">
      <c r="A31" s="46" t="s">
        <v>60</v>
      </c>
      <c r="B31" s="47">
        <v>114260.44</v>
      </c>
      <c r="C31" s="48">
        <v>52920</v>
      </c>
      <c r="D31" s="47">
        <v>320786.44</v>
      </c>
      <c r="E31" s="48">
        <v>115543</v>
      </c>
      <c r="F31" s="60">
        <v>1.807502229117969</v>
      </c>
      <c r="G31" s="60">
        <v>1.183352229780801</v>
      </c>
      <c r="H31" s="60">
        <v>4.1962563181861909E-4</v>
      </c>
      <c r="I31" s="43"/>
    </row>
    <row r="32" spans="1:13" ht="16.5" x14ac:dyDescent="0.55000000000000004">
      <c r="A32" s="46" t="s">
        <v>125</v>
      </c>
      <c r="B32" s="47">
        <v>0</v>
      </c>
      <c r="C32" s="48">
        <v>0</v>
      </c>
      <c r="D32" s="47">
        <v>96408</v>
      </c>
      <c r="E32" s="48">
        <v>46800</v>
      </c>
      <c r="F32" s="60"/>
      <c r="G32" s="60"/>
      <c r="H32" s="60">
        <v>1.699668484383422E-4</v>
      </c>
      <c r="I32" s="43"/>
    </row>
    <row r="33" spans="1:9" ht="16.5" x14ac:dyDescent="0.55000000000000004">
      <c r="A33" s="46" t="s">
        <v>126</v>
      </c>
      <c r="B33" s="47">
        <v>0</v>
      </c>
      <c r="C33" s="48">
        <v>0</v>
      </c>
      <c r="D33" s="47">
        <v>94443.3</v>
      </c>
      <c r="E33" s="48">
        <v>46575</v>
      </c>
      <c r="F33" s="60"/>
      <c r="G33" s="60"/>
      <c r="H33" s="60">
        <v>1.6914970012854249E-4</v>
      </c>
      <c r="I33" s="43"/>
    </row>
    <row r="34" spans="1:9" ht="16.5" x14ac:dyDescent="0.55000000000000004">
      <c r="A34" s="46" t="s">
        <v>58</v>
      </c>
      <c r="B34" s="47">
        <v>256296.74</v>
      </c>
      <c r="C34" s="48">
        <v>78209</v>
      </c>
      <c r="D34" s="47">
        <v>106297.9</v>
      </c>
      <c r="E34" s="48">
        <v>31365</v>
      </c>
      <c r="F34" s="60">
        <v>-0.58525457639453393</v>
      </c>
      <c r="G34" s="60">
        <v>-0.59895919906916084</v>
      </c>
      <c r="H34" s="60">
        <v>1.1391047438608131E-4</v>
      </c>
      <c r="I34" s="43"/>
    </row>
    <row r="35" spans="1:9" ht="16.5" x14ac:dyDescent="0.55000000000000004">
      <c r="A35" s="46" t="s">
        <v>69</v>
      </c>
      <c r="B35" s="47">
        <v>214977.33</v>
      </c>
      <c r="C35" s="48">
        <v>100936</v>
      </c>
      <c r="D35" s="47">
        <v>0</v>
      </c>
      <c r="E35" s="48">
        <v>0</v>
      </c>
      <c r="F35" s="60">
        <v>-1</v>
      </c>
      <c r="G35" s="60">
        <v>-1</v>
      </c>
      <c r="H35" s="60">
        <v>0</v>
      </c>
      <c r="I35" s="43"/>
    </row>
    <row r="36" spans="1:9" ht="16.5" x14ac:dyDescent="0.55000000000000004">
      <c r="A36" s="46" t="s">
        <v>97</v>
      </c>
      <c r="B36" s="47">
        <v>192446.84</v>
      </c>
      <c r="C36" s="48">
        <v>88890</v>
      </c>
      <c r="D36" s="47">
        <v>0</v>
      </c>
      <c r="E36" s="48">
        <v>0</v>
      </c>
      <c r="F36" s="60">
        <v>-1</v>
      </c>
      <c r="G36" s="60">
        <v>-1</v>
      </c>
      <c r="H36" s="60">
        <v>0</v>
      </c>
      <c r="I36" s="43"/>
    </row>
    <row r="37" spans="1:9" ht="16.5" x14ac:dyDescent="0.55000000000000004">
      <c r="A37" s="46" t="s">
        <v>59</v>
      </c>
      <c r="B37" s="47">
        <v>143880</v>
      </c>
      <c r="C37" s="48">
        <v>48942</v>
      </c>
      <c r="D37" s="47">
        <v>0</v>
      </c>
      <c r="E37" s="48">
        <v>0</v>
      </c>
      <c r="F37" s="60">
        <v>-1</v>
      </c>
      <c r="G37" s="60">
        <v>-1</v>
      </c>
      <c r="H37" s="60">
        <v>0</v>
      </c>
      <c r="I37" s="43"/>
    </row>
    <row r="38" spans="1:9" ht="16.899999999999999" thickBot="1" x14ac:dyDescent="0.6">
      <c r="A38" s="46" t="s">
        <v>106</v>
      </c>
      <c r="B38" s="47">
        <v>123632</v>
      </c>
      <c r="C38" s="48">
        <v>45856</v>
      </c>
      <c r="D38" s="47">
        <v>0</v>
      </c>
      <c r="E38" s="48">
        <v>0</v>
      </c>
      <c r="F38" s="60">
        <v>-1</v>
      </c>
      <c r="G38" s="60">
        <v>-1</v>
      </c>
      <c r="H38" s="60">
        <v>0</v>
      </c>
      <c r="I38" s="43"/>
    </row>
    <row r="39" spans="1:9" ht="16.899999999999999" thickBot="1" x14ac:dyDescent="0.6">
      <c r="A39" s="56" t="s">
        <v>62</v>
      </c>
      <c r="B39" s="57">
        <v>20740511.75</v>
      </c>
      <c r="C39" s="58">
        <v>8365157</v>
      </c>
      <c r="D39" s="57">
        <v>31199822.34</v>
      </c>
      <c r="E39" s="58">
        <v>13168023</v>
      </c>
      <c r="F39" s="59">
        <v>0.50429375687897382</v>
      </c>
      <c r="G39" s="59">
        <v>0.57415132794279899</v>
      </c>
      <c r="H39" s="59">
        <v>4.7823234390461627E-2</v>
      </c>
      <c r="I39" s="43"/>
    </row>
    <row r="40" spans="1:9" ht="16.5" x14ac:dyDescent="0.55000000000000004">
      <c r="A40" s="46" t="s">
        <v>88</v>
      </c>
      <c r="B40" s="47">
        <v>197705.52</v>
      </c>
      <c r="C40" s="48">
        <v>84992</v>
      </c>
      <c r="D40" s="47">
        <v>7728484.54</v>
      </c>
      <c r="E40" s="48">
        <v>3190273</v>
      </c>
      <c r="F40" s="60">
        <v>38.090889015137257</v>
      </c>
      <c r="G40" s="60">
        <v>36.536156344126503</v>
      </c>
      <c r="H40" s="60">
        <v>1.1586338621109729E-2</v>
      </c>
      <c r="I40" s="43"/>
    </row>
    <row r="41" spans="1:9" ht="16.5" x14ac:dyDescent="0.55000000000000004">
      <c r="A41" s="46" t="s">
        <v>85</v>
      </c>
      <c r="B41" s="47">
        <v>3872782.3</v>
      </c>
      <c r="C41" s="48">
        <v>1196948</v>
      </c>
      <c r="D41" s="47">
        <v>8768549</v>
      </c>
      <c r="E41" s="48">
        <v>3123548</v>
      </c>
      <c r="F41" s="60">
        <v>1.2641471481627049</v>
      </c>
      <c r="G41" s="60">
        <v>1.609593733395269</v>
      </c>
      <c r="H41" s="60">
        <v>1.1344008750125791E-2</v>
      </c>
      <c r="I41" s="43"/>
    </row>
    <row r="42" spans="1:9" ht="16.5" x14ac:dyDescent="0.55000000000000004">
      <c r="A42" s="46" t="s">
        <v>87</v>
      </c>
      <c r="B42" s="47">
        <v>2873191.68</v>
      </c>
      <c r="C42" s="48">
        <v>1237520</v>
      </c>
      <c r="D42" s="47">
        <v>4830952.5</v>
      </c>
      <c r="E42" s="48">
        <v>2218437</v>
      </c>
      <c r="F42" s="60">
        <v>0.68138886577870084</v>
      </c>
      <c r="G42" s="60">
        <v>0.79264739155730823</v>
      </c>
      <c r="H42" s="60">
        <v>8.0568535330985177E-3</v>
      </c>
      <c r="I42" s="43"/>
    </row>
    <row r="43" spans="1:9" ht="16.5" x14ac:dyDescent="0.55000000000000004">
      <c r="A43" s="46" t="s">
        <v>89</v>
      </c>
      <c r="B43" s="47">
        <v>2086118.2</v>
      </c>
      <c r="C43" s="48">
        <v>840477</v>
      </c>
      <c r="D43" s="47">
        <v>3317684.78</v>
      </c>
      <c r="E43" s="48">
        <v>1532885</v>
      </c>
      <c r="F43" s="60">
        <v>0.59036279919325763</v>
      </c>
      <c r="G43" s="60">
        <v>0.82382742180928203</v>
      </c>
      <c r="H43" s="60">
        <v>5.5670861638548773E-3</v>
      </c>
      <c r="I43" s="43"/>
    </row>
    <row r="44" spans="1:9" ht="16.5" x14ac:dyDescent="0.55000000000000004">
      <c r="A44" s="46" t="s">
        <v>86</v>
      </c>
      <c r="B44" s="47">
        <v>2845738.7</v>
      </c>
      <c r="C44" s="48">
        <v>1146190</v>
      </c>
      <c r="D44" s="47">
        <v>2921818.03</v>
      </c>
      <c r="E44" s="48">
        <v>1317441</v>
      </c>
      <c r="F44" s="60">
        <v>2.673447495372638E-2</v>
      </c>
      <c r="G44" s="60">
        <v>0.14940891126253081</v>
      </c>
      <c r="H44" s="60">
        <v>4.7846430507149157E-3</v>
      </c>
      <c r="I44" s="43"/>
    </row>
    <row r="45" spans="1:9" ht="16.5" x14ac:dyDescent="0.55000000000000004">
      <c r="A45" s="46" t="s">
        <v>49</v>
      </c>
      <c r="B45" s="47">
        <v>1322781.71</v>
      </c>
      <c r="C45" s="48">
        <v>560913</v>
      </c>
      <c r="D45" s="47">
        <v>1966007.24</v>
      </c>
      <c r="E45" s="48">
        <v>983558</v>
      </c>
      <c r="F45" s="60">
        <v>0.48626732977733722</v>
      </c>
      <c r="G45" s="60">
        <v>0.75349474874000077</v>
      </c>
      <c r="H45" s="60">
        <v>3.572056699066645E-3</v>
      </c>
      <c r="I45" s="43"/>
    </row>
    <row r="46" spans="1:9" ht="16.5" x14ac:dyDescent="0.55000000000000004">
      <c r="A46" s="46" t="s">
        <v>91</v>
      </c>
      <c r="B46" s="47">
        <v>116269.16</v>
      </c>
      <c r="C46" s="48">
        <v>53704</v>
      </c>
      <c r="D46" s="47">
        <v>666378.13</v>
      </c>
      <c r="E46" s="48">
        <v>315760</v>
      </c>
      <c r="F46" s="60">
        <v>4.7313403657513309</v>
      </c>
      <c r="G46" s="60">
        <v>4.8796365261433037</v>
      </c>
      <c r="H46" s="60">
        <v>1.1467677791216009E-3</v>
      </c>
      <c r="I46" s="43"/>
    </row>
    <row r="47" spans="1:9" ht="16.5" x14ac:dyDescent="0.55000000000000004">
      <c r="A47" s="46" t="s">
        <v>54</v>
      </c>
      <c r="B47" s="47">
        <v>788348.15</v>
      </c>
      <c r="C47" s="48">
        <v>303618</v>
      </c>
      <c r="D47" s="47">
        <v>261145.12</v>
      </c>
      <c r="E47" s="48">
        <v>126669</v>
      </c>
      <c r="F47" s="60">
        <v>-0.66874391726548743</v>
      </c>
      <c r="G47" s="60">
        <v>-0.58280141493587334</v>
      </c>
      <c r="H47" s="60">
        <v>4.60032707795649E-4</v>
      </c>
      <c r="I47" s="43"/>
    </row>
    <row r="48" spans="1:9" ht="16.5" x14ac:dyDescent="0.55000000000000004">
      <c r="A48" s="46" t="s">
        <v>57</v>
      </c>
      <c r="B48" s="47">
        <v>5838578.4299999997</v>
      </c>
      <c r="C48" s="48">
        <v>2580607</v>
      </c>
      <c r="D48" s="47">
        <v>221585.2</v>
      </c>
      <c r="E48" s="48">
        <v>114640</v>
      </c>
      <c r="F48" s="60">
        <v>-0.96204809053151663</v>
      </c>
      <c r="G48" s="60">
        <v>-0.95557634308517336</v>
      </c>
      <c r="H48" s="60">
        <v>4.1634614326862288E-4</v>
      </c>
      <c r="I48" s="43"/>
    </row>
    <row r="49" spans="1:12" ht="16.5" x14ac:dyDescent="0.55000000000000004">
      <c r="A49" s="46" t="s">
        <v>66</v>
      </c>
      <c r="B49" s="47">
        <v>358084.8</v>
      </c>
      <c r="C49" s="48">
        <v>154287</v>
      </c>
      <c r="D49" s="47">
        <v>198288</v>
      </c>
      <c r="E49" s="48">
        <v>102858</v>
      </c>
      <c r="F49" s="60">
        <v>-0.44625407166123793</v>
      </c>
      <c r="G49" s="60">
        <v>-0.33333333333333343</v>
      </c>
      <c r="H49" s="60">
        <v>3.7355662599724372E-4</v>
      </c>
      <c r="I49" s="43"/>
    </row>
    <row r="50" spans="1:12" ht="16.5" x14ac:dyDescent="0.55000000000000004">
      <c r="A50" s="46" t="s">
        <v>127</v>
      </c>
      <c r="B50" s="47">
        <v>0</v>
      </c>
      <c r="C50" s="48">
        <v>0</v>
      </c>
      <c r="D50" s="47">
        <v>115156.8</v>
      </c>
      <c r="E50" s="48">
        <v>50265</v>
      </c>
      <c r="F50" s="60"/>
      <c r="G50" s="60"/>
      <c r="H50" s="60">
        <v>1.825509324092579E-4</v>
      </c>
      <c r="I50" s="43"/>
      <c r="J50" s="35"/>
      <c r="K50" s="35"/>
    </row>
    <row r="51" spans="1:12" ht="16.5" x14ac:dyDescent="0.55000000000000004">
      <c r="A51" s="46" t="s">
        <v>116</v>
      </c>
      <c r="B51" s="47">
        <v>121182.6</v>
      </c>
      <c r="C51" s="48">
        <v>52460</v>
      </c>
      <c r="D51" s="47">
        <v>109280</v>
      </c>
      <c r="E51" s="48">
        <v>47619</v>
      </c>
      <c r="F51" s="60">
        <v>-9.8220371571496323E-2</v>
      </c>
      <c r="G51" s="60">
        <v>-9.2279832253145289E-2</v>
      </c>
      <c r="H51" s="60">
        <v>1.7294126828601319E-4</v>
      </c>
      <c r="I51" s="43"/>
    </row>
    <row r="52" spans="1:12" ht="16.5" x14ac:dyDescent="0.55000000000000004">
      <c r="A52" s="46" t="s">
        <v>107</v>
      </c>
      <c r="B52" s="47">
        <v>0</v>
      </c>
      <c r="C52" s="48">
        <v>0</v>
      </c>
      <c r="D52" s="47">
        <v>94493</v>
      </c>
      <c r="E52" s="48">
        <v>44070</v>
      </c>
      <c r="F52" s="60"/>
      <c r="G52" s="60"/>
      <c r="H52" s="60">
        <v>1.600521156127723E-4</v>
      </c>
      <c r="I52" s="43"/>
    </row>
    <row r="53" spans="1:12" ht="16.5" x14ac:dyDescent="0.55000000000000004">
      <c r="A53" s="46" t="s">
        <v>117</v>
      </c>
      <c r="B53" s="47">
        <v>227445.3</v>
      </c>
      <c r="C53" s="48">
        <v>101853</v>
      </c>
      <c r="D53" s="47">
        <v>0</v>
      </c>
      <c r="E53" s="48">
        <v>0</v>
      </c>
      <c r="F53" s="60">
        <v>-1</v>
      </c>
      <c r="G53" s="60">
        <v>-1</v>
      </c>
      <c r="H53" s="60">
        <v>0</v>
      </c>
      <c r="I53" s="43"/>
    </row>
    <row r="54" spans="1:12" customFormat="1" ht="16.899999999999999" thickBot="1" x14ac:dyDescent="0.6">
      <c r="A54" s="46" t="s">
        <v>128</v>
      </c>
      <c r="B54" s="47">
        <v>92285.2</v>
      </c>
      <c r="C54" s="48">
        <v>51588</v>
      </c>
      <c r="D54" s="47">
        <v>0</v>
      </c>
      <c r="E54" s="48">
        <v>0</v>
      </c>
      <c r="F54" s="60">
        <v>-1</v>
      </c>
      <c r="G54" s="60">
        <v>-1</v>
      </c>
      <c r="H54" s="60">
        <v>0</v>
      </c>
      <c r="I54" s="43"/>
      <c r="J54" s="7"/>
      <c r="K54" s="7"/>
      <c r="L54" s="7"/>
    </row>
    <row r="55" spans="1:12" ht="16.899999999999999" thickBot="1" x14ac:dyDescent="0.6">
      <c r="A55" s="56" t="s">
        <v>68</v>
      </c>
      <c r="B55" s="57">
        <v>11942702.939999999</v>
      </c>
      <c r="C55" s="58">
        <v>4731568</v>
      </c>
      <c r="D55" s="57">
        <v>13470184.83</v>
      </c>
      <c r="E55" s="58">
        <v>5965888</v>
      </c>
      <c r="F55" s="59">
        <v>0.1279008527361061</v>
      </c>
      <c r="G55" s="59">
        <v>0.26086912414658298</v>
      </c>
      <c r="H55" s="59">
        <v>2.1666734647353091E-2</v>
      </c>
      <c r="I55" s="43"/>
    </row>
    <row r="56" spans="1:12" ht="16.5" x14ac:dyDescent="0.55000000000000004">
      <c r="A56" s="46" t="s">
        <v>43</v>
      </c>
      <c r="B56" s="47">
        <v>3571132.89</v>
      </c>
      <c r="C56" s="48">
        <v>1633529</v>
      </c>
      <c r="D56" s="47">
        <v>5699681.9800000004</v>
      </c>
      <c r="E56" s="48">
        <v>2607840</v>
      </c>
      <c r="F56" s="60">
        <v>0.59604309208442796</v>
      </c>
      <c r="G56" s="60">
        <v>0.59644548704063416</v>
      </c>
      <c r="H56" s="60">
        <v>9.4710757699027013E-3</v>
      </c>
      <c r="I56" s="43"/>
    </row>
    <row r="57" spans="1:12" ht="16.5" x14ac:dyDescent="0.55000000000000004">
      <c r="A57" s="46" t="s">
        <v>83</v>
      </c>
      <c r="B57" s="47">
        <v>2530834.77</v>
      </c>
      <c r="C57" s="48">
        <v>771061</v>
      </c>
      <c r="D57" s="47">
        <v>2546297.75</v>
      </c>
      <c r="E57" s="48">
        <v>974721</v>
      </c>
      <c r="F57" s="60">
        <v>6.1098338711380604E-3</v>
      </c>
      <c r="G57" s="60">
        <v>0.26412955654610992</v>
      </c>
      <c r="H57" s="60">
        <v>3.5399627452279781E-3</v>
      </c>
      <c r="I57" s="43"/>
    </row>
    <row r="58" spans="1:12" ht="16.5" x14ac:dyDescent="0.55000000000000004">
      <c r="A58" s="46" t="s">
        <v>45</v>
      </c>
      <c r="B58" s="47">
        <v>3135084.19</v>
      </c>
      <c r="C58" s="48">
        <v>1222937</v>
      </c>
      <c r="D58" s="47">
        <v>1739028.62</v>
      </c>
      <c r="E58" s="48">
        <v>761234</v>
      </c>
      <c r="F58" s="60">
        <v>-0.44530082300596852</v>
      </c>
      <c r="G58" s="60">
        <v>-0.37753620996012061</v>
      </c>
      <c r="H58" s="60">
        <v>2.764627006498141E-3</v>
      </c>
      <c r="I58" s="43"/>
    </row>
    <row r="59" spans="1:12" ht="16.5" x14ac:dyDescent="0.55000000000000004">
      <c r="A59" s="46" t="s">
        <v>44</v>
      </c>
      <c r="B59" s="47">
        <v>737661.75</v>
      </c>
      <c r="C59" s="48">
        <v>303261</v>
      </c>
      <c r="D59" s="47">
        <v>948983.25</v>
      </c>
      <c r="E59" s="48">
        <v>441929</v>
      </c>
      <c r="F59" s="60">
        <v>0.28647479688353111</v>
      </c>
      <c r="G59" s="60">
        <v>0.45725629078582491</v>
      </c>
      <c r="H59" s="60">
        <v>1.604984601784362E-3</v>
      </c>
      <c r="I59" s="43"/>
    </row>
    <row r="60" spans="1:12" ht="16.5" x14ac:dyDescent="0.55000000000000004">
      <c r="A60" s="46" t="s">
        <v>109</v>
      </c>
      <c r="B60" s="47">
        <v>496072.5</v>
      </c>
      <c r="C60" s="48">
        <v>201750</v>
      </c>
      <c r="D60" s="47">
        <v>888759.25</v>
      </c>
      <c r="E60" s="48">
        <v>402538</v>
      </c>
      <c r="F60" s="60">
        <v>0.79159145084639837</v>
      </c>
      <c r="G60" s="60">
        <v>0.99523172242874836</v>
      </c>
      <c r="H60" s="60">
        <v>1.4619255392451581E-3</v>
      </c>
      <c r="I60" s="43"/>
    </row>
    <row r="61" spans="1:12" ht="16.5" x14ac:dyDescent="0.55000000000000004">
      <c r="A61" s="46" t="s">
        <v>53</v>
      </c>
      <c r="B61" s="47">
        <v>266151.45</v>
      </c>
      <c r="C61" s="48">
        <v>127292</v>
      </c>
      <c r="D61" s="47">
        <v>564528.89</v>
      </c>
      <c r="E61" s="48">
        <v>279950</v>
      </c>
      <c r="F61" s="60">
        <v>1.1210813993310951</v>
      </c>
      <c r="G61" s="60">
        <v>1.199274109920498</v>
      </c>
      <c r="H61" s="60">
        <v>1.0167140859041429E-3</v>
      </c>
      <c r="I61" s="43"/>
    </row>
    <row r="62" spans="1:12" ht="16.5" x14ac:dyDescent="0.55000000000000004">
      <c r="A62" s="46" t="s">
        <v>42</v>
      </c>
      <c r="B62" s="47">
        <v>328971.71999999997</v>
      </c>
      <c r="C62" s="48">
        <v>102636</v>
      </c>
      <c r="D62" s="47">
        <v>263545.46999999997</v>
      </c>
      <c r="E62" s="48">
        <v>129625</v>
      </c>
      <c r="F62" s="60">
        <v>-0.1988810770725217</v>
      </c>
      <c r="G62" s="60">
        <v>0.26295841615027871</v>
      </c>
      <c r="H62" s="60">
        <v>4.7076822070128439E-4</v>
      </c>
      <c r="I62" s="43"/>
    </row>
    <row r="63" spans="1:12" ht="16.5" x14ac:dyDescent="0.55000000000000004">
      <c r="A63" s="46" t="s">
        <v>72</v>
      </c>
      <c r="B63" s="47">
        <v>0</v>
      </c>
      <c r="C63" s="48">
        <v>0</v>
      </c>
      <c r="D63" s="47">
        <v>221205.36</v>
      </c>
      <c r="E63" s="48">
        <v>103344</v>
      </c>
      <c r="F63" s="60"/>
      <c r="G63" s="60"/>
      <c r="H63" s="60">
        <v>3.7532166634641112E-4</v>
      </c>
      <c r="I63" s="43"/>
    </row>
    <row r="64" spans="1:12" ht="16.5" x14ac:dyDescent="0.55000000000000004">
      <c r="A64" s="46" t="s">
        <v>84</v>
      </c>
      <c r="B64" s="47">
        <v>110500</v>
      </c>
      <c r="C64" s="48">
        <v>44092</v>
      </c>
      <c r="D64" s="47">
        <v>193954.96</v>
      </c>
      <c r="E64" s="48">
        <v>93563</v>
      </c>
      <c r="F64" s="60">
        <v>0.75524850678733024</v>
      </c>
      <c r="G64" s="60">
        <v>1.121994919713327</v>
      </c>
      <c r="H64" s="60">
        <v>3.3979932137685081E-4</v>
      </c>
      <c r="I64" s="43"/>
    </row>
    <row r="65" spans="1:12" ht="16.5" x14ac:dyDescent="0.55000000000000004">
      <c r="A65" s="46" t="s">
        <v>118</v>
      </c>
      <c r="B65" s="47">
        <v>0</v>
      </c>
      <c r="C65" s="48">
        <v>0</v>
      </c>
      <c r="D65" s="47">
        <v>200294.1</v>
      </c>
      <c r="E65" s="48">
        <v>90515</v>
      </c>
      <c r="F65" s="60"/>
      <c r="G65" s="60"/>
      <c r="H65" s="60">
        <v>3.2872968560676379E-4</v>
      </c>
      <c r="I65" s="43"/>
    </row>
    <row r="66" spans="1:12" ht="16.5" x14ac:dyDescent="0.55000000000000004">
      <c r="A66" s="46" t="s">
        <v>63</v>
      </c>
      <c r="B66" s="47">
        <v>170367</v>
      </c>
      <c r="C66" s="48">
        <v>78466</v>
      </c>
      <c r="D66" s="47">
        <v>89343.8</v>
      </c>
      <c r="E66" s="48">
        <v>42990</v>
      </c>
      <c r="F66" s="60">
        <v>-0.47558036474199822</v>
      </c>
      <c r="G66" s="60">
        <v>-0.45211938928962858</v>
      </c>
      <c r="H66" s="60">
        <v>1.5612980372573361E-4</v>
      </c>
      <c r="I66" s="43"/>
    </row>
    <row r="67" spans="1:12" ht="16.5" x14ac:dyDescent="0.55000000000000004">
      <c r="A67" s="46" t="s">
        <v>76</v>
      </c>
      <c r="B67" s="47">
        <v>0</v>
      </c>
      <c r="C67" s="48">
        <v>0</v>
      </c>
      <c r="D67" s="47">
        <v>114561.4</v>
      </c>
      <c r="E67" s="48">
        <v>37639</v>
      </c>
      <c r="F67" s="60"/>
      <c r="G67" s="60"/>
      <c r="H67" s="60">
        <v>1.3669620103356331E-4</v>
      </c>
      <c r="I67" s="43"/>
    </row>
    <row r="68" spans="1:12" ht="16.5" x14ac:dyDescent="0.55000000000000004">
      <c r="A68" s="46" t="s">
        <v>61</v>
      </c>
      <c r="B68" s="47">
        <v>267561.37</v>
      </c>
      <c r="C68" s="48">
        <v>117567</v>
      </c>
      <c r="D68" s="47">
        <v>0</v>
      </c>
      <c r="E68" s="48">
        <v>0</v>
      </c>
      <c r="F68" s="60">
        <v>-1</v>
      </c>
      <c r="G68" s="60">
        <v>-1</v>
      </c>
      <c r="H68" s="60">
        <v>0</v>
      </c>
      <c r="I68" s="43"/>
    </row>
    <row r="69" spans="1:12" ht="16.5" x14ac:dyDescent="0.55000000000000004">
      <c r="A69" s="46" t="s">
        <v>67</v>
      </c>
      <c r="B69" s="47">
        <v>192365.3</v>
      </c>
      <c r="C69" s="48">
        <v>88977</v>
      </c>
      <c r="D69" s="47">
        <v>0</v>
      </c>
      <c r="E69" s="48">
        <v>0</v>
      </c>
      <c r="F69" s="60">
        <v>-1</v>
      </c>
      <c r="G69" s="60">
        <v>-1</v>
      </c>
      <c r="H69" s="60">
        <v>0</v>
      </c>
      <c r="I69" s="43"/>
    </row>
    <row r="70" spans="1:12" ht="16.899999999999999" thickBot="1" x14ac:dyDescent="0.6">
      <c r="A70" s="46" t="s">
        <v>120</v>
      </c>
      <c r="B70" s="47">
        <v>136000</v>
      </c>
      <c r="C70" s="48">
        <v>40000</v>
      </c>
      <c r="D70" s="47">
        <v>0</v>
      </c>
      <c r="E70" s="48">
        <v>0</v>
      </c>
      <c r="F70" s="60">
        <v>-1</v>
      </c>
      <c r="G70" s="60">
        <v>-1</v>
      </c>
      <c r="H70" s="60">
        <v>0</v>
      </c>
      <c r="I70" s="43"/>
    </row>
    <row r="71" spans="1:12" ht="16.899999999999999" thickBot="1" x14ac:dyDescent="0.6">
      <c r="A71" s="56" t="s">
        <v>47</v>
      </c>
      <c r="B71" s="57">
        <v>2434126.04</v>
      </c>
      <c r="C71" s="58">
        <v>1080249</v>
      </c>
      <c r="D71" s="57">
        <v>3714955.22</v>
      </c>
      <c r="E71" s="58">
        <v>1846611</v>
      </c>
      <c r="F71" s="59">
        <v>0.52619673712541193</v>
      </c>
      <c r="G71" s="59">
        <v>0.70943088121349795</v>
      </c>
      <c r="H71" s="59">
        <v>6.7064669222558892E-3</v>
      </c>
      <c r="I71" s="43"/>
    </row>
    <row r="72" spans="1:12" ht="16.5" x14ac:dyDescent="0.55000000000000004">
      <c r="A72" s="46" t="s">
        <v>46</v>
      </c>
      <c r="B72" s="47">
        <v>1992614.54</v>
      </c>
      <c r="C72" s="48">
        <v>883615</v>
      </c>
      <c r="D72" s="47">
        <v>3214488.42</v>
      </c>
      <c r="E72" s="48">
        <v>1622632</v>
      </c>
      <c r="F72" s="60">
        <v>0.61320132693601637</v>
      </c>
      <c r="G72" s="60">
        <v>0.836356331660282</v>
      </c>
      <c r="H72" s="60">
        <v>5.8930266498975247E-3</v>
      </c>
      <c r="I72" s="43"/>
    </row>
    <row r="73" spans="1:12" ht="16.5" x14ac:dyDescent="0.55000000000000004">
      <c r="A73" s="46" t="s">
        <v>81</v>
      </c>
      <c r="B73" s="47">
        <v>441511.5</v>
      </c>
      <c r="C73" s="48">
        <v>196634</v>
      </c>
      <c r="D73" s="47">
        <v>380093.8</v>
      </c>
      <c r="E73" s="48">
        <v>171069</v>
      </c>
      <c r="F73" s="60">
        <v>-0.13910781485872969</v>
      </c>
      <c r="G73" s="60">
        <v>-0.13001312082345881</v>
      </c>
      <c r="H73" s="60">
        <v>6.2128330759612753E-4</v>
      </c>
      <c r="I73" s="43"/>
    </row>
    <row r="74" spans="1:12" ht="16.899999999999999" thickBot="1" x14ac:dyDescent="0.6">
      <c r="A74" s="46" t="s">
        <v>71</v>
      </c>
      <c r="B74" s="47">
        <v>0</v>
      </c>
      <c r="C74" s="48">
        <v>0</v>
      </c>
      <c r="D74" s="47">
        <v>120373</v>
      </c>
      <c r="E74" s="48">
        <v>52910</v>
      </c>
      <c r="F74" s="60"/>
      <c r="G74" s="60"/>
      <c r="H74" s="60">
        <v>1.9215696476223689E-4</v>
      </c>
      <c r="I74" s="43"/>
    </row>
    <row r="75" spans="1:12" customFormat="1" ht="16.899999999999999" thickBot="1" x14ac:dyDescent="0.6">
      <c r="A75" s="56" t="s">
        <v>55</v>
      </c>
      <c r="B75" s="57">
        <v>242679.5</v>
      </c>
      <c r="C75" s="58">
        <v>82166</v>
      </c>
      <c r="D75" s="57">
        <v>99669</v>
      </c>
      <c r="E75" s="58">
        <v>40344</v>
      </c>
      <c r="F75" s="59">
        <v>-0.58929781872799314</v>
      </c>
      <c r="G75" s="59">
        <v>-0.50899398778083393</v>
      </c>
      <c r="H75" s="59">
        <v>1.4652013960248891E-4</v>
      </c>
      <c r="I75" s="43"/>
      <c r="J75" s="7"/>
      <c r="K75" s="7"/>
      <c r="L75" s="7"/>
    </row>
    <row r="76" spans="1:12" ht="16.899999999999999" thickBot="1" x14ac:dyDescent="0.6">
      <c r="A76" s="46" t="s">
        <v>56</v>
      </c>
      <c r="B76" s="47">
        <v>242679.5</v>
      </c>
      <c r="C76" s="48">
        <v>82166</v>
      </c>
      <c r="D76" s="47">
        <v>99669</v>
      </c>
      <c r="E76" s="48">
        <v>40344</v>
      </c>
      <c r="F76" s="60">
        <v>-0.58929781872799314</v>
      </c>
      <c r="G76" s="60">
        <v>-0.50899398778083393</v>
      </c>
      <c r="H76" s="60">
        <v>1.4652013960248891E-4</v>
      </c>
      <c r="I76" s="43"/>
    </row>
    <row r="77" spans="1:12" ht="16.899999999999999" thickBot="1" x14ac:dyDescent="0.6">
      <c r="A77" s="56" t="s">
        <v>50</v>
      </c>
      <c r="B77" s="57">
        <v>573666931.81999993</v>
      </c>
      <c r="C77" s="58">
        <v>236817684</v>
      </c>
      <c r="D77" s="57">
        <v>602227046.5</v>
      </c>
      <c r="E77" s="58">
        <v>275347813</v>
      </c>
      <c r="F77" s="59">
        <v>4.978518561178169E-2</v>
      </c>
      <c r="G77" s="59">
        <v>0.16269954316418361</v>
      </c>
      <c r="H77" s="59">
        <v>1</v>
      </c>
      <c r="I77" s="43"/>
    </row>
    <row r="78" spans="1:12" ht="15.75" thickBot="1" x14ac:dyDescent="0.6">
      <c r="A78" s="63"/>
      <c r="B78" s="64"/>
      <c r="C78" s="65"/>
      <c r="D78" s="64"/>
      <c r="E78" s="65"/>
      <c r="F78" s="62"/>
      <c r="G78" s="62"/>
      <c r="H78" s="62"/>
      <c r="I78" s="43"/>
    </row>
    <row r="79" spans="1:12" ht="16.899999999999999" thickBot="1" x14ac:dyDescent="0.6">
      <c r="A79" s="231" t="s">
        <v>48</v>
      </c>
      <c r="B79" s="233">
        <v>45047</v>
      </c>
      <c r="C79" s="234"/>
      <c r="D79" s="233">
        <v>45413</v>
      </c>
      <c r="E79" s="234"/>
      <c r="F79" s="245" t="s">
        <v>79</v>
      </c>
      <c r="G79" s="247" t="s">
        <v>103</v>
      </c>
      <c r="H79" s="100"/>
      <c r="I79" s="43"/>
    </row>
    <row r="80" spans="1:12" ht="16.899999999999999" thickBot="1" x14ac:dyDescent="0.6">
      <c r="A80" s="244"/>
      <c r="B80" s="89" t="s">
        <v>4</v>
      </c>
      <c r="C80" s="70" t="s">
        <v>0</v>
      </c>
      <c r="D80" s="105" t="s">
        <v>4</v>
      </c>
      <c r="E80" s="70" t="s">
        <v>0</v>
      </c>
      <c r="F80" s="246"/>
      <c r="G80" s="248"/>
      <c r="H80" s="106"/>
      <c r="I80" s="43"/>
    </row>
    <row r="81" spans="1:10" ht="16.5" x14ac:dyDescent="0.55000000000000004">
      <c r="A81" s="52" t="s">
        <v>41</v>
      </c>
      <c r="B81" s="53">
        <v>349618366.88999999</v>
      </c>
      <c r="C81" s="54">
        <v>150856975</v>
      </c>
      <c r="D81" s="53">
        <v>309150174.25999999</v>
      </c>
      <c r="E81" s="54">
        <v>153316587</v>
      </c>
      <c r="F81" s="107">
        <f>+C81/$C$77</f>
        <v>0.63701735635587076</v>
      </c>
      <c r="G81" s="107">
        <f>+E81/$E$77</f>
        <v>0.55681062191694253</v>
      </c>
      <c r="H81" s="235">
        <f>SUM(G81:G90)</f>
        <v>0.92294110213252345</v>
      </c>
      <c r="I81" s="43"/>
    </row>
    <row r="82" spans="1:10" ht="16.5" x14ac:dyDescent="0.55000000000000004">
      <c r="A82" s="46" t="s">
        <v>92</v>
      </c>
      <c r="B82" s="47">
        <v>95351611.599999994</v>
      </c>
      <c r="C82" s="48">
        <v>34089761</v>
      </c>
      <c r="D82" s="47">
        <v>134822021.75</v>
      </c>
      <c r="E82" s="48">
        <v>52207498</v>
      </c>
      <c r="F82" s="108">
        <f t="shared" ref="F82:F138" si="0">+C82/$C$77</f>
        <v>0.14394938935387949</v>
      </c>
      <c r="G82" s="108">
        <f t="shared" ref="G82:G138" si="1">+E82/$E$77</f>
        <v>0.18960563888698836</v>
      </c>
      <c r="H82" s="236"/>
      <c r="I82" s="7"/>
    </row>
    <row r="83" spans="1:10" ht="16.5" x14ac:dyDescent="0.55000000000000004">
      <c r="A83" s="46" t="s">
        <v>40</v>
      </c>
      <c r="B83" s="47">
        <v>22100054.329999998</v>
      </c>
      <c r="C83" s="48">
        <v>9464803</v>
      </c>
      <c r="D83" s="47">
        <v>27394908.440000001</v>
      </c>
      <c r="E83" s="48">
        <v>13096926</v>
      </c>
      <c r="F83" s="68">
        <f t="shared" si="0"/>
        <v>3.9966622593944463E-2</v>
      </c>
      <c r="G83" s="109">
        <f t="shared" si="1"/>
        <v>4.7565026419875721E-2</v>
      </c>
      <c r="H83" s="236"/>
      <c r="I83" s="44"/>
      <c r="J83" s="34"/>
    </row>
    <row r="84" spans="1:10" ht="16.5" x14ac:dyDescent="0.55000000000000004">
      <c r="A84" s="46" t="s">
        <v>38</v>
      </c>
      <c r="B84" s="47">
        <v>14731816.91</v>
      </c>
      <c r="C84" s="48">
        <v>5787563</v>
      </c>
      <c r="D84" s="47">
        <v>23856602.199999999</v>
      </c>
      <c r="E84" s="48">
        <v>10700500</v>
      </c>
      <c r="F84" s="108">
        <f t="shared" si="0"/>
        <v>2.4438897054664212E-2</v>
      </c>
      <c r="G84" s="108">
        <f t="shared" si="1"/>
        <v>3.8861757728941904E-2</v>
      </c>
      <c r="H84" s="236"/>
      <c r="J84" s="34"/>
    </row>
    <row r="85" spans="1:10" ht="16.5" x14ac:dyDescent="0.55000000000000004">
      <c r="A85" s="46" t="s">
        <v>39</v>
      </c>
      <c r="B85" s="47">
        <v>17631323.129999999</v>
      </c>
      <c r="C85" s="48">
        <v>7402063</v>
      </c>
      <c r="D85" s="47">
        <v>17744205.780000001</v>
      </c>
      <c r="E85" s="48">
        <v>8077407</v>
      </c>
      <c r="F85" s="108">
        <f t="shared" si="0"/>
        <v>3.1256377796516244E-2</v>
      </c>
      <c r="G85" s="108">
        <f t="shared" si="1"/>
        <v>2.9335286567175312E-2</v>
      </c>
      <c r="H85" s="236"/>
      <c r="J85" s="34"/>
    </row>
    <row r="86" spans="1:10" ht="16.5" x14ac:dyDescent="0.55000000000000004">
      <c r="A86" s="46" t="s">
        <v>37</v>
      </c>
      <c r="B86" s="47">
        <v>11294296.800000001</v>
      </c>
      <c r="C86" s="48">
        <v>5122073</v>
      </c>
      <c r="D86" s="47">
        <v>8709688.8800000008</v>
      </c>
      <c r="E86" s="48">
        <v>4321472</v>
      </c>
      <c r="F86" s="108">
        <f t="shared" si="0"/>
        <v>2.1628760629210445E-2</v>
      </c>
      <c r="G86" s="108">
        <f t="shared" si="1"/>
        <v>1.5694593513985892E-2</v>
      </c>
      <c r="H86" s="236"/>
      <c r="J86" s="34"/>
    </row>
    <row r="87" spans="1:10" ht="16.5" x14ac:dyDescent="0.55000000000000004">
      <c r="A87" s="46" t="s">
        <v>64</v>
      </c>
      <c r="B87" s="47">
        <v>1572229</v>
      </c>
      <c r="C87" s="48">
        <v>671486</v>
      </c>
      <c r="D87" s="47">
        <v>7323004.5600000015</v>
      </c>
      <c r="E87" s="48">
        <v>3487763</v>
      </c>
      <c r="F87" s="108">
        <f t="shared" si="0"/>
        <v>2.8354554805966265E-3</v>
      </c>
      <c r="G87" s="108">
        <f t="shared" si="1"/>
        <v>1.2666753957475595E-2</v>
      </c>
      <c r="H87" s="236"/>
      <c r="J87" s="34"/>
    </row>
    <row r="88" spans="1:10" ht="16.5" x14ac:dyDescent="0.55000000000000004">
      <c r="A88" s="46" t="s">
        <v>88</v>
      </c>
      <c r="B88" s="47">
        <v>197705.52</v>
      </c>
      <c r="C88" s="48">
        <v>84992</v>
      </c>
      <c r="D88" s="47">
        <v>7728484.54</v>
      </c>
      <c r="E88" s="48">
        <v>3190273</v>
      </c>
      <c r="F88" s="108">
        <f t="shared" si="0"/>
        <v>3.5889211719509931E-4</v>
      </c>
      <c r="G88" s="108">
        <f t="shared" si="1"/>
        <v>1.1586338621109731E-2</v>
      </c>
      <c r="H88" s="236"/>
      <c r="I88" s="44"/>
      <c r="J88" s="34"/>
    </row>
    <row r="89" spans="1:10" ht="16.5" x14ac:dyDescent="0.55000000000000004">
      <c r="A89" s="46" t="s">
        <v>85</v>
      </c>
      <c r="B89" s="47">
        <v>3872782.3</v>
      </c>
      <c r="C89" s="48">
        <v>1196948</v>
      </c>
      <c r="D89" s="47">
        <v>8768549</v>
      </c>
      <c r="E89" s="48">
        <v>3123548</v>
      </c>
      <c r="F89" s="108">
        <f t="shared" si="0"/>
        <v>5.0543016035913936E-3</v>
      </c>
      <c r="G89" s="108">
        <f t="shared" si="1"/>
        <v>1.1344008750125791E-2</v>
      </c>
      <c r="H89" s="236"/>
      <c r="I89" s="44"/>
      <c r="J89" s="34"/>
    </row>
    <row r="90" spans="1:10" ht="16.899999999999999" thickBot="1" x14ac:dyDescent="0.6">
      <c r="A90" s="49" t="s">
        <v>43</v>
      </c>
      <c r="B90" s="50">
        <v>3571132.89</v>
      </c>
      <c r="C90" s="51">
        <v>1633529</v>
      </c>
      <c r="D90" s="50">
        <v>5699681.9800000004</v>
      </c>
      <c r="E90" s="51">
        <v>2607840</v>
      </c>
      <c r="F90" s="110">
        <f t="shared" si="0"/>
        <v>6.8978336938722868E-3</v>
      </c>
      <c r="G90" s="110">
        <f t="shared" si="1"/>
        <v>9.4710757699027013E-3</v>
      </c>
      <c r="H90" s="237"/>
      <c r="I90" s="44"/>
      <c r="J90" s="34"/>
    </row>
    <row r="91" spans="1:10" ht="16.5" x14ac:dyDescent="0.55000000000000004">
      <c r="A91" s="46" t="s">
        <v>87</v>
      </c>
      <c r="B91" s="47">
        <v>2873191.68</v>
      </c>
      <c r="C91" s="48">
        <v>1237520</v>
      </c>
      <c r="D91" s="47">
        <v>4830952.5</v>
      </c>
      <c r="E91" s="48">
        <v>2218437</v>
      </c>
      <c r="F91" s="108">
        <f t="shared" si="0"/>
        <v>5.2256232689109486E-3</v>
      </c>
      <c r="G91" s="108">
        <f t="shared" si="1"/>
        <v>8.0568535330985177E-3</v>
      </c>
      <c r="H91" s="111"/>
      <c r="I91" s="44"/>
      <c r="J91" s="34"/>
    </row>
    <row r="92" spans="1:10" ht="16.5" x14ac:dyDescent="0.55000000000000004">
      <c r="A92" s="46" t="s">
        <v>94</v>
      </c>
      <c r="B92" s="47">
        <v>5355933.41</v>
      </c>
      <c r="C92" s="48">
        <v>1835120</v>
      </c>
      <c r="D92" s="47">
        <v>5658676.3600000003</v>
      </c>
      <c r="E92" s="48">
        <v>1934175</v>
      </c>
      <c r="F92" s="108">
        <f t="shared" si="0"/>
        <v>7.7490834679389909E-3</v>
      </c>
      <c r="G92" s="108">
        <f t="shared" si="1"/>
        <v>7.024479253808346E-3</v>
      </c>
      <c r="H92" s="111"/>
      <c r="I92" s="44"/>
      <c r="J92" s="34"/>
    </row>
    <row r="93" spans="1:10" ht="16.5" x14ac:dyDescent="0.55000000000000004">
      <c r="A93" s="46" t="s">
        <v>95</v>
      </c>
      <c r="B93" s="47">
        <v>4364283.45</v>
      </c>
      <c r="C93" s="48">
        <v>1344179</v>
      </c>
      <c r="D93" s="47">
        <v>5085819.1900000004</v>
      </c>
      <c r="E93" s="48">
        <v>1709780</v>
      </c>
      <c r="F93" s="108">
        <f t="shared" si="0"/>
        <v>5.6760077089513302E-3</v>
      </c>
      <c r="G93" s="108">
        <f t="shared" si="1"/>
        <v>6.2095281650194189E-3</v>
      </c>
      <c r="H93" s="112"/>
      <c r="I93" s="44"/>
      <c r="J93" s="34"/>
    </row>
    <row r="94" spans="1:10" ht="16.5" x14ac:dyDescent="0.55000000000000004">
      <c r="A94" s="46" t="s">
        <v>35</v>
      </c>
      <c r="B94" s="47">
        <v>1876061.19</v>
      </c>
      <c r="C94" s="48">
        <v>785113</v>
      </c>
      <c r="D94" s="47">
        <v>3575019.27</v>
      </c>
      <c r="E94" s="48">
        <v>1628057</v>
      </c>
      <c r="F94" s="108">
        <f t="shared" si="0"/>
        <v>3.3152633989951526E-3</v>
      </c>
      <c r="G94" s="108">
        <f t="shared" si="1"/>
        <v>5.9127290035893617E-3</v>
      </c>
      <c r="H94" s="112"/>
      <c r="I94" s="44"/>
      <c r="J94" s="34"/>
    </row>
    <row r="95" spans="1:10" ht="16.5" x14ac:dyDescent="0.55000000000000004">
      <c r="A95" s="46" t="s">
        <v>46</v>
      </c>
      <c r="B95" s="47">
        <v>1992614.54</v>
      </c>
      <c r="C95" s="48">
        <v>883615</v>
      </c>
      <c r="D95" s="47">
        <v>3214488.42</v>
      </c>
      <c r="E95" s="48">
        <v>1622632</v>
      </c>
      <c r="F95" s="108">
        <f t="shared" si="0"/>
        <v>3.7312036207566325E-3</v>
      </c>
      <c r="G95" s="108">
        <f t="shared" si="1"/>
        <v>5.8930266498975247E-3</v>
      </c>
      <c r="H95" s="112"/>
      <c r="I95" s="44"/>
      <c r="J95" s="34"/>
    </row>
    <row r="96" spans="1:10" ht="16.5" x14ac:dyDescent="0.55000000000000004">
      <c r="A96" s="46" t="s">
        <v>89</v>
      </c>
      <c r="B96" s="47">
        <v>2086118.2</v>
      </c>
      <c r="C96" s="48">
        <v>840477</v>
      </c>
      <c r="D96" s="47">
        <v>3317684.78</v>
      </c>
      <c r="E96" s="48">
        <v>1532885</v>
      </c>
      <c r="F96" s="108">
        <f t="shared" si="0"/>
        <v>3.5490466159613316E-3</v>
      </c>
      <c r="G96" s="108">
        <f t="shared" si="1"/>
        <v>5.5670861638548773E-3</v>
      </c>
      <c r="H96" s="112"/>
      <c r="I96" s="44"/>
      <c r="J96" s="34"/>
    </row>
    <row r="97" spans="1:10" ht="16.5" x14ac:dyDescent="0.55000000000000004">
      <c r="A97" s="46" t="s">
        <v>93</v>
      </c>
      <c r="B97" s="47">
        <v>8676834.4199999999</v>
      </c>
      <c r="C97" s="48">
        <v>3102421</v>
      </c>
      <c r="D97" s="47">
        <v>4338567.54</v>
      </c>
      <c r="E97" s="48">
        <v>1317604</v>
      </c>
      <c r="F97" s="108">
        <f t="shared" si="0"/>
        <v>1.310046170369608E-2</v>
      </c>
      <c r="G97" s="108">
        <f t="shared" si="1"/>
        <v>4.7852350292682368E-3</v>
      </c>
      <c r="H97" s="112"/>
      <c r="I97" s="44"/>
      <c r="J97" s="34"/>
    </row>
    <row r="98" spans="1:10" ht="16.5" x14ac:dyDescent="0.55000000000000004">
      <c r="A98" s="46" t="s">
        <v>86</v>
      </c>
      <c r="B98" s="47">
        <v>2845738.7</v>
      </c>
      <c r="C98" s="48">
        <v>1146190</v>
      </c>
      <c r="D98" s="47">
        <v>2921818.03</v>
      </c>
      <c r="E98" s="48">
        <v>1317441</v>
      </c>
      <c r="F98" s="108">
        <f t="shared" si="0"/>
        <v>4.839967947663908E-3</v>
      </c>
      <c r="G98" s="108">
        <f t="shared" si="1"/>
        <v>4.7846430507149157E-3</v>
      </c>
      <c r="H98" s="112"/>
      <c r="I98" s="44"/>
      <c r="J98" s="34"/>
    </row>
    <row r="99" spans="1:10" ht="16.5" x14ac:dyDescent="0.55000000000000004">
      <c r="A99" s="46" t="s">
        <v>34</v>
      </c>
      <c r="B99" s="47">
        <v>1092644.06</v>
      </c>
      <c r="C99" s="48">
        <v>432719</v>
      </c>
      <c r="D99" s="47">
        <v>2747338.66</v>
      </c>
      <c r="E99" s="48">
        <v>1169029</v>
      </c>
      <c r="F99" s="108">
        <f t="shared" si="0"/>
        <v>1.827224186518098E-3</v>
      </c>
      <c r="G99" s="108">
        <f t="shared" si="1"/>
        <v>4.2456447620304871E-3</v>
      </c>
      <c r="H99" s="112"/>
      <c r="I99" s="44"/>
      <c r="J99" s="34"/>
    </row>
    <row r="100" spans="1:10" ht="16.5" x14ac:dyDescent="0.55000000000000004">
      <c r="A100" s="46" t="s">
        <v>49</v>
      </c>
      <c r="B100" s="47">
        <v>1322781.71</v>
      </c>
      <c r="C100" s="48">
        <v>560913</v>
      </c>
      <c r="D100" s="47">
        <v>1966007.24</v>
      </c>
      <c r="E100" s="48">
        <v>983558</v>
      </c>
      <c r="F100" s="108">
        <f t="shared" si="0"/>
        <v>2.3685435585967473E-3</v>
      </c>
      <c r="G100" s="108">
        <f t="shared" si="1"/>
        <v>3.5720566990666454E-3</v>
      </c>
      <c r="H100" s="112"/>
      <c r="I100" s="44"/>
      <c r="J100" s="34"/>
    </row>
    <row r="101" spans="1:10" ht="16.5" x14ac:dyDescent="0.55000000000000004">
      <c r="A101" s="46" t="s">
        <v>83</v>
      </c>
      <c r="B101" s="47">
        <v>2530834.77</v>
      </c>
      <c r="C101" s="48">
        <v>771061</v>
      </c>
      <c r="D101" s="47">
        <v>2546297.75</v>
      </c>
      <c r="E101" s="48">
        <v>974721</v>
      </c>
      <c r="F101" s="108">
        <f t="shared" si="0"/>
        <v>3.255926613993911E-3</v>
      </c>
      <c r="G101" s="108">
        <f t="shared" si="1"/>
        <v>3.5399627452279781E-3</v>
      </c>
      <c r="H101" s="112"/>
      <c r="I101" s="44"/>
      <c r="J101" s="34"/>
    </row>
    <row r="102" spans="1:10" ht="16.5" x14ac:dyDescent="0.55000000000000004">
      <c r="A102" s="46" t="s">
        <v>45</v>
      </c>
      <c r="B102" s="47">
        <v>3135084.19</v>
      </c>
      <c r="C102" s="48">
        <v>1222937</v>
      </c>
      <c r="D102" s="47">
        <v>1739028.62</v>
      </c>
      <c r="E102" s="48">
        <v>761234</v>
      </c>
      <c r="F102" s="108">
        <f t="shared" si="0"/>
        <v>5.1640442527087632E-3</v>
      </c>
      <c r="G102" s="108">
        <f t="shared" si="1"/>
        <v>2.7646270064981414E-3</v>
      </c>
      <c r="H102" s="112"/>
      <c r="I102" s="44"/>
      <c r="J102" s="34"/>
    </row>
    <row r="103" spans="1:10" ht="16.5" x14ac:dyDescent="0.55000000000000004">
      <c r="A103" s="46" t="s">
        <v>33</v>
      </c>
      <c r="B103" s="47">
        <v>1046338.02</v>
      </c>
      <c r="C103" s="48">
        <v>483145</v>
      </c>
      <c r="D103" s="47">
        <v>980556.29</v>
      </c>
      <c r="E103" s="48">
        <v>511445</v>
      </c>
      <c r="F103" s="108">
        <f t="shared" si="0"/>
        <v>2.0401559201127903E-3</v>
      </c>
      <c r="G103" s="108">
        <f t="shared" si="1"/>
        <v>1.8574507435800843E-3</v>
      </c>
      <c r="H103" s="112"/>
      <c r="I103" s="44"/>
      <c r="J103" s="34"/>
    </row>
    <row r="104" spans="1:10" ht="16.5" x14ac:dyDescent="0.55000000000000004">
      <c r="A104" s="46" t="s">
        <v>44</v>
      </c>
      <c r="B104" s="47">
        <v>737661.75</v>
      </c>
      <c r="C104" s="48">
        <v>303261</v>
      </c>
      <c r="D104" s="47">
        <v>948983.25</v>
      </c>
      <c r="E104" s="48">
        <v>441929</v>
      </c>
      <c r="F104" s="108">
        <f t="shared" si="0"/>
        <v>1.2805673751965245E-3</v>
      </c>
      <c r="G104" s="108">
        <f t="shared" si="1"/>
        <v>1.6049846017843622E-3</v>
      </c>
      <c r="H104" s="112"/>
      <c r="I104" s="44"/>
      <c r="J104" s="34"/>
    </row>
    <row r="105" spans="1:10" ht="16.5" x14ac:dyDescent="0.55000000000000004">
      <c r="A105" s="46" t="s">
        <v>109</v>
      </c>
      <c r="B105" s="47">
        <v>496072.5</v>
      </c>
      <c r="C105" s="48">
        <v>201750</v>
      </c>
      <c r="D105" s="47">
        <v>888759.25</v>
      </c>
      <c r="E105" s="48">
        <v>402538</v>
      </c>
      <c r="F105" s="108">
        <f t="shared" si="0"/>
        <v>8.5192117662969801E-4</v>
      </c>
      <c r="G105" s="108">
        <f t="shared" si="1"/>
        <v>1.4619255392451583E-3</v>
      </c>
      <c r="H105" s="112"/>
      <c r="I105" s="44"/>
      <c r="J105" s="34"/>
    </row>
    <row r="106" spans="1:10" ht="16.5" x14ac:dyDescent="0.55000000000000004">
      <c r="A106" s="46" t="s">
        <v>91</v>
      </c>
      <c r="B106" s="47">
        <v>116269.16</v>
      </c>
      <c r="C106" s="48">
        <v>53704</v>
      </c>
      <c r="D106" s="47">
        <v>666378.13</v>
      </c>
      <c r="E106" s="48">
        <v>315760</v>
      </c>
      <c r="F106" s="108">
        <f t="shared" si="0"/>
        <v>2.2677360530221215E-4</v>
      </c>
      <c r="G106" s="108">
        <f t="shared" si="1"/>
        <v>1.1467677791216014E-3</v>
      </c>
      <c r="H106" s="112"/>
      <c r="I106" s="44"/>
      <c r="J106" s="34"/>
    </row>
    <row r="107" spans="1:10" ht="16.5" x14ac:dyDescent="0.55000000000000004">
      <c r="A107" s="46" t="s">
        <v>36</v>
      </c>
      <c r="B107" s="47">
        <v>1422718.08</v>
      </c>
      <c r="C107" s="48">
        <v>332608</v>
      </c>
      <c r="D107" s="47">
        <v>907363.35</v>
      </c>
      <c r="E107" s="48">
        <v>298148</v>
      </c>
      <c r="F107" s="108">
        <f t="shared" si="0"/>
        <v>1.4044897086317252E-3</v>
      </c>
      <c r="G107" s="108">
        <f t="shared" si="1"/>
        <v>1.0828050412007449E-3</v>
      </c>
      <c r="H107" s="112"/>
      <c r="I107" s="44"/>
      <c r="J107" s="34"/>
    </row>
    <row r="108" spans="1:10" ht="16.5" x14ac:dyDescent="0.55000000000000004">
      <c r="A108" s="46" t="s">
        <v>53</v>
      </c>
      <c r="B108" s="47">
        <v>266151.45</v>
      </c>
      <c r="C108" s="48">
        <v>127292</v>
      </c>
      <c r="D108" s="47">
        <v>564528.89</v>
      </c>
      <c r="E108" s="48">
        <v>279950</v>
      </c>
      <c r="F108" s="108">
        <f t="shared" si="0"/>
        <v>5.3751053489738544E-4</v>
      </c>
      <c r="G108" s="108">
        <f t="shared" si="1"/>
        <v>1.0167140859041433E-3</v>
      </c>
      <c r="H108" s="112"/>
      <c r="I108" s="44"/>
      <c r="J108" s="34"/>
    </row>
    <row r="109" spans="1:10" ht="16.5" x14ac:dyDescent="0.55000000000000004">
      <c r="A109" s="46" t="s">
        <v>96</v>
      </c>
      <c r="B109" s="47">
        <v>1126906.95</v>
      </c>
      <c r="C109" s="48">
        <v>432762</v>
      </c>
      <c r="D109" s="47">
        <v>434932.94</v>
      </c>
      <c r="E109" s="48">
        <v>177998</v>
      </c>
      <c r="F109" s="108">
        <f t="shared" si="0"/>
        <v>1.8274057607961405E-3</v>
      </c>
      <c r="G109" s="108">
        <f t="shared" si="1"/>
        <v>6.4644784376769317E-4</v>
      </c>
      <c r="H109" s="112"/>
      <c r="I109" s="44"/>
      <c r="J109" s="34"/>
    </row>
    <row r="110" spans="1:10" ht="16.5" x14ac:dyDescent="0.55000000000000004">
      <c r="A110" s="46" t="s">
        <v>81</v>
      </c>
      <c r="B110" s="47">
        <v>441511.5</v>
      </c>
      <c r="C110" s="48">
        <v>196634</v>
      </c>
      <c r="D110" s="47">
        <v>380093.8</v>
      </c>
      <c r="E110" s="48">
        <v>171069</v>
      </c>
      <c r="F110" s="108">
        <f t="shared" si="0"/>
        <v>8.3031806020026787E-4</v>
      </c>
      <c r="G110" s="108">
        <f t="shared" si="1"/>
        <v>6.2128330759612753E-4</v>
      </c>
      <c r="H110" s="112"/>
      <c r="I110" s="44"/>
      <c r="J110" s="34"/>
    </row>
    <row r="111" spans="1:10" ht="16.5" x14ac:dyDescent="0.55000000000000004">
      <c r="A111" s="46" t="s">
        <v>70</v>
      </c>
      <c r="B111" s="47">
        <v>0</v>
      </c>
      <c r="C111" s="48">
        <v>0</v>
      </c>
      <c r="D111" s="47">
        <v>395600</v>
      </c>
      <c r="E111" s="48">
        <v>132275</v>
      </c>
      <c r="F111" s="108">
        <f t="shared" si="0"/>
        <v>0</v>
      </c>
      <c r="G111" s="108">
        <f t="shared" si="1"/>
        <v>4.8039241190559227E-4</v>
      </c>
      <c r="H111" s="112"/>
      <c r="I111" s="44"/>
      <c r="J111" s="34"/>
    </row>
    <row r="112" spans="1:10" ht="16.5" x14ac:dyDescent="0.55000000000000004">
      <c r="A112" s="46" t="s">
        <v>42</v>
      </c>
      <c r="B112" s="47">
        <v>328971.71999999997</v>
      </c>
      <c r="C112" s="48">
        <v>102636</v>
      </c>
      <c r="D112" s="47">
        <v>263545.46999999997</v>
      </c>
      <c r="E112" s="48">
        <v>129625</v>
      </c>
      <c r="F112" s="108">
        <f t="shared" si="0"/>
        <v>4.3339668839933424E-4</v>
      </c>
      <c r="G112" s="108">
        <f t="shared" si="1"/>
        <v>4.7076822070128444E-4</v>
      </c>
      <c r="H112" s="112"/>
      <c r="I112" s="44"/>
      <c r="J112" s="34"/>
    </row>
    <row r="113" spans="1:11" ht="16.5" x14ac:dyDescent="0.55000000000000004">
      <c r="A113" s="46" t="s">
        <v>54</v>
      </c>
      <c r="B113" s="47">
        <v>788348.15</v>
      </c>
      <c r="C113" s="48">
        <v>303618</v>
      </c>
      <c r="D113" s="47">
        <v>261145.12</v>
      </c>
      <c r="E113" s="48">
        <v>126669</v>
      </c>
      <c r="F113" s="108">
        <f t="shared" si="0"/>
        <v>1.2820748639700403E-3</v>
      </c>
      <c r="G113" s="108">
        <f t="shared" si="1"/>
        <v>4.60032707795649E-4</v>
      </c>
      <c r="H113" s="112"/>
      <c r="I113" s="44"/>
      <c r="J113" s="34"/>
    </row>
    <row r="114" spans="1:11" ht="16.5" x14ac:dyDescent="0.55000000000000004">
      <c r="A114" s="46" t="s">
        <v>60</v>
      </c>
      <c r="B114" s="47">
        <v>114260.44</v>
      </c>
      <c r="C114" s="48">
        <v>52920</v>
      </c>
      <c r="D114" s="47">
        <v>320786.44</v>
      </c>
      <c r="E114" s="48">
        <v>115543</v>
      </c>
      <c r="F114" s="108">
        <f t="shared" si="0"/>
        <v>2.2346304172115794E-4</v>
      </c>
      <c r="G114" s="108">
        <f t="shared" si="1"/>
        <v>4.1962563181861915E-4</v>
      </c>
      <c r="H114" s="112"/>
      <c r="I114" s="44"/>
      <c r="J114" s="34"/>
    </row>
    <row r="115" spans="1:11" ht="16.5" x14ac:dyDescent="0.55000000000000004">
      <c r="A115" s="46" t="s">
        <v>57</v>
      </c>
      <c r="B115" s="47">
        <v>5838578.4299999997</v>
      </c>
      <c r="C115" s="48">
        <v>2580607</v>
      </c>
      <c r="D115" s="47">
        <v>221585.2</v>
      </c>
      <c r="E115" s="48">
        <v>114640</v>
      </c>
      <c r="F115" s="108">
        <f t="shared" si="0"/>
        <v>1.0897019835731525E-2</v>
      </c>
      <c r="G115" s="108">
        <f t="shared" si="1"/>
        <v>4.1634614326862293E-4</v>
      </c>
      <c r="H115" s="112"/>
      <c r="I115" s="44"/>
      <c r="J115" s="34"/>
    </row>
    <row r="116" spans="1:11" ht="16.5" x14ac:dyDescent="0.55000000000000004">
      <c r="A116" s="46" t="s">
        <v>72</v>
      </c>
      <c r="B116" s="47">
        <v>0</v>
      </c>
      <c r="C116" s="48">
        <v>0</v>
      </c>
      <c r="D116" s="47">
        <v>221205.36</v>
      </c>
      <c r="E116" s="48">
        <v>103344</v>
      </c>
      <c r="F116" s="108">
        <f t="shared" si="0"/>
        <v>0</v>
      </c>
      <c r="G116" s="108">
        <f t="shared" si="1"/>
        <v>3.7532166634641112E-4</v>
      </c>
      <c r="H116" s="112"/>
      <c r="I116" s="44"/>
      <c r="J116" s="34"/>
    </row>
    <row r="117" spans="1:11" ht="16.5" x14ac:dyDescent="0.55000000000000004">
      <c r="A117" s="46" t="s">
        <v>66</v>
      </c>
      <c r="B117" s="47">
        <v>358084.8</v>
      </c>
      <c r="C117" s="48">
        <v>154287</v>
      </c>
      <c r="D117" s="47">
        <v>198288</v>
      </c>
      <c r="E117" s="48">
        <v>102858</v>
      </c>
      <c r="F117" s="108">
        <f t="shared" si="0"/>
        <v>6.515011775894236E-4</v>
      </c>
      <c r="G117" s="108">
        <f t="shared" si="1"/>
        <v>3.7355662599724372E-4</v>
      </c>
      <c r="H117" s="112"/>
      <c r="I117" s="44"/>
      <c r="J117" s="34"/>
    </row>
    <row r="118" spans="1:11" ht="16.5" x14ac:dyDescent="0.55000000000000004">
      <c r="A118" s="46" t="s">
        <v>84</v>
      </c>
      <c r="B118" s="47">
        <v>110500</v>
      </c>
      <c r="C118" s="48">
        <v>44092</v>
      </c>
      <c r="D118" s="47">
        <v>193954.96</v>
      </c>
      <c r="E118" s="48">
        <v>93563</v>
      </c>
      <c r="F118" s="108">
        <f t="shared" si="0"/>
        <v>1.8618542017326712E-4</v>
      </c>
      <c r="G118" s="108">
        <f t="shared" si="1"/>
        <v>3.3979932137685075E-4</v>
      </c>
      <c r="H118" s="112"/>
      <c r="I118" s="44"/>
      <c r="J118" s="34"/>
    </row>
    <row r="119" spans="1:11" ht="16.5" x14ac:dyDescent="0.55000000000000004">
      <c r="A119" s="46" t="s">
        <v>118</v>
      </c>
      <c r="B119" s="47">
        <v>0</v>
      </c>
      <c r="C119" s="48">
        <v>0</v>
      </c>
      <c r="D119" s="47">
        <v>200294.1</v>
      </c>
      <c r="E119" s="48">
        <v>90515</v>
      </c>
      <c r="F119" s="108">
        <f t="shared" si="0"/>
        <v>0</v>
      </c>
      <c r="G119" s="108">
        <f t="shared" si="1"/>
        <v>3.2872968560676384E-4</v>
      </c>
      <c r="H119" s="112"/>
      <c r="I119" s="44"/>
      <c r="J119" s="34"/>
    </row>
    <row r="120" spans="1:11" ht="16.5" x14ac:dyDescent="0.55000000000000004">
      <c r="A120" s="46" t="s">
        <v>71</v>
      </c>
      <c r="B120" s="47">
        <v>0</v>
      </c>
      <c r="C120" s="48">
        <v>0</v>
      </c>
      <c r="D120" s="47">
        <v>120373</v>
      </c>
      <c r="E120" s="48">
        <v>52910</v>
      </c>
      <c r="F120" s="108">
        <f t="shared" si="0"/>
        <v>0</v>
      </c>
      <c r="G120" s="108">
        <f t="shared" si="1"/>
        <v>1.9215696476223692E-4</v>
      </c>
      <c r="H120" s="112"/>
      <c r="I120" s="44"/>
      <c r="J120" s="34"/>
    </row>
    <row r="121" spans="1:11" ht="16.5" x14ac:dyDescent="0.55000000000000004">
      <c r="A121" s="46" t="s">
        <v>127</v>
      </c>
      <c r="B121" s="47">
        <v>0</v>
      </c>
      <c r="C121" s="48">
        <v>0</v>
      </c>
      <c r="D121" s="47">
        <v>115156.8</v>
      </c>
      <c r="E121" s="48">
        <v>50265</v>
      </c>
      <c r="F121" s="108">
        <f t="shared" si="0"/>
        <v>0</v>
      </c>
      <c r="G121" s="108">
        <f t="shared" si="1"/>
        <v>1.8255093240925795E-4</v>
      </c>
      <c r="H121" s="112"/>
      <c r="I121" s="44"/>
      <c r="J121" s="34"/>
    </row>
    <row r="122" spans="1:11" ht="16.5" x14ac:dyDescent="0.55000000000000004">
      <c r="A122" s="46" t="s">
        <v>116</v>
      </c>
      <c r="B122" s="47">
        <v>121182.6</v>
      </c>
      <c r="C122" s="48">
        <v>52460</v>
      </c>
      <c r="D122" s="47">
        <v>109280</v>
      </c>
      <c r="E122" s="48">
        <v>47619</v>
      </c>
      <c r="F122" s="108">
        <f t="shared" si="0"/>
        <v>2.2152061921186595E-4</v>
      </c>
      <c r="G122" s="108">
        <f t="shared" si="1"/>
        <v>1.7294126828601322E-4</v>
      </c>
      <c r="H122" s="112"/>
      <c r="I122" s="44"/>
      <c r="J122" s="34"/>
    </row>
    <row r="123" spans="1:11" ht="16.5" x14ac:dyDescent="0.55000000000000004">
      <c r="A123" s="46" t="s">
        <v>125</v>
      </c>
      <c r="B123" s="47">
        <v>0</v>
      </c>
      <c r="C123" s="48">
        <v>0</v>
      </c>
      <c r="D123" s="47">
        <v>96408</v>
      </c>
      <c r="E123" s="48">
        <v>46800</v>
      </c>
      <c r="F123" s="108">
        <f t="shared" si="0"/>
        <v>0</v>
      </c>
      <c r="G123" s="108">
        <f t="shared" si="1"/>
        <v>1.6996684843834223E-4</v>
      </c>
      <c r="H123" s="112"/>
      <c r="I123" s="44"/>
      <c r="J123" s="42"/>
      <c r="K123" s="34"/>
    </row>
    <row r="124" spans="1:11" ht="16.5" x14ac:dyDescent="0.55000000000000004">
      <c r="A124" s="46" t="s">
        <v>126</v>
      </c>
      <c r="B124" s="47">
        <v>0</v>
      </c>
      <c r="C124" s="48">
        <v>0</v>
      </c>
      <c r="D124" s="47">
        <v>94443.3</v>
      </c>
      <c r="E124" s="48">
        <v>46575</v>
      </c>
      <c r="F124" s="108">
        <f t="shared" si="0"/>
        <v>0</v>
      </c>
      <c r="G124" s="108">
        <f t="shared" si="1"/>
        <v>1.6914970012854252E-4</v>
      </c>
      <c r="H124" s="112"/>
      <c r="I124" s="44"/>
      <c r="J124" s="42"/>
      <c r="K124" s="34"/>
    </row>
    <row r="125" spans="1:11" ht="16.5" x14ac:dyDescent="0.55000000000000004">
      <c r="A125" s="46" t="s">
        <v>107</v>
      </c>
      <c r="B125" s="47">
        <v>0</v>
      </c>
      <c r="C125" s="48">
        <v>0</v>
      </c>
      <c r="D125" s="47">
        <v>94493</v>
      </c>
      <c r="E125" s="48">
        <v>44070</v>
      </c>
      <c r="F125" s="108">
        <f t="shared" si="0"/>
        <v>0</v>
      </c>
      <c r="G125" s="108">
        <f t="shared" si="1"/>
        <v>1.6005211561277228E-4</v>
      </c>
      <c r="H125" s="112"/>
      <c r="I125" s="44"/>
      <c r="J125" s="42"/>
      <c r="K125" s="34"/>
    </row>
    <row r="126" spans="1:11" ht="16.5" x14ac:dyDescent="0.55000000000000004">
      <c r="A126" s="46" t="s">
        <v>63</v>
      </c>
      <c r="B126" s="47">
        <v>170367</v>
      </c>
      <c r="C126" s="48">
        <v>78466</v>
      </c>
      <c r="D126" s="47">
        <v>89343.8</v>
      </c>
      <c r="E126" s="48">
        <v>42990</v>
      </c>
      <c r="F126" s="108">
        <f t="shared" si="0"/>
        <v>3.3133505350892628E-4</v>
      </c>
      <c r="G126" s="108">
        <f t="shared" si="1"/>
        <v>1.5612980372573361E-4</v>
      </c>
      <c r="H126" s="112"/>
      <c r="I126" s="44"/>
      <c r="J126" s="42"/>
      <c r="K126" s="34"/>
    </row>
    <row r="127" spans="1:11" ht="16.5" x14ac:dyDescent="0.55000000000000004">
      <c r="A127" s="46" t="s">
        <v>56</v>
      </c>
      <c r="B127" s="47">
        <v>242679.5</v>
      </c>
      <c r="C127" s="48">
        <v>82166</v>
      </c>
      <c r="D127" s="47">
        <v>99669</v>
      </c>
      <c r="E127" s="48">
        <v>40344</v>
      </c>
      <c r="F127" s="108">
        <f t="shared" si="0"/>
        <v>3.4695888673584021E-4</v>
      </c>
      <c r="G127" s="108">
        <f t="shared" si="1"/>
        <v>1.4652013960248888E-4</v>
      </c>
      <c r="H127" s="112"/>
      <c r="I127" s="44"/>
      <c r="J127" s="42"/>
      <c r="K127" s="34"/>
    </row>
    <row r="128" spans="1:11" ht="16.5" x14ac:dyDescent="0.55000000000000004">
      <c r="A128" s="46" t="s">
        <v>76</v>
      </c>
      <c r="B128" s="47">
        <v>0</v>
      </c>
      <c r="C128" s="48">
        <v>0</v>
      </c>
      <c r="D128" s="47">
        <v>114561.4</v>
      </c>
      <c r="E128" s="48">
        <v>37639</v>
      </c>
      <c r="F128" s="108">
        <f t="shared" si="0"/>
        <v>0</v>
      </c>
      <c r="G128" s="108">
        <f t="shared" si="1"/>
        <v>1.3669620103356331E-4</v>
      </c>
      <c r="H128" s="112"/>
      <c r="I128" s="44"/>
      <c r="J128" s="42"/>
      <c r="K128" s="34"/>
    </row>
    <row r="129" spans="1:11" ht="16.5" x14ac:dyDescent="0.55000000000000004">
      <c r="A129" s="46" t="s">
        <v>58</v>
      </c>
      <c r="B129" s="47">
        <v>256296.74</v>
      </c>
      <c r="C129" s="48">
        <v>78209</v>
      </c>
      <c r="D129" s="47">
        <v>106297.9</v>
      </c>
      <c r="E129" s="48">
        <v>31365</v>
      </c>
      <c r="F129" s="108">
        <f t="shared" si="0"/>
        <v>3.3024983049830014E-4</v>
      </c>
      <c r="G129" s="108">
        <f t="shared" si="1"/>
        <v>1.1391047438608129E-4</v>
      </c>
      <c r="H129" s="112"/>
      <c r="I129" s="44"/>
      <c r="J129" s="42"/>
      <c r="K129" s="34"/>
    </row>
    <row r="130" spans="1:11" ht="16.5" x14ac:dyDescent="0.55000000000000004">
      <c r="A130" s="46" t="s">
        <v>69</v>
      </c>
      <c r="B130" s="47">
        <v>214977.33</v>
      </c>
      <c r="C130" s="48">
        <v>100936</v>
      </c>
      <c r="D130" s="47">
        <v>0</v>
      </c>
      <c r="E130" s="48">
        <v>0</v>
      </c>
      <c r="F130" s="108">
        <f t="shared" si="0"/>
        <v>4.2621817043021163E-4</v>
      </c>
      <c r="G130" s="108">
        <f t="shared" si="1"/>
        <v>0</v>
      </c>
      <c r="H130" s="112"/>
      <c r="I130" s="44"/>
      <c r="J130" s="42"/>
      <c r="K130" s="34"/>
    </row>
    <row r="131" spans="1:11" ht="16.5" x14ac:dyDescent="0.55000000000000004">
      <c r="A131" s="46" t="s">
        <v>97</v>
      </c>
      <c r="B131" s="47">
        <v>192446.84</v>
      </c>
      <c r="C131" s="48">
        <v>88890</v>
      </c>
      <c r="D131" s="47">
        <v>0</v>
      </c>
      <c r="E131" s="48">
        <v>0</v>
      </c>
      <c r="F131" s="108">
        <f t="shared" si="0"/>
        <v>3.7535203663253459E-4</v>
      </c>
      <c r="G131" s="108">
        <f t="shared" si="1"/>
        <v>0</v>
      </c>
      <c r="H131" s="112"/>
      <c r="I131" s="42"/>
      <c r="J131" s="34"/>
    </row>
    <row r="132" spans="1:11" ht="16.5" x14ac:dyDescent="0.55000000000000004">
      <c r="A132" s="46" t="s">
        <v>59</v>
      </c>
      <c r="B132" s="47">
        <v>143880</v>
      </c>
      <c r="C132" s="48">
        <v>48942</v>
      </c>
      <c r="D132" s="47">
        <v>0</v>
      </c>
      <c r="E132" s="48">
        <v>0</v>
      </c>
      <c r="F132" s="108">
        <f t="shared" si="0"/>
        <v>2.0666530967341105E-4</v>
      </c>
      <c r="G132" s="108">
        <f t="shared" si="1"/>
        <v>0</v>
      </c>
      <c r="H132" s="112"/>
      <c r="I132" s="42"/>
      <c r="J132" s="34"/>
    </row>
    <row r="133" spans="1:11" ht="16.5" x14ac:dyDescent="0.55000000000000004">
      <c r="A133" s="46" t="s">
        <v>106</v>
      </c>
      <c r="B133" s="47">
        <v>123632</v>
      </c>
      <c r="C133" s="48">
        <v>45856</v>
      </c>
      <c r="D133" s="47">
        <v>0</v>
      </c>
      <c r="E133" s="48">
        <v>0</v>
      </c>
      <c r="F133" s="108">
        <f t="shared" si="0"/>
        <v>1.9363418823063907E-4</v>
      </c>
      <c r="G133" s="108">
        <f t="shared" si="1"/>
        <v>0</v>
      </c>
      <c r="H133" s="112"/>
      <c r="I133" s="42"/>
      <c r="J133" s="34"/>
    </row>
    <row r="134" spans="1:11" ht="16.5" x14ac:dyDescent="0.55000000000000004">
      <c r="A134" s="46" t="s">
        <v>117</v>
      </c>
      <c r="B134" s="47">
        <v>227445.3</v>
      </c>
      <c r="C134" s="48">
        <v>101853</v>
      </c>
      <c r="D134" s="47">
        <v>0</v>
      </c>
      <c r="E134" s="48">
        <v>0</v>
      </c>
      <c r="F134" s="108">
        <f t="shared" si="0"/>
        <v>4.3009034747590894E-4</v>
      </c>
      <c r="G134" s="108">
        <f t="shared" si="1"/>
        <v>0</v>
      </c>
      <c r="H134" s="112"/>
      <c r="I134" s="42"/>
      <c r="J134" s="34"/>
    </row>
    <row r="135" spans="1:11" ht="16.5" x14ac:dyDescent="0.55000000000000004">
      <c r="A135" s="46" t="s">
        <v>128</v>
      </c>
      <c r="B135" s="47">
        <v>92285.2</v>
      </c>
      <c r="C135" s="48">
        <v>51588</v>
      </c>
      <c r="D135" s="47">
        <v>0</v>
      </c>
      <c r="E135" s="48">
        <v>0</v>
      </c>
      <c r="F135" s="108">
        <f t="shared" si="0"/>
        <v>2.1783846175946894E-4</v>
      </c>
      <c r="G135" s="108">
        <f t="shared" si="1"/>
        <v>0</v>
      </c>
      <c r="H135" s="112"/>
      <c r="I135" s="42"/>
      <c r="J135" s="34"/>
    </row>
    <row r="136" spans="1:11" ht="16.5" x14ac:dyDescent="0.55000000000000004">
      <c r="A136" s="46" t="s">
        <v>61</v>
      </c>
      <c r="B136" s="47">
        <v>267561.37</v>
      </c>
      <c r="C136" s="48">
        <v>117567</v>
      </c>
      <c r="D136" s="47">
        <v>0</v>
      </c>
      <c r="E136" s="48">
        <v>0</v>
      </c>
      <c r="F136" s="108">
        <f t="shared" si="0"/>
        <v>4.9644518945637527E-4</v>
      </c>
      <c r="G136" s="108">
        <f t="shared" si="1"/>
        <v>0</v>
      </c>
      <c r="H136" s="112"/>
      <c r="I136" s="42"/>
      <c r="J136" s="34"/>
    </row>
    <row r="137" spans="1:11" ht="16.5" x14ac:dyDescent="0.55000000000000004">
      <c r="A137" s="46" t="s">
        <v>67</v>
      </c>
      <c r="B137" s="47">
        <v>192365.3</v>
      </c>
      <c r="C137" s="48">
        <v>88977</v>
      </c>
      <c r="D137" s="47">
        <v>0</v>
      </c>
      <c r="E137" s="48">
        <v>0</v>
      </c>
      <c r="F137" s="108">
        <f t="shared" si="0"/>
        <v>3.7571940784624853E-4</v>
      </c>
      <c r="G137" s="108">
        <f t="shared" si="1"/>
        <v>0</v>
      </c>
      <c r="H137" s="112"/>
      <c r="I137" s="42"/>
      <c r="J137" s="34"/>
    </row>
    <row r="138" spans="1:11" ht="16.899999999999999" thickBot="1" x14ac:dyDescent="0.6">
      <c r="A138" s="49" t="s">
        <v>120</v>
      </c>
      <c r="B138" s="50">
        <v>136000</v>
      </c>
      <c r="C138" s="51">
        <v>40000</v>
      </c>
      <c r="D138" s="50">
        <v>0</v>
      </c>
      <c r="E138" s="51">
        <v>0</v>
      </c>
      <c r="F138" s="110">
        <f t="shared" si="0"/>
        <v>1.6890630515582612E-4</v>
      </c>
      <c r="G138" s="110">
        <f t="shared" si="1"/>
        <v>0</v>
      </c>
      <c r="H138" s="112"/>
      <c r="I138" s="42"/>
      <c r="J138" s="34"/>
    </row>
    <row r="139" spans="1:11" ht="16.5" x14ac:dyDescent="0.6">
      <c r="A139" s="76"/>
      <c r="B139" s="98"/>
      <c r="C139" s="99"/>
      <c r="D139" s="98"/>
      <c r="E139" s="99"/>
      <c r="F139" s="97"/>
      <c r="G139" s="97"/>
      <c r="H139" s="97"/>
      <c r="I139" s="42"/>
      <c r="J139" s="34"/>
    </row>
    <row r="140" spans="1:11" x14ac:dyDescent="0.55000000000000004">
      <c r="I140" s="42"/>
      <c r="J140" s="34"/>
    </row>
    <row r="141" spans="1:11" x14ac:dyDescent="0.55000000000000004">
      <c r="I141" s="42"/>
      <c r="J141" s="34"/>
    </row>
    <row r="142" spans="1:11" x14ac:dyDescent="0.55000000000000004">
      <c r="I142" s="42"/>
      <c r="J142" s="34"/>
    </row>
    <row r="143" spans="1:11" x14ac:dyDescent="0.55000000000000004">
      <c r="I143" s="42"/>
      <c r="J143" s="34"/>
    </row>
    <row r="144" spans="1:11" x14ac:dyDescent="0.55000000000000004">
      <c r="I144" s="42"/>
      <c r="J144" s="34"/>
    </row>
    <row r="145" spans="9:10" x14ac:dyDescent="0.55000000000000004">
      <c r="I145" s="42"/>
      <c r="J145" s="34"/>
    </row>
    <row r="146" spans="9:10" x14ac:dyDescent="0.55000000000000004">
      <c r="I146" s="42"/>
      <c r="J146" s="34"/>
    </row>
    <row r="147" spans="9:10" x14ac:dyDescent="0.55000000000000004">
      <c r="I147" s="42"/>
      <c r="J147" s="34"/>
    </row>
    <row r="148" spans="9:10" x14ac:dyDescent="0.55000000000000004">
      <c r="I148" s="42"/>
      <c r="J148" s="34"/>
    </row>
    <row r="149" spans="9:10" x14ac:dyDescent="0.55000000000000004">
      <c r="I149" s="42"/>
      <c r="J149" s="34"/>
    </row>
    <row r="150" spans="9:10" x14ac:dyDescent="0.55000000000000004">
      <c r="I150" s="42"/>
      <c r="J150" s="34"/>
    </row>
    <row r="151" spans="9:10" x14ac:dyDescent="0.55000000000000004">
      <c r="I151" s="42"/>
      <c r="J151" s="34"/>
    </row>
    <row r="152" spans="9:10" x14ac:dyDescent="0.55000000000000004">
      <c r="I152" s="42"/>
      <c r="J152" s="34"/>
    </row>
    <row r="153" spans="9:10" x14ac:dyDescent="0.55000000000000004">
      <c r="I153" s="42"/>
      <c r="J153" s="34"/>
    </row>
    <row r="154" spans="9:10" x14ac:dyDescent="0.55000000000000004">
      <c r="I154" s="42"/>
      <c r="J154" s="34"/>
    </row>
    <row r="155" spans="9:10" x14ac:dyDescent="0.55000000000000004">
      <c r="I155" s="42"/>
      <c r="J155" s="34"/>
    </row>
    <row r="156" spans="9:10" x14ac:dyDescent="0.55000000000000004">
      <c r="I156" s="42"/>
      <c r="J156" s="34"/>
    </row>
    <row r="157" spans="9:10" x14ac:dyDescent="0.55000000000000004">
      <c r="I157" s="42"/>
      <c r="J157" s="34"/>
    </row>
    <row r="158" spans="9:10" x14ac:dyDescent="0.55000000000000004">
      <c r="I158" s="42"/>
      <c r="J158" s="34"/>
    </row>
  </sheetData>
  <mergeCells count="11">
    <mergeCell ref="H81:H90"/>
    <mergeCell ref="K10:L11"/>
    <mergeCell ref="A1:A3"/>
    <mergeCell ref="B10:C10"/>
    <mergeCell ref="D10:E10"/>
    <mergeCell ref="A10:A11"/>
    <mergeCell ref="A79:A80"/>
    <mergeCell ref="B79:C79"/>
    <mergeCell ref="D79:E79"/>
    <mergeCell ref="F79:F80"/>
    <mergeCell ref="G79:G80"/>
  </mergeCells>
  <phoneticPr fontId="12" type="noConversion"/>
  <conditionalFormatting sqref="F12:G78">
    <cfRule type="cellIs" dxfId="8" priority="4" operator="lessThan">
      <formula>0</formula>
    </cfRule>
  </conditionalFormatting>
  <conditionalFormatting sqref="F79:G79">
    <cfRule type="cellIs" dxfId="7" priority="1" stopIfTrue="1" operator="lessThan">
      <formula>0</formula>
    </cfRule>
  </conditionalFormatting>
  <conditionalFormatting sqref="F48:H78 F1:H10 H79:H81 F81:G81 F83:G65121 H93:H65126">
    <cfRule type="cellIs" dxfId="6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P174"/>
  <sheetViews>
    <sheetView showGridLines="0" zoomScale="80" zoomScaleNormal="80" workbookViewId="0">
      <selection activeCell="D17" sqref="D17"/>
    </sheetView>
  </sheetViews>
  <sheetFormatPr baseColWidth="10" defaultColWidth="9.140625" defaultRowHeight="15.4" x14ac:dyDescent="0.55000000000000004"/>
  <cols>
    <col min="1" max="1" width="32" style="7" customWidth="1"/>
    <col min="2" max="2" width="18.42578125" style="27" customWidth="1"/>
    <col min="3" max="3" width="17.5703125" style="30" customWidth="1"/>
    <col min="4" max="4" width="17.7109375" style="27" customWidth="1"/>
    <col min="5" max="5" width="15.7109375" style="30" customWidth="1"/>
    <col min="6" max="6" width="16.42578125" style="25" bestFit="1" customWidth="1"/>
    <col min="7" max="7" width="16.42578125" style="25" customWidth="1"/>
    <col min="8" max="8" width="16.42578125" style="25" bestFit="1" customWidth="1"/>
    <col min="9" max="9" width="10.42578125" style="36" customWidth="1"/>
    <col min="10" max="10" width="15.140625" style="7" bestFit="1" customWidth="1"/>
    <col min="11" max="11" width="19.42578125" style="7" bestFit="1" customWidth="1"/>
    <col min="12" max="12" width="18.7109375" style="7" customWidth="1"/>
    <col min="13" max="13" width="20.42578125" style="7" customWidth="1"/>
    <col min="14" max="14" width="10.140625" style="7" bestFit="1" customWidth="1"/>
    <col min="15" max="15" width="13.7109375" style="7" bestFit="1" customWidth="1"/>
    <col min="16" max="16384" width="9.140625" style="7"/>
  </cols>
  <sheetData>
    <row r="1" spans="1:16" ht="16.5" x14ac:dyDescent="0.55000000000000004">
      <c r="A1" s="242"/>
      <c r="B1" s="98"/>
      <c r="F1" s="24"/>
      <c r="G1" s="24"/>
    </row>
    <row r="2" spans="1:16" ht="16.5" x14ac:dyDescent="0.55000000000000004">
      <c r="A2" s="242"/>
      <c r="B2" s="215"/>
      <c r="D2" s="28"/>
    </row>
    <row r="3" spans="1:16" ht="16.5" x14ac:dyDescent="0.55000000000000004">
      <c r="A3" s="242"/>
      <c r="B3" s="215"/>
      <c r="D3" s="28"/>
    </row>
    <row r="4" spans="1:16" s="8" customFormat="1" ht="16.5" x14ac:dyDescent="0.55000000000000004">
      <c r="A4" s="214" t="s">
        <v>5</v>
      </c>
      <c r="B4" s="216"/>
      <c r="C4" s="31"/>
      <c r="D4" s="28"/>
      <c r="E4" s="31"/>
      <c r="F4" s="24"/>
      <c r="G4" s="24"/>
      <c r="H4" s="24"/>
      <c r="I4" s="37"/>
    </row>
    <row r="5" spans="1:16" s="8" customFormat="1" ht="16.5" x14ac:dyDescent="0.55000000000000004">
      <c r="A5" s="214" t="s">
        <v>114</v>
      </c>
      <c r="B5" s="216"/>
      <c r="C5" s="31"/>
      <c r="D5" s="29"/>
      <c r="E5" s="31"/>
      <c r="F5" s="24"/>
      <c r="G5" s="24"/>
      <c r="H5" s="24"/>
      <c r="I5" s="37"/>
    </row>
    <row r="6" spans="1:16" s="8" customFormat="1" ht="16.5" x14ac:dyDescent="0.55000000000000004">
      <c r="A6" s="214" t="s">
        <v>124</v>
      </c>
      <c r="B6" s="216"/>
      <c r="C6" s="31"/>
      <c r="D6" s="29"/>
      <c r="E6" s="31"/>
      <c r="F6" s="26"/>
      <c r="G6" s="26"/>
      <c r="H6" s="24"/>
      <c r="I6" s="37"/>
    </row>
    <row r="7" spans="1:16" s="8" customFormat="1" ht="16.5" x14ac:dyDescent="0.55000000000000004">
      <c r="A7" s="214" t="s">
        <v>78</v>
      </c>
      <c r="B7" s="216"/>
      <c r="C7" s="31"/>
      <c r="D7" s="29"/>
      <c r="E7" s="31"/>
      <c r="F7" s="24"/>
      <c r="G7" s="24"/>
      <c r="H7" s="24"/>
      <c r="I7" s="38"/>
    </row>
    <row r="8" spans="1:16" s="8" customFormat="1" ht="16.5" x14ac:dyDescent="0.55000000000000004">
      <c r="A8" s="214" t="s">
        <v>7</v>
      </c>
      <c r="B8" s="216"/>
      <c r="C8" s="31"/>
      <c r="D8" s="29"/>
      <c r="E8" s="31"/>
      <c r="F8" s="24"/>
      <c r="G8" s="24"/>
      <c r="H8" s="24"/>
      <c r="I8" s="38"/>
    </row>
    <row r="9" spans="1:16" ht="15.75" thickBot="1" x14ac:dyDescent="0.6">
      <c r="A9" s="23"/>
      <c r="B9" s="28"/>
      <c r="D9" s="28"/>
      <c r="F9" s="33"/>
      <c r="G9" s="33"/>
      <c r="H9" s="33"/>
    </row>
    <row r="10" spans="1:16" ht="15" customHeight="1" thickBot="1" x14ac:dyDescent="0.65">
      <c r="A10" s="231" t="s">
        <v>48</v>
      </c>
      <c r="B10" s="243" t="s">
        <v>129</v>
      </c>
      <c r="C10" s="234"/>
      <c r="D10" s="243" t="s">
        <v>130</v>
      </c>
      <c r="E10" s="234"/>
      <c r="F10" s="71"/>
      <c r="G10" s="72" t="s">
        <v>29</v>
      </c>
      <c r="H10" s="73"/>
      <c r="I10" s="39"/>
      <c r="J10" s="76"/>
      <c r="K10" s="238" t="s">
        <v>102</v>
      </c>
      <c r="L10" s="239"/>
    </row>
    <row r="11" spans="1:16" ht="15" customHeight="1" thickBot="1" x14ac:dyDescent="0.65">
      <c r="A11" s="232"/>
      <c r="B11" s="74" t="s">
        <v>4</v>
      </c>
      <c r="C11" s="70" t="s">
        <v>0</v>
      </c>
      <c r="D11" s="75" t="s">
        <v>4</v>
      </c>
      <c r="E11" s="70" t="s">
        <v>0</v>
      </c>
      <c r="F11" s="75" t="s">
        <v>4</v>
      </c>
      <c r="G11" s="70" t="s">
        <v>0</v>
      </c>
      <c r="H11" s="69" t="s">
        <v>30</v>
      </c>
      <c r="I11" s="7"/>
      <c r="J11" s="77"/>
      <c r="K11" s="240"/>
      <c r="L11" s="241"/>
      <c r="M11" s="10"/>
      <c r="N11" s="10"/>
      <c r="O11" s="10"/>
      <c r="P11" s="10"/>
    </row>
    <row r="12" spans="1:16" ht="16.899999999999999" thickBot="1" x14ac:dyDescent="0.65">
      <c r="A12" s="56" t="s">
        <v>41</v>
      </c>
      <c r="B12" s="57">
        <v>1660102807.8599999</v>
      </c>
      <c r="C12" s="58">
        <v>697967954</v>
      </c>
      <c r="D12" s="57">
        <v>1209974352.02</v>
      </c>
      <c r="E12" s="58">
        <v>596739973</v>
      </c>
      <c r="F12" s="59">
        <v>-0.27114492771700688</v>
      </c>
      <c r="G12" s="59">
        <v>-0.14503241935374009</v>
      </c>
      <c r="H12" s="59">
        <v>0.53176852351271653</v>
      </c>
      <c r="I12" s="43"/>
      <c r="J12" s="77"/>
      <c r="K12" s="78">
        <v>2023</v>
      </c>
      <c r="L12" s="78">
        <v>2024</v>
      </c>
    </row>
    <row r="13" spans="1:16" ht="16.899999999999999" thickBot="1" x14ac:dyDescent="0.65">
      <c r="A13" s="46" t="s">
        <v>41</v>
      </c>
      <c r="B13" s="47">
        <v>1660102807.8599999</v>
      </c>
      <c r="C13" s="48">
        <v>697967954</v>
      </c>
      <c r="D13" s="47">
        <v>1209974352.02</v>
      </c>
      <c r="E13" s="48">
        <v>596739973</v>
      </c>
      <c r="F13" s="60">
        <v>-0.27114492771700688</v>
      </c>
      <c r="G13" s="60">
        <v>-0.14503241935374009</v>
      </c>
      <c r="H13" s="60">
        <v>0.53176852351271653</v>
      </c>
      <c r="I13" s="43"/>
      <c r="J13" s="79" t="s">
        <v>41</v>
      </c>
      <c r="K13" s="80">
        <f>+C12/$C$94</f>
        <v>0.63734170743577812</v>
      </c>
      <c r="L13" s="81">
        <f>+H12</f>
        <v>0.53176852351271653</v>
      </c>
    </row>
    <row r="14" spans="1:16" ht="16.899999999999999" thickBot="1" x14ac:dyDescent="0.65">
      <c r="A14" s="56" t="s">
        <v>1</v>
      </c>
      <c r="B14" s="57">
        <v>473453722.76999998</v>
      </c>
      <c r="C14" s="58">
        <v>167342207</v>
      </c>
      <c r="D14" s="57">
        <v>609395317.88600004</v>
      </c>
      <c r="E14" s="58">
        <v>229274949</v>
      </c>
      <c r="F14" s="59">
        <v>0.28712752393339902</v>
      </c>
      <c r="G14" s="59">
        <v>0.37009636188197281</v>
      </c>
      <c r="H14" s="59">
        <v>0.20431210682141351</v>
      </c>
      <c r="I14" s="43"/>
      <c r="J14" s="82" t="s">
        <v>1</v>
      </c>
      <c r="K14" s="80">
        <f>+C14/$C$94</f>
        <v>0.15280668306363449</v>
      </c>
      <c r="L14" s="83">
        <f>+H14</f>
        <v>0.20431210682141351</v>
      </c>
    </row>
    <row r="15" spans="1:16" ht="16.899999999999999" thickBot="1" x14ac:dyDescent="0.65">
      <c r="A15" s="46" t="s">
        <v>92</v>
      </c>
      <c r="B15" s="47">
        <v>473453722.76999998</v>
      </c>
      <c r="C15" s="48">
        <v>167342207</v>
      </c>
      <c r="D15" s="47">
        <v>609395317.88600004</v>
      </c>
      <c r="E15" s="48">
        <v>229274949</v>
      </c>
      <c r="F15" s="60">
        <v>0.28712752393339902</v>
      </c>
      <c r="G15" s="60">
        <v>0.37009636188197281</v>
      </c>
      <c r="H15" s="60">
        <v>0.20431210682141351</v>
      </c>
      <c r="I15" s="43"/>
      <c r="J15" s="82" t="s">
        <v>2</v>
      </c>
      <c r="K15" s="80">
        <f>+C16/$C$94</f>
        <v>0.15109229760431411</v>
      </c>
      <c r="L15" s="83">
        <f>+H16</f>
        <v>0.18654841743179751</v>
      </c>
    </row>
    <row r="16" spans="1:16" ht="16.899999999999999" thickBot="1" x14ac:dyDescent="0.65">
      <c r="A16" s="56" t="s">
        <v>2</v>
      </c>
      <c r="B16" s="57">
        <v>414497096.48000002</v>
      </c>
      <c r="C16" s="58">
        <v>165464743</v>
      </c>
      <c r="D16" s="57">
        <v>464111944.10399997</v>
      </c>
      <c r="E16" s="58">
        <v>209340893</v>
      </c>
      <c r="F16" s="59">
        <v>0.1196989027072568</v>
      </c>
      <c r="G16" s="59">
        <v>0.26516917866907752</v>
      </c>
      <c r="H16" s="59">
        <v>0.18654841743179751</v>
      </c>
      <c r="I16" s="43"/>
      <c r="J16" s="82" t="s">
        <v>62</v>
      </c>
      <c r="K16" s="80">
        <f>+C44/$C$94</f>
        <v>3.5667049363799032E-2</v>
      </c>
      <c r="L16" s="83">
        <f>+H44</f>
        <v>4.7527210043370349E-2</v>
      </c>
    </row>
    <row r="17" spans="1:13" ht="16.899999999999999" thickBot="1" x14ac:dyDescent="0.65">
      <c r="A17" s="46" t="s">
        <v>40</v>
      </c>
      <c r="B17" s="47">
        <v>106013945.63</v>
      </c>
      <c r="C17" s="48">
        <v>45319304</v>
      </c>
      <c r="D17" s="47">
        <v>110008923.5</v>
      </c>
      <c r="E17" s="48">
        <v>52752068</v>
      </c>
      <c r="F17" s="60">
        <v>3.7683512732776807E-2</v>
      </c>
      <c r="G17" s="60">
        <v>0.16400878530702931</v>
      </c>
      <c r="H17" s="60">
        <v>4.700856416837091E-2</v>
      </c>
      <c r="I17" s="43"/>
      <c r="J17" s="82" t="s">
        <v>100</v>
      </c>
      <c r="K17" s="80">
        <f>+C62/$C$94</f>
        <v>1.86512798545133E-2</v>
      </c>
      <c r="L17" s="83">
        <f>+H62</f>
        <v>2.2441864239124441E-2</v>
      </c>
    </row>
    <row r="18" spans="1:13" ht="16.899999999999999" thickBot="1" x14ac:dyDescent="0.65">
      <c r="A18" s="46" t="s">
        <v>39</v>
      </c>
      <c r="B18" s="47">
        <v>82045615.189999998</v>
      </c>
      <c r="C18" s="48">
        <v>34035875</v>
      </c>
      <c r="D18" s="47">
        <v>83112030.384000003</v>
      </c>
      <c r="E18" s="48">
        <v>37815839</v>
      </c>
      <c r="F18" s="60">
        <v>1.2997832870536911E-2</v>
      </c>
      <c r="G18" s="60">
        <v>0.1110582290010174</v>
      </c>
      <c r="H18" s="60">
        <v>3.3698551765066018E-2</v>
      </c>
      <c r="I18" s="43"/>
      <c r="J18" s="84" t="s">
        <v>101</v>
      </c>
      <c r="K18" s="80">
        <f>+C83/$C$94</f>
        <v>3.9698413443215183E-3</v>
      </c>
      <c r="L18" s="83">
        <f>+H83</f>
        <v>6.6974472559323383E-3</v>
      </c>
    </row>
    <row r="19" spans="1:13" ht="16.899999999999999" thickBot="1" x14ac:dyDescent="0.65">
      <c r="A19" s="46" t="s">
        <v>38</v>
      </c>
      <c r="B19" s="47">
        <v>73680239.609999999</v>
      </c>
      <c r="C19" s="48">
        <v>28571321</v>
      </c>
      <c r="D19" s="47">
        <v>70086222.299999997</v>
      </c>
      <c r="E19" s="48">
        <v>31223900</v>
      </c>
      <c r="F19" s="60">
        <v>-4.8778577933834777E-2</v>
      </c>
      <c r="G19" s="60">
        <v>9.2840614544913658E-2</v>
      </c>
      <c r="H19" s="60">
        <v>2.782432542240422E-2</v>
      </c>
      <c r="I19" s="43"/>
      <c r="J19" s="84" t="s">
        <v>55</v>
      </c>
      <c r="K19" s="80">
        <f>+C91/$C$94</f>
        <v>4.7114133363943699E-4</v>
      </c>
      <c r="L19" s="83">
        <f>+H91</f>
        <v>7.0443069564531319E-4</v>
      </c>
    </row>
    <row r="20" spans="1:13" ht="16.5" x14ac:dyDescent="0.55000000000000004">
      <c r="A20" s="46" t="s">
        <v>37</v>
      </c>
      <c r="B20" s="47">
        <v>38644775.950000003</v>
      </c>
      <c r="C20" s="48">
        <v>16963496</v>
      </c>
      <c r="D20" s="47">
        <v>48344565.229999997</v>
      </c>
      <c r="E20" s="48">
        <v>23751477</v>
      </c>
      <c r="F20" s="60">
        <v>0.25099871953067932</v>
      </c>
      <c r="G20" s="60">
        <v>0.40015224456090892</v>
      </c>
      <c r="H20" s="60">
        <v>2.1165479818688542E-2</v>
      </c>
      <c r="I20" s="43"/>
      <c r="L20" s="22"/>
    </row>
    <row r="21" spans="1:13" ht="16.5" x14ac:dyDescent="0.55000000000000004">
      <c r="A21" s="46" t="s">
        <v>94</v>
      </c>
      <c r="B21" s="47">
        <v>25633716.510000002</v>
      </c>
      <c r="C21" s="48">
        <v>8478913</v>
      </c>
      <c r="D21" s="47">
        <v>30257194.289999999</v>
      </c>
      <c r="E21" s="48">
        <v>12019295</v>
      </c>
      <c r="F21" s="60">
        <v>0.1803670481491175</v>
      </c>
      <c r="G21" s="60">
        <v>0.41755140075148778</v>
      </c>
      <c r="H21" s="60">
        <v>1.071066636223777E-2</v>
      </c>
      <c r="I21" s="43"/>
    </row>
    <row r="22" spans="1:13" ht="16.5" x14ac:dyDescent="0.55000000000000004">
      <c r="A22" s="46" t="s">
        <v>64</v>
      </c>
      <c r="B22" s="47">
        <v>5119062.04</v>
      </c>
      <c r="C22" s="48">
        <v>2202725</v>
      </c>
      <c r="D22" s="47">
        <v>24223286.600000001</v>
      </c>
      <c r="E22" s="48">
        <v>11741102</v>
      </c>
      <c r="F22" s="60">
        <v>3.7319775401667141</v>
      </c>
      <c r="G22" s="60">
        <v>4.3302622887559723</v>
      </c>
      <c r="H22" s="60">
        <v>1.046276227074905E-2</v>
      </c>
      <c r="I22" s="43"/>
      <c r="M22" s="32"/>
    </row>
    <row r="23" spans="1:13" ht="16.5" x14ac:dyDescent="0.55000000000000004">
      <c r="A23" s="46" t="s">
        <v>34</v>
      </c>
      <c r="B23" s="47">
        <v>14064116.66</v>
      </c>
      <c r="C23" s="48">
        <v>5831929</v>
      </c>
      <c r="D23" s="47">
        <v>20281805.579999998</v>
      </c>
      <c r="E23" s="48">
        <v>9190509</v>
      </c>
      <c r="F23" s="60">
        <v>0.44209594319448708</v>
      </c>
      <c r="G23" s="60">
        <v>0.57589521408782574</v>
      </c>
      <c r="H23" s="60">
        <v>8.1898710030948989E-3</v>
      </c>
      <c r="I23" s="43"/>
    </row>
    <row r="24" spans="1:13" ht="16.5" x14ac:dyDescent="0.55000000000000004">
      <c r="A24" s="46" t="s">
        <v>95</v>
      </c>
      <c r="B24" s="47">
        <v>23608628.43</v>
      </c>
      <c r="C24" s="48">
        <v>7396053</v>
      </c>
      <c r="D24" s="47">
        <v>23344684.449999999</v>
      </c>
      <c r="E24" s="48">
        <v>8416913</v>
      </c>
      <c r="F24" s="60">
        <v>-1.1179979420769761E-2</v>
      </c>
      <c r="G24" s="60">
        <v>0.13802767503153371</v>
      </c>
      <c r="H24" s="60">
        <v>7.5005020629730634E-3</v>
      </c>
      <c r="I24" s="43"/>
    </row>
    <row r="25" spans="1:13" ht="16.5" x14ac:dyDescent="0.55000000000000004">
      <c r="A25" s="46" t="s">
        <v>35</v>
      </c>
      <c r="B25" s="47">
        <v>7513992.4699999997</v>
      </c>
      <c r="C25" s="48">
        <v>3181862</v>
      </c>
      <c r="D25" s="47">
        <v>15587047.029999999</v>
      </c>
      <c r="E25" s="48">
        <v>7444382</v>
      </c>
      <c r="F25" s="60">
        <v>1.0744028014710001</v>
      </c>
      <c r="G25" s="60">
        <v>1.339630694228725</v>
      </c>
      <c r="H25" s="60">
        <v>6.6338576326688339E-3</v>
      </c>
      <c r="I25" s="43"/>
    </row>
    <row r="26" spans="1:13" ht="16.5" x14ac:dyDescent="0.55000000000000004">
      <c r="A26" s="46" t="s">
        <v>93</v>
      </c>
      <c r="B26" s="47">
        <v>21184350.699999999</v>
      </c>
      <c r="C26" s="48">
        <v>7046654</v>
      </c>
      <c r="D26" s="47">
        <v>14740767.560000001</v>
      </c>
      <c r="E26" s="48">
        <v>4876895</v>
      </c>
      <c r="F26" s="60">
        <v>-0.30416712937064427</v>
      </c>
      <c r="G26" s="60">
        <v>-0.3079133727865736</v>
      </c>
      <c r="H26" s="60">
        <v>4.3459117384726459E-3</v>
      </c>
      <c r="I26" s="43"/>
    </row>
    <row r="27" spans="1:13" ht="16.5" x14ac:dyDescent="0.55000000000000004">
      <c r="A27" s="46" t="s">
        <v>96</v>
      </c>
      <c r="B27" s="47">
        <v>3654471.29</v>
      </c>
      <c r="C27" s="48">
        <v>1469224</v>
      </c>
      <c r="D27" s="47">
        <v>5514575.4100000001</v>
      </c>
      <c r="E27" s="48">
        <v>2532793</v>
      </c>
      <c r="F27" s="60">
        <v>0.50899404384156477</v>
      </c>
      <c r="G27" s="60">
        <v>0.72389846612905862</v>
      </c>
      <c r="H27" s="60">
        <v>2.257029283964766E-3</v>
      </c>
      <c r="I27" s="43"/>
    </row>
    <row r="28" spans="1:13" ht="16.5" x14ac:dyDescent="0.55000000000000004">
      <c r="A28" s="46" t="s">
        <v>33</v>
      </c>
      <c r="B28" s="47">
        <v>3919379.55</v>
      </c>
      <c r="C28" s="48">
        <v>1858402</v>
      </c>
      <c r="D28" s="47">
        <v>3085251.61</v>
      </c>
      <c r="E28" s="48">
        <v>1585199</v>
      </c>
      <c r="F28" s="60">
        <v>-0.21282142475841609</v>
      </c>
      <c r="G28" s="60">
        <v>-0.1470096351596695</v>
      </c>
      <c r="H28" s="60">
        <v>1.412606779911214E-3</v>
      </c>
      <c r="I28" s="43"/>
    </row>
    <row r="29" spans="1:13" ht="16.5" x14ac:dyDescent="0.55000000000000004">
      <c r="A29" s="46" t="s">
        <v>36</v>
      </c>
      <c r="B29" s="47">
        <v>3778444.56</v>
      </c>
      <c r="C29" s="48">
        <v>1026949</v>
      </c>
      <c r="D29" s="47">
        <v>4147777.02</v>
      </c>
      <c r="E29" s="48">
        <v>1371363</v>
      </c>
      <c r="F29" s="60">
        <v>9.7747222206166162E-2</v>
      </c>
      <c r="G29" s="60">
        <v>0.33537595343098842</v>
      </c>
      <c r="H29" s="60">
        <v>1.222052670686382E-3</v>
      </c>
      <c r="I29" s="43"/>
    </row>
    <row r="30" spans="1:13" ht="16.5" x14ac:dyDescent="0.55000000000000004">
      <c r="A30" s="46" t="s">
        <v>60</v>
      </c>
      <c r="B30" s="47">
        <v>1767026.76</v>
      </c>
      <c r="C30" s="48">
        <v>592470</v>
      </c>
      <c r="D30" s="47">
        <v>2539486.4900000002</v>
      </c>
      <c r="E30" s="48">
        <v>919313</v>
      </c>
      <c r="F30" s="60">
        <v>0.43715225342710728</v>
      </c>
      <c r="G30" s="60">
        <v>0.55166168751160405</v>
      </c>
      <c r="H30" s="60">
        <v>8.1922066356370264E-4</v>
      </c>
      <c r="I30" s="43"/>
    </row>
    <row r="31" spans="1:13" ht="16.5" x14ac:dyDescent="0.55000000000000004">
      <c r="A31" s="46" t="s">
        <v>70</v>
      </c>
      <c r="B31" s="47">
        <v>430816.24</v>
      </c>
      <c r="C31" s="48">
        <v>184112</v>
      </c>
      <c r="D31" s="47">
        <v>2376936.38</v>
      </c>
      <c r="E31" s="48">
        <v>911154</v>
      </c>
      <c r="F31" s="60">
        <v>4.5172859314681357</v>
      </c>
      <c r="G31" s="60">
        <v>3.948911532110889</v>
      </c>
      <c r="H31" s="60">
        <v>8.1194999362428459E-4</v>
      </c>
      <c r="I31" s="43"/>
    </row>
    <row r="32" spans="1:13" ht="16.5" x14ac:dyDescent="0.55000000000000004">
      <c r="A32" s="46" t="s">
        <v>69</v>
      </c>
      <c r="B32" s="47">
        <v>1125917.92</v>
      </c>
      <c r="C32" s="48">
        <v>505358</v>
      </c>
      <c r="D32" s="47">
        <v>1852037.1200000001</v>
      </c>
      <c r="E32" s="48">
        <v>864537</v>
      </c>
      <c r="F32" s="60">
        <v>0.64491308567146732</v>
      </c>
      <c r="G32" s="60">
        <v>0.71074169202822546</v>
      </c>
      <c r="H32" s="60">
        <v>7.7040852768901649E-4</v>
      </c>
      <c r="I32" s="43"/>
    </row>
    <row r="33" spans="1:9" ht="16.5" x14ac:dyDescent="0.55000000000000004">
      <c r="A33" s="46" t="s">
        <v>97</v>
      </c>
      <c r="B33" s="47">
        <v>394449.36</v>
      </c>
      <c r="C33" s="48">
        <v>177780</v>
      </c>
      <c r="D33" s="47">
        <v>1121317.6299999999</v>
      </c>
      <c r="E33" s="48">
        <v>537779</v>
      </c>
      <c r="F33" s="60">
        <v>1.8427416639743051</v>
      </c>
      <c r="G33" s="60">
        <v>2.0249690628867141</v>
      </c>
      <c r="H33" s="60">
        <v>4.7922706328598028E-4</v>
      </c>
      <c r="I33" s="43"/>
    </row>
    <row r="34" spans="1:9" ht="16.5" x14ac:dyDescent="0.55000000000000004">
      <c r="A34" s="46" t="s">
        <v>59</v>
      </c>
      <c r="B34" s="47">
        <v>579582.57000000007</v>
      </c>
      <c r="C34" s="48">
        <v>196906</v>
      </c>
      <c r="D34" s="47">
        <v>794308.56</v>
      </c>
      <c r="E34" s="48">
        <v>340219</v>
      </c>
      <c r="F34" s="60">
        <v>0.37048386392986238</v>
      </c>
      <c r="G34" s="60">
        <v>0.72782444415101621</v>
      </c>
      <c r="H34" s="60">
        <v>3.0317686678745908E-4</v>
      </c>
      <c r="I34" s="43"/>
    </row>
    <row r="35" spans="1:9" ht="16.5" x14ac:dyDescent="0.55000000000000004">
      <c r="A35" s="46" t="s">
        <v>58</v>
      </c>
      <c r="B35" s="47">
        <v>718287.04</v>
      </c>
      <c r="C35" s="48">
        <v>269484</v>
      </c>
      <c r="D35" s="47">
        <v>837485.29</v>
      </c>
      <c r="E35" s="48">
        <v>278371</v>
      </c>
      <c r="F35" s="60">
        <v>0.1659479335726286</v>
      </c>
      <c r="G35" s="60">
        <v>3.2977839129595843E-2</v>
      </c>
      <c r="H35" s="60">
        <v>2.4806271132562201E-4</v>
      </c>
      <c r="I35" s="43"/>
    </row>
    <row r="36" spans="1:9" ht="16.5" x14ac:dyDescent="0.55000000000000004">
      <c r="A36" s="46" t="s">
        <v>115</v>
      </c>
      <c r="B36" s="47">
        <v>0</v>
      </c>
      <c r="C36" s="48">
        <v>0</v>
      </c>
      <c r="D36" s="47">
        <v>369520.58</v>
      </c>
      <c r="E36" s="48">
        <v>177740</v>
      </c>
      <c r="F36" s="60"/>
      <c r="G36" s="60"/>
      <c r="H36" s="60">
        <v>1.5838814499720169E-4</v>
      </c>
      <c r="I36" s="43"/>
    </row>
    <row r="37" spans="1:9" ht="16.5" x14ac:dyDescent="0.55000000000000004">
      <c r="A37" s="46" t="s">
        <v>105</v>
      </c>
      <c r="B37" s="47">
        <v>116402</v>
      </c>
      <c r="C37" s="48">
        <v>52910</v>
      </c>
      <c r="D37" s="47">
        <v>308158.53000000003</v>
      </c>
      <c r="E37" s="48">
        <v>148200</v>
      </c>
      <c r="F37" s="60">
        <v>1.6473645641827459</v>
      </c>
      <c r="G37" s="60">
        <v>1.8009828009828011</v>
      </c>
      <c r="H37" s="60">
        <v>1.3206438105426631E-4</v>
      </c>
      <c r="I37" s="43"/>
    </row>
    <row r="38" spans="1:9" ht="16.5" x14ac:dyDescent="0.55000000000000004">
      <c r="A38" s="46" t="s">
        <v>106</v>
      </c>
      <c r="B38" s="47">
        <v>123632</v>
      </c>
      <c r="C38" s="48">
        <v>45856</v>
      </c>
      <c r="D38" s="47">
        <v>251756.33</v>
      </c>
      <c r="E38" s="48">
        <v>118185</v>
      </c>
      <c r="F38" s="60">
        <v>1.0363363045166301</v>
      </c>
      <c r="G38" s="60">
        <v>1.577307222609909</v>
      </c>
      <c r="H38" s="60">
        <v>1.0531733383872109E-4</v>
      </c>
      <c r="I38" s="43"/>
    </row>
    <row r="39" spans="1:9" ht="16.5" x14ac:dyDescent="0.55000000000000004">
      <c r="A39" s="46" t="s">
        <v>80</v>
      </c>
      <c r="B39" s="47">
        <v>0</v>
      </c>
      <c r="C39" s="48">
        <v>0</v>
      </c>
      <c r="D39" s="47">
        <v>183835.14</v>
      </c>
      <c r="E39" s="48">
        <v>90420</v>
      </c>
      <c r="F39" s="60"/>
      <c r="G39" s="60"/>
      <c r="H39" s="60">
        <v>8.0575312651327672E-5</v>
      </c>
      <c r="I39" s="43"/>
    </row>
    <row r="40" spans="1:9" ht="16.5" x14ac:dyDescent="0.55000000000000004">
      <c r="A40" s="46" t="s">
        <v>99</v>
      </c>
      <c r="B40" s="47">
        <v>0</v>
      </c>
      <c r="C40" s="48">
        <v>0</v>
      </c>
      <c r="D40" s="47">
        <v>170653.7</v>
      </c>
      <c r="E40" s="48">
        <v>81866</v>
      </c>
      <c r="F40" s="60"/>
      <c r="G40" s="60"/>
      <c r="H40" s="60">
        <v>7.2952649253634052E-5</v>
      </c>
      <c r="I40" s="43"/>
    </row>
    <row r="41" spans="1:9" ht="16.5" x14ac:dyDescent="0.55000000000000004">
      <c r="A41" s="46" t="s">
        <v>77</v>
      </c>
      <c r="B41" s="47">
        <v>380244</v>
      </c>
      <c r="C41" s="48">
        <v>57160</v>
      </c>
      <c r="D41" s="47">
        <v>381466.09</v>
      </c>
      <c r="E41" s="48">
        <v>57999</v>
      </c>
      <c r="F41" s="60">
        <v>3.2139626134797261E-3</v>
      </c>
      <c r="G41" s="60">
        <v>1.46780965710287E-2</v>
      </c>
      <c r="H41" s="60">
        <v>5.1684224269678758E-5</v>
      </c>
      <c r="I41" s="43"/>
    </row>
    <row r="42" spans="1:9" ht="16.5" x14ac:dyDescent="0.55000000000000004">
      <c r="A42" s="46" t="s">
        <v>125</v>
      </c>
      <c r="B42" s="47">
        <v>0</v>
      </c>
      <c r="C42" s="48">
        <v>0</v>
      </c>
      <c r="D42" s="47">
        <v>96408</v>
      </c>
      <c r="E42" s="48">
        <v>46800</v>
      </c>
      <c r="F42" s="60"/>
      <c r="G42" s="60"/>
      <c r="H42" s="60">
        <v>4.1704541385557782E-5</v>
      </c>
      <c r="I42" s="43"/>
    </row>
    <row r="43" spans="1:9" ht="16.899999999999999" thickBot="1" x14ac:dyDescent="0.6">
      <c r="A43" s="46" t="s">
        <v>126</v>
      </c>
      <c r="B43" s="47">
        <v>0</v>
      </c>
      <c r="C43" s="48">
        <v>0</v>
      </c>
      <c r="D43" s="47">
        <v>94443.3</v>
      </c>
      <c r="E43" s="48">
        <v>46575</v>
      </c>
      <c r="F43" s="60"/>
      <c r="G43" s="60"/>
      <c r="H43" s="60">
        <v>4.1504038782742603E-5</v>
      </c>
      <c r="I43" s="43"/>
    </row>
    <row r="44" spans="1:9" ht="16.899999999999999" thickBot="1" x14ac:dyDescent="0.6">
      <c r="A44" s="56" t="s">
        <v>62</v>
      </c>
      <c r="B44" s="57">
        <v>95618322.530000001</v>
      </c>
      <c r="C44" s="58">
        <v>39059828</v>
      </c>
      <c r="D44" s="57">
        <v>126766629.01000001</v>
      </c>
      <c r="E44" s="58">
        <v>53334082</v>
      </c>
      <c r="F44" s="59">
        <v>0.3257566714813187</v>
      </c>
      <c r="G44" s="59">
        <v>0.36544590006899158</v>
      </c>
      <c r="H44" s="59">
        <v>4.7527210043370349E-2</v>
      </c>
      <c r="I44" s="43"/>
    </row>
    <row r="45" spans="1:9" ht="16.5" x14ac:dyDescent="0.55000000000000004">
      <c r="A45" s="46" t="s">
        <v>88</v>
      </c>
      <c r="B45" s="47">
        <v>1002701.18</v>
      </c>
      <c r="C45" s="48">
        <v>412302</v>
      </c>
      <c r="D45" s="47">
        <v>31467423.879999999</v>
      </c>
      <c r="E45" s="48">
        <v>12654854</v>
      </c>
      <c r="F45" s="60">
        <v>30.382653683523142</v>
      </c>
      <c r="G45" s="60">
        <v>29.69316665939045</v>
      </c>
      <c r="H45" s="60">
        <v>1.1277027401093841E-2</v>
      </c>
      <c r="I45" s="43"/>
    </row>
    <row r="46" spans="1:9" ht="16.5" x14ac:dyDescent="0.55000000000000004">
      <c r="A46" s="46" t="s">
        <v>85</v>
      </c>
      <c r="B46" s="47">
        <v>14481380.130000001</v>
      </c>
      <c r="C46" s="48">
        <v>4534844</v>
      </c>
      <c r="D46" s="47">
        <v>30587744.52</v>
      </c>
      <c r="E46" s="48">
        <v>11312500</v>
      </c>
      <c r="F46" s="60">
        <v>1.1122119746469219</v>
      </c>
      <c r="G46" s="60">
        <v>1.494573131953381</v>
      </c>
      <c r="H46" s="60">
        <v>1.008082530820774E-2</v>
      </c>
      <c r="I46" s="43"/>
    </row>
    <row r="47" spans="1:9" ht="16.5" x14ac:dyDescent="0.55000000000000004">
      <c r="A47" s="46" t="s">
        <v>86</v>
      </c>
      <c r="B47" s="47">
        <v>23729272.670000002</v>
      </c>
      <c r="C47" s="48">
        <v>10249188</v>
      </c>
      <c r="D47" s="47">
        <v>16145827.75</v>
      </c>
      <c r="E47" s="48">
        <v>7360170</v>
      </c>
      <c r="F47" s="60">
        <v>-0.3195818525692723</v>
      </c>
      <c r="G47" s="60">
        <v>-0.28187774485159212</v>
      </c>
      <c r="H47" s="60">
        <v>6.5588144096098474E-3</v>
      </c>
      <c r="I47" s="43"/>
    </row>
    <row r="48" spans="1:9" ht="16.5" x14ac:dyDescent="0.55000000000000004">
      <c r="A48" s="46" t="s">
        <v>89</v>
      </c>
      <c r="B48" s="47">
        <v>10875913.92</v>
      </c>
      <c r="C48" s="48">
        <v>4455436</v>
      </c>
      <c r="D48" s="47">
        <v>15099321.18</v>
      </c>
      <c r="E48" s="48">
        <v>7139874</v>
      </c>
      <c r="F48" s="60">
        <v>0.38832665383949633</v>
      </c>
      <c r="G48" s="60">
        <v>0.60250848626262399</v>
      </c>
      <c r="H48" s="60">
        <v>6.3625036478775219E-3</v>
      </c>
      <c r="I48" s="43"/>
    </row>
    <row r="49" spans="1:12" ht="16.5" x14ac:dyDescent="0.55000000000000004">
      <c r="A49" s="46" t="s">
        <v>87</v>
      </c>
      <c r="B49" s="47">
        <v>12812962.189999999</v>
      </c>
      <c r="C49" s="48">
        <v>5696305</v>
      </c>
      <c r="D49" s="47">
        <v>14241290.25</v>
      </c>
      <c r="E49" s="48">
        <v>6494744</v>
      </c>
      <c r="F49" s="60">
        <v>0.1114752419323264</v>
      </c>
      <c r="G49" s="60">
        <v>0.14016788075778949</v>
      </c>
      <c r="H49" s="60">
        <v>5.7876136738590411E-3</v>
      </c>
      <c r="I49" s="43"/>
    </row>
    <row r="50" spans="1:12" ht="16.5" x14ac:dyDescent="0.55000000000000004">
      <c r="A50" s="46" t="s">
        <v>49</v>
      </c>
      <c r="B50" s="47">
        <v>8128401.5300000003</v>
      </c>
      <c r="C50" s="48">
        <v>3420392</v>
      </c>
      <c r="D50" s="47">
        <v>6256867.2199999997</v>
      </c>
      <c r="E50" s="48">
        <v>3114371</v>
      </c>
      <c r="F50" s="60">
        <v>-0.23024629173308089</v>
      </c>
      <c r="G50" s="60">
        <v>-8.9469569569803675E-2</v>
      </c>
      <c r="H50" s="60">
        <v>2.7752866294760889E-3</v>
      </c>
      <c r="I50" s="43"/>
      <c r="J50" s="35"/>
      <c r="K50" s="35"/>
    </row>
    <row r="51" spans="1:12" ht="16.5" x14ac:dyDescent="0.55000000000000004">
      <c r="A51" s="46" t="s">
        <v>90</v>
      </c>
      <c r="B51" s="47">
        <v>0</v>
      </c>
      <c r="C51" s="48">
        <v>0</v>
      </c>
      <c r="D51" s="47">
        <v>6290117.9299999997</v>
      </c>
      <c r="E51" s="48">
        <v>2127375</v>
      </c>
      <c r="F51" s="60"/>
      <c r="G51" s="60"/>
      <c r="H51" s="60">
        <v>1.895752109617543E-3</v>
      </c>
      <c r="I51" s="43"/>
    </row>
    <row r="52" spans="1:12" ht="16.5" x14ac:dyDescent="0.55000000000000004">
      <c r="A52" s="46" t="s">
        <v>91</v>
      </c>
      <c r="B52" s="47">
        <v>471348.54</v>
      </c>
      <c r="C52" s="48">
        <v>206604</v>
      </c>
      <c r="D52" s="47">
        <v>2645795.3199999998</v>
      </c>
      <c r="E52" s="48">
        <v>1256465</v>
      </c>
      <c r="F52" s="60">
        <v>4.6132460280878336</v>
      </c>
      <c r="G52" s="60">
        <v>5.0815134266519522</v>
      </c>
      <c r="H52" s="60">
        <v>1.119664457094121E-3</v>
      </c>
      <c r="I52" s="43"/>
    </row>
    <row r="53" spans="1:12" ht="16.5" x14ac:dyDescent="0.55000000000000004">
      <c r="A53" s="46" t="s">
        <v>54</v>
      </c>
      <c r="B53" s="47">
        <v>3128050.92</v>
      </c>
      <c r="C53" s="48">
        <v>1196719</v>
      </c>
      <c r="D53" s="47">
        <v>1666851.18</v>
      </c>
      <c r="E53" s="48">
        <v>761957</v>
      </c>
      <c r="F53" s="60">
        <v>-0.46712786248377308</v>
      </c>
      <c r="G53" s="60">
        <v>-0.36329497567933661</v>
      </c>
      <c r="H53" s="60">
        <v>6.7899716325887721E-4</v>
      </c>
      <c r="I53" s="43"/>
    </row>
    <row r="54" spans="1:12" customFormat="1" ht="16.5" x14ac:dyDescent="0.55000000000000004">
      <c r="A54" s="46" t="s">
        <v>66</v>
      </c>
      <c r="B54" s="47">
        <v>2014382.93</v>
      </c>
      <c r="C54" s="48">
        <v>801838</v>
      </c>
      <c r="D54" s="47">
        <v>735874</v>
      </c>
      <c r="E54" s="48">
        <v>356511</v>
      </c>
      <c r="F54" s="60">
        <v>-0.63469011326461156</v>
      </c>
      <c r="G54" s="60">
        <v>-0.5553827581132349</v>
      </c>
      <c r="H54" s="60">
        <v>3.1769503747663659E-4</v>
      </c>
      <c r="I54" s="43"/>
      <c r="J54" s="7"/>
      <c r="K54" s="7"/>
      <c r="L54" s="7"/>
    </row>
    <row r="55" spans="1:12" ht="16.5" x14ac:dyDescent="0.55000000000000004">
      <c r="A55" s="46" t="s">
        <v>116</v>
      </c>
      <c r="B55" s="47">
        <v>121182.6</v>
      </c>
      <c r="C55" s="48">
        <v>52460</v>
      </c>
      <c r="D55" s="47">
        <v>631279.9</v>
      </c>
      <c r="E55" s="48">
        <v>296296</v>
      </c>
      <c r="F55" s="60">
        <v>4.209327906811704</v>
      </c>
      <c r="G55" s="60">
        <v>4.6480365993137616</v>
      </c>
      <c r="H55" s="60">
        <v>2.6403608534989798E-4</v>
      </c>
      <c r="I55" s="43"/>
    </row>
    <row r="56" spans="1:12" ht="16.5" x14ac:dyDescent="0.55000000000000004">
      <c r="A56" s="46" t="s">
        <v>57</v>
      </c>
      <c r="B56" s="47">
        <v>18062748.920000002</v>
      </c>
      <c r="C56" s="48">
        <v>7694231</v>
      </c>
      <c r="D56" s="47">
        <v>578139.48</v>
      </c>
      <c r="E56" s="48">
        <v>273370</v>
      </c>
      <c r="F56" s="60">
        <v>-0.96799271901743289</v>
      </c>
      <c r="G56" s="60">
        <v>-0.964470783370034</v>
      </c>
      <c r="H56" s="60">
        <v>2.4360620680704981E-4</v>
      </c>
      <c r="I56" s="43"/>
    </row>
    <row r="57" spans="1:12" ht="16.5" x14ac:dyDescent="0.55000000000000004">
      <c r="A57" s="46" t="s">
        <v>107</v>
      </c>
      <c r="B57" s="47">
        <v>225129.5</v>
      </c>
      <c r="C57" s="48">
        <v>81570</v>
      </c>
      <c r="D57" s="47">
        <v>196789.6</v>
      </c>
      <c r="E57" s="48">
        <v>90356</v>
      </c>
      <c r="F57" s="60">
        <v>-0.12588265864757839</v>
      </c>
      <c r="G57" s="60">
        <v>0.1077111683216869</v>
      </c>
      <c r="H57" s="60">
        <v>8.0518280799860242E-5</v>
      </c>
      <c r="I57" s="43"/>
    </row>
    <row r="58" spans="1:12" ht="16.5" x14ac:dyDescent="0.55000000000000004">
      <c r="A58" s="46" t="s">
        <v>127</v>
      </c>
      <c r="B58" s="47">
        <v>0</v>
      </c>
      <c r="C58" s="48">
        <v>0</v>
      </c>
      <c r="D58" s="47">
        <v>115156.8</v>
      </c>
      <c r="E58" s="48">
        <v>50265</v>
      </c>
      <c r="F58" s="60"/>
      <c r="G58" s="60"/>
      <c r="H58" s="60">
        <v>4.4792281468911581E-5</v>
      </c>
      <c r="I58" s="43"/>
    </row>
    <row r="59" spans="1:12" ht="16.5" x14ac:dyDescent="0.55000000000000004">
      <c r="A59" s="46" t="s">
        <v>108</v>
      </c>
      <c r="B59" s="47">
        <v>0</v>
      </c>
      <c r="C59" s="48">
        <v>0</v>
      </c>
      <c r="D59" s="47">
        <v>108150</v>
      </c>
      <c r="E59" s="48">
        <v>44974</v>
      </c>
      <c r="F59" s="60"/>
      <c r="G59" s="60"/>
      <c r="H59" s="60">
        <v>4.0077351373377689E-5</v>
      </c>
      <c r="I59" s="43"/>
    </row>
    <row r="60" spans="1:12" ht="16.5" x14ac:dyDescent="0.55000000000000004">
      <c r="A60" s="46" t="s">
        <v>117</v>
      </c>
      <c r="B60" s="47">
        <v>472562.3</v>
      </c>
      <c r="C60" s="48">
        <v>206351</v>
      </c>
      <c r="D60" s="47">
        <v>0</v>
      </c>
      <c r="E60" s="48">
        <v>0</v>
      </c>
      <c r="F60" s="60">
        <v>-1</v>
      </c>
      <c r="G60" s="60">
        <v>-1</v>
      </c>
      <c r="H60" s="60">
        <v>0</v>
      </c>
      <c r="I60" s="43"/>
    </row>
    <row r="61" spans="1:12" ht="16.899999999999999" thickBot="1" x14ac:dyDescent="0.6">
      <c r="A61" s="46" t="s">
        <v>128</v>
      </c>
      <c r="B61" s="47">
        <v>92285.2</v>
      </c>
      <c r="C61" s="48">
        <v>51588</v>
      </c>
      <c r="D61" s="47">
        <v>0</v>
      </c>
      <c r="E61" s="48">
        <v>0</v>
      </c>
      <c r="F61" s="60">
        <v>-1</v>
      </c>
      <c r="G61" s="60">
        <v>-1</v>
      </c>
      <c r="H61" s="60">
        <v>0</v>
      </c>
      <c r="I61" s="43"/>
    </row>
    <row r="62" spans="1:12" ht="16.899999999999999" thickBot="1" x14ac:dyDescent="0.6">
      <c r="A62" s="56" t="s">
        <v>68</v>
      </c>
      <c r="B62" s="57">
        <v>51834357.414999999</v>
      </c>
      <c r="C62" s="58">
        <v>20425457</v>
      </c>
      <c r="D62" s="57">
        <v>58564019.880000003</v>
      </c>
      <c r="E62" s="58">
        <v>25183810</v>
      </c>
      <c r="F62" s="59">
        <v>0.12983015128596051</v>
      </c>
      <c r="G62" s="59">
        <v>0.23296188672792001</v>
      </c>
      <c r="H62" s="59">
        <v>2.2441864239124441E-2</v>
      </c>
      <c r="I62" s="43"/>
    </row>
    <row r="63" spans="1:12" ht="16.5" x14ac:dyDescent="0.55000000000000004">
      <c r="A63" s="46" t="s">
        <v>43</v>
      </c>
      <c r="B63" s="47">
        <v>13190910.050000001</v>
      </c>
      <c r="C63" s="48">
        <v>5937574</v>
      </c>
      <c r="D63" s="47">
        <v>17681122.510000002</v>
      </c>
      <c r="E63" s="48">
        <v>8108010</v>
      </c>
      <c r="F63" s="60">
        <v>0.34040202252762702</v>
      </c>
      <c r="G63" s="60">
        <v>0.36554255997483143</v>
      </c>
      <c r="H63" s="60">
        <v>7.2252315940067599E-3</v>
      </c>
      <c r="I63" s="43"/>
    </row>
    <row r="64" spans="1:12" ht="16.5" x14ac:dyDescent="0.55000000000000004">
      <c r="A64" s="46" t="s">
        <v>45</v>
      </c>
      <c r="B64" s="47">
        <v>11962849.49</v>
      </c>
      <c r="C64" s="48">
        <v>4587463</v>
      </c>
      <c r="D64" s="47">
        <v>11742077.99</v>
      </c>
      <c r="E64" s="48">
        <v>4873615</v>
      </c>
      <c r="F64" s="60">
        <v>-1.8454758641287539E-2</v>
      </c>
      <c r="G64" s="60">
        <v>6.2376960860501818E-2</v>
      </c>
      <c r="H64" s="60">
        <v>4.3429888560849398E-3</v>
      </c>
      <c r="I64" s="43"/>
    </row>
    <row r="65" spans="1:12" ht="16.5" x14ac:dyDescent="0.55000000000000004">
      <c r="A65" s="46" t="s">
        <v>83</v>
      </c>
      <c r="B65" s="47">
        <v>12196688.5</v>
      </c>
      <c r="C65" s="48">
        <v>4061304</v>
      </c>
      <c r="D65" s="47">
        <v>10615295.310000001</v>
      </c>
      <c r="E65" s="48">
        <v>4118959</v>
      </c>
      <c r="F65" s="60">
        <v>-0.1296575861554552</v>
      </c>
      <c r="G65" s="60">
        <v>1.4196179355202119E-2</v>
      </c>
      <c r="H65" s="60">
        <v>3.670497779506746E-3</v>
      </c>
      <c r="I65" s="43"/>
    </row>
    <row r="66" spans="1:12" ht="16.5" x14ac:dyDescent="0.55000000000000004">
      <c r="A66" s="46" t="s">
        <v>44</v>
      </c>
      <c r="B66" s="47">
        <v>5683995.8700000001</v>
      </c>
      <c r="C66" s="48">
        <v>2317653</v>
      </c>
      <c r="D66" s="47">
        <v>5708972.4199999999</v>
      </c>
      <c r="E66" s="48">
        <v>2518192</v>
      </c>
      <c r="F66" s="60">
        <v>4.3941886256155796E-3</v>
      </c>
      <c r="G66" s="60">
        <v>8.6526757888260253E-2</v>
      </c>
      <c r="H66" s="60">
        <v>2.2440180017260802E-3</v>
      </c>
      <c r="I66" s="43"/>
    </row>
    <row r="67" spans="1:12" ht="16.5" x14ac:dyDescent="0.55000000000000004">
      <c r="A67" s="46" t="s">
        <v>109</v>
      </c>
      <c r="B67" s="47">
        <v>598751.69999999995</v>
      </c>
      <c r="C67" s="48">
        <v>245630</v>
      </c>
      <c r="D67" s="47">
        <v>2652356.59</v>
      </c>
      <c r="E67" s="48">
        <v>1165869</v>
      </c>
      <c r="F67" s="60">
        <v>3.429810537489915</v>
      </c>
      <c r="G67" s="60">
        <v>3.7464438382933678</v>
      </c>
      <c r="H67" s="60">
        <v>1.038932306851258E-3</v>
      </c>
      <c r="I67" s="43"/>
    </row>
    <row r="68" spans="1:12" ht="16.5" x14ac:dyDescent="0.55000000000000004">
      <c r="A68" s="46" t="s">
        <v>53</v>
      </c>
      <c r="B68" s="47">
        <v>1176582.1299999999</v>
      </c>
      <c r="C68" s="48">
        <v>511373</v>
      </c>
      <c r="D68" s="47">
        <v>2417569.39</v>
      </c>
      <c r="E68" s="48">
        <v>1097086</v>
      </c>
      <c r="F68" s="60">
        <v>1.054739170651861</v>
      </c>
      <c r="G68" s="60">
        <v>1.145373338052655</v>
      </c>
      <c r="H68" s="60">
        <v>9.7763821560931737E-4</v>
      </c>
      <c r="I68" s="43"/>
    </row>
    <row r="69" spans="1:12" ht="16.5" x14ac:dyDescent="0.55000000000000004">
      <c r="A69" s="46" t="s">
        <v>84</v>
      </c>
      <c r="B69" s="47">
        <v>1157077.8400000001</v>
      </c>
      <c r="C69" s="48">
        <v>442090</v>
      </c>
      <c r="D69" s="47">
        <v>1782235.52</v>
      </c>
      <c r="E69" s="48">
        <v>814746</v>
      </c>
      <c r="F69" s="60">
        <v>0.54029008108909959</v>
      </c>
      <c r="G69" s="60">
        <v>0.8429414825035626</v>
      </c>
      <c r="H69" s="60">
        <v>7.2603863837003557E-4</v>
      </c>
      <c r="I69" s="43"/>
    </row>
    <row r="70" spans="1:12" ht="16.5" x14ac:dyDescent="0.55000000000000004">
      <c r="A70" s="46" t="s">
        <v>42</v>
      </c>
      <c r="B70" s="47">
        <v>1945039.925</v>
      </c>
      <c r="C70" s="48">
        <v>721479</v>
      </c>
      <c r="D70" s="47">
        <v>1252510.49</v>
      </c>
      <c r="E70" s="48">
        <v>541642</v>
      </c>
      <c r="F70" s="60">
        <v>-0.35604895616731369</v>
      </c>
      <c r="G70" s="60">
        <v>-0.2492615862693163</v>
      </c>
      <c r="H70" s="60">
        <v>4.826694701956472E-4</v>
      </c>
      <c r="I70" s="43"/>
    </row>
    <row r="71" spans="1:12" ht="16.5" x14ac:dyDescent="0.55000000000000004">
      <c r="A71" s="46" t="s">
        <v>75</v>
      </c>
      <c r="B71" s="47">
        <v>218851.12</v>
      </c>
      <c r="C71" s="48">
        <v>76764</v>
      </c>
      <c r="D71" s="47">
        <v>1040371.61</v>
      </c>
      <c r="E71" s="48">
        <v>426129</v>
      </c>
      <c r="F71" s="60">
        <v>3.753787003694566</v>
      </c>
      <c r="G71" s="60">
        <v>4.5511567922463652</v>
      </c>
      <c r="H71" s="60">
        <v>3.7973321615569132E-4</v>
      </c>
      <c r="I71" s="43"/>
    </row>
    <row r="72" spans="1:12" ht="16.5" x14ac:dyDescent="0.55000000000000004">
      <c r="A72" s="46" t="s">
        <v>72</v>
      </c>
      <c r="B72" s="47">
        <v>113529.60000000001</v>
      </c>
      <c r="C72" s="48">
        <v>51840</v>
      </c>
      <c r="D72" s="47">
        <v>1006232.89</v>
      </c>
      <c r="E72" s="48">
        <v>425276</v>
      </c>
      <c r="F72" s="60">
        <v>7.8631765636450748</v>
      </c>
      <c r="G72" s="60">
        <v>7.2036265432098769</v>
      </c>
      <c r="H72" s="60">
        <v>3.7897308851035199E-4</v>
      </c>
      <c r="I72" s="43"/>
    </row>
    <row r="73" spans="1:12" ht="16.5" x14ac:dyDescent="0.55000000000000004">
      <c r="A73" s="46" t="s">
        <v>63</v>
      </c>
      <c r="B73" s="47">
        <v>973522</v>
      </c>
      <c r="C73" s="48">
        <v>379807</v>
      </c>
      <c r="D73" s="47">
        <v>891299.8</v>
      </c>
      <c r="E73" s="48">
        <v>390922</v>
      </c>
      <c r="F73" s="60">
        <v>-8.4458491949848002E-2</v>
      </c>
      <c r="G73" s="60">
        <v>2.9264863470130908E-2</v>
      </c>
      <c r="H73" s="60">
        <v>3.4835945998985091E-4</v>
      </c>
      <c r="I73" s="43"/>
    </row>
    <row r="74" spans="1:12" ht="16.5" x14ac:dyDescent="0.55000000000000004">
      <c r="A74" s="46" t="s">
        <v>67</v>
      </c>
      <c r="B74" s="47">
        <v>605970.5</v>
      </c>
      <c r="C74" s="48">
        <v>272489</v>
      </c>
      <c r="D74" s="47">
        <v>472969.26</v>
      </c>
      <c r="E74" s="48">
        <v>221978</v>
      </c>
      <c r="F74" s="60">
        <v>-0.21948467788448439</v>
      </c>
      <c r="G74" s="60">
        <v>-0.18536895067323819</v>
      </c>
      <c r="H74" s="60">
        <v>1.9780963007870399E-4</v>
      </c>
      <c r="I74" s="43"/>
    </row>
    <row r="75" spans="1:12" customFormat="1" ht="16.5" x14ac:dyDescent="0.55000000000000004">
      <c r="A75" s="46" t="s">
        <v>61</v>
      </c>
      <c r="B75" s="47">
        <v>503268.75</v>
      </c>
      <c r="C75" s="48">
        <v>211495</v>
      </c>
      <c r="D75" s="47">
        <v>338383.92</v>
      </c>
      <c r="E75" s="48">
        <v>159144</v>
      </c>
      <c r="F75" s="60">
        <v>-0.32762779330129282</v>
      </c>
      <c r="G75" s="60">
        <v>-0.24752831036194711</v>
      </c>
      <c r="H75" s="60">
        <v>1.418168276551968E-4</v>
      </c>
      <c r="I75" s="43"/>
      <c r="J75" s="7"/>
      <c r="K75" s="7"/>
      <c r="L75" s="7"/>
    </row>
    <row r="76" spans="1:12" ht="16.5" x14ac:dyDescent="0.55000000000000004">
      <c r="A76" s="46" t="s">
        <v>118</v>
      </c>
      <c r="B76" s="47">
        <v>123121.57</v>
      </c>
      <c r="C76" s="48">
        <v>52910</v>
      </c>
      <c r="D76" s="47">
        <v>200294.1</v>
      </c>
      <c r="E76" s="48">
        <v>90515</v>
      </c>
      <c r="F76" s="60">
        <v>0.62679943083896661</v>
      </c>
      <c r="G76" s="60">
        <v>0.71073521073521073</v>
      </c>
      <c r="H76" s="60">
        <v>8.065996930584963E-5</v>
      </c>
      <c r="I76" s="43"/>
    </row>
    <row r="77" spans="1:12" ht="16.5" x14ac:dyDescent="0.55000000000000004">
      <c r="A77" s="46" t="s">
        <v>76</v>
      </c>
      <c r="B77" s="47">
        <v>0</v>
      </c>
      <c r="C77" s="48">
        <v>0</v>
      </c>
      <c r="D77" s="47">
        <v>257807.4</v>
      </c>
      <c r="E77" s="48">
        <v>81621</v>
      </c>
      <c r="F77" s="60"/>
      <c r="G77" s="60"/>
      <c r="H77" s="60">
        <v>7.2734324197235299E-5</v>
      </c>
      <c r="I77" s="43"/>
    </row>
    <row r="78" spans="1:12" ht="16.5" x14ac:dyDescent="0.55000000000000004">
      <c r="A78" s="46" t="s">
        <v>73</v>
      </c>
      <c r="B78" s="47">
        <v>257928.25</v>
      </c>
      <c r="C78" s="48">
        <v>92388</v>
      </c>
      <c r="D78" s="47">
        <v>119436</v>
      </c>
      <c r="E78" s="48">
        <v>48502</v>
      </c>
      <c r="F78" s="60">
        <v>-0.53694099037232257</v>
      </c>
      <c r="G78" s="60">
        <v>-0.47501840065809409</v>
      </c>
      <c r="H78" s="60">
        <v>4.3221232185519738E-5</v>
      </c>
      <c r="I78" s="43"/>
    </row>
    <row r="79" spans="1:12" ht="16.5" x14ac:dyDescent="0.55000000000000004">
      <c r="A79" s="46" t="s">
        <v>110</v>
      </c>
      <c r="B79" s="47">
        <v>100650.35</v>
      </c>
      <c r="C79" s="48">
        <v>41482</v>
      </c>
      <c r="D79" s="47">
        <v>178663.67999999999</v>
      </c>
      <c r="E79" s="48">
        <v>40635</v>
      </c>
      <c r="F79" s="60">
        <v>0.77509248601718705</v>
      </c>
      <c r="G79" s="60">
        <v>-2.0418494768815409E-2</v>
      </c>
      <c r="H79" s="60">
        <v>3.6210770068421811E-5</v>
      </c>
      <c r="I79" s="43"/>
    </row>
    <row r="80" spans="1:12" ht="16.5" x14ac:dyDescent="0.55000000000000004">
      <c r="A80" s="46" t="s">
        <v>120</v>
      </c>
      <c r="B80" s="47">
        <v>136000</v>
      </c>
      <c r="C80" s="48">
        <v>40000</v>
      </c>
      <c r="D80" s="47">
        <v>132000</v>
      </c>
      <c r="E80" s="48">
        <v>40000</v>
      </c>
      <c r="F80" s="60">
        <v>-2.9411764705882359E-2</v>
      </c>
      <c r="G80" s="60">
        <v>0</v>
      </c>
      <c r="H80" s="60">
        <v>3.5644907167143413E-5</v>
      </c>
      <c r="I80" s="43"/>
    </row>
    <row r="81" spans="1:9" ht="16.5" x14ac:dyDescent="0.55000000000000004">
      <c r="A81" s="46" t="s">
        <v>65</v>
      </c>
      <c r="B81" s="47">
        <v>782771.77</v>
      </c>
      <c r="C81" s="48">
        <v>341396</v>
      </c>
      <c r="D81" s="47">
        <v>74421</v>
      </c>
      <c r="E81" s="48">
        <v>20969</v>
      </c>
      <c r="F81" s="60">
        <v>-0.90492631076871866</v>
      </c>
      <c r="G81" s="60">
        <v>-0.93857865938675322</v>
      </c>
      <c r="H81" s="60">
        <v>1.8685951459695751E-5</v>
      </c>
      <c r="I81" s="43"/>
    </row>
    <row r="82" spans="1:9" ht="16.899999999999999" thickBot="1" x14ac:dyDescent="0.6">
      <c r="A82" s="46" t="s">
        <v>74</v>
      </c>
      <c r="B82" s="47">
        <v>106848</v>
      </c>
      <c r="C82" s="48">
        <v>40320</v>
      </c>
      <c r="D82" s="47">
        <v>0</v>
      </c>
      <c r="E82" s="48">
        <v>0</v>
      </c>
      <c r="F82" s="60">
        <v>-1</v>
      </c>
      <c r="G82" s="60">
        <v>-1</v>
      </c>
      <c r="H82" s="60">
        <v>0</v>
      </c>
      <c r="I82" s="43"/>
    </row>
    <row r="83" spans="1:9" ht="16.899999999999999" thickBot="1" x14ac:dyDescent="0.6">
      <c r="A83" s="56" t="s">
        <v>47</v>
      </c>
      <c r="B83" s="57">
        <v>10528402.539999999</v>
      </c>
      <c r="C83" s="58">
        <v>4347467</v>
      </c>
      <c r="D83" s="57">
        <v>15771469.130000001</v>
      </c>
      <c r="E83" s="58">
        <v>7515741</v>
      </c>
      <c r="F83" s="59">
        <v>0.4979926033489217</v>
      </c>
      <c r="G83" s="59">
        <v>0.72876320855339438</v>
      </c>
      <c r="H83" s="59">
        <v>6.6974472559323383E-3</v>
      </c>
      <c r="I83" s="43"/>
    </row>
    <row r="84" spans="1:9" ht="16.5" x14ac:dyDescent="0.55000000000000004">
      <c r="A84" s="46" t="s">
        <v>46</v>
      </c>
      <c r="B84" s="47">
        <v>5865935</v>
      </c>
      <c r="C84" s="48">
        <v>2629057</v>
      </c>
      <c r="D84" s="47">
        <v>8969596.4499999993</v>
      </c>
      <c r="E84" s="48">
        <v>4563058</v>
      </c>
      <c r="F84" s="60">
        <v>0.5290991887908747</v>
      </c>
      <c r="G84" s="60">
        <v>0.7356253592067421</v>
      </c>
      <c r="H84" s="60">
        <v>4.066244470207276E-3</v>
      </c>
      <c r="I84" s="43"/>
    </row>
    <row r="85" spans="1:9" ht="16.5" x14ac:dyDescent="0.55000000000000004">
      <c r="A85" s="46" t="s">
        <v>81</v>
      </c>
      <c r="B85" s="47">
        <v>3837744.54</v>
      </c>
      <c r="C85" s="48">
        <v>1444864</v>
      </c>
      <c r="D85" s="47">
        <v>5228283.53</v>
      </c>
      <c r="E85" s="48">
        <v>2277711</v>
      </c>
      <c r="F85" s="60">
        <v>0.36233234794726599</v>
      </c>
      <c r="G85" s="60">
        <v>0.57641895707831314</v>
      </c>
      <c r="H85" s="60">
        <v>2.0297199287145338E-3</v>
      </c>
      <c r="I85" s="43"/>
    </row>
    <row r="86" spans="1:9" ht="16.5" x14ac:dyDescent="0.55000000000000004">
      <c r="A86" s="46" t="s">
        <v>71</v>
      </c>
      <c r="B86" s="47">
        <v>824723</v>
      </c>
      <c r="C86" s="48">
        <v>273546</v>
      </c>
      <c r="D86" s="47">
        <v>1185023.8</v>
      </c>
      <c r="E86" s="48">
        <v>494133</v>
      </c>
      <c r="F86" s="60">
        <v>0.43687492649047011</v>
      </c>
      <c r="G86" s="60">
        <v>0.80639819262573753</v>
      </c>
      <c r="H86" s="60">
        <v>4.4033312283055177E-4</v>
      </c>
      <c r="I86" s="43"/>
    </row>
    <row r="87" spans="1:9" ht="16.5" x14ac:dyDescent="0.55000000000000004">
      <c r="A87" s="46" t="s">
        <v>121</v>
      </c>
      <c r="B87" s="47">
        <v>0</v>
      </c>
      <c r="C87" s="48">
        <v>0</v>
      </c>
      <c r="D87" s="47">
        <v>124675</v>
      </c>
      <c r="E87" s="48">
        <v>54806</v>
      </c>
      <c r="F87" s="60"/>
      <c r="G87" s="60"/>
      <c r="H87" s="60">
        <v>4.8838869555061537E-5</v>
      </c>
      <c r="I87" s="43"/>
    </row>
    <row r="88" spans="1:9" ht="16.5" x14ac:dyDescent="0.55000000000000004">
      <c r="A88" s="46" t="s">
        <v>98</v>
      </c>
      <c r="B88" s="47">
        <v>0</v>
      </c>
      <c r="C88" s="48">
        <v>0</v>
      </c>
      <c r="D88" s="47">
        <v>95285.86</v>
      </c>
      <c r="E88" s="48">
        <v>46998</v>
      </c>
      <c r="F88" s="60"/>
      <c r="G88" s="60"/>
      <c r="H88" s="60">
        <v>4.1880983676035143E-5</v>
      </c>
      <c r="I88" s="43"/>
    </row>
    <row r="89" spans="1:9" ht="16.5" x14ac:dyDescent="0.55000000000000004">
      <c r="A89" s="46" t="s">
        <v>119</v>
      </c>
      <c r="B89" s="47">
        <v>0</v>
      </c>
      <c r="C89" s="48">
        <v>0</v>
      </c>
      <c r="D89" s="47">
        <v>95325</v>
      </c>
      <c r="E89" s="48">
        <v>42990</v>
      </c>
      <c r="F89" s="60"/>
      <c r="G89" s="60"/>
      <c r="H89" s="60">
        <v>3.8309363977887383E-5</v>
      </c>
      <c r="I89" s="34"/>
    </row>
    <row r="90" spans="1:9" ht="16.899999999999999" thickBot="1" x14ac:dyDescent="0.6">
      <c r="A90" s="46" t="s">
        <v>82</v>
      </c>
      <c r="B90" s="47">
        <v>0</v>
      </c>
      <c r="C90" s="48">
        <v>0</v>
      </c>
      <c r="D90" s="47">
        <v>73279.490000000005</v>
      </c>
      <c r="E90" s="48">
        <v>36045</v>
      </c>
      <c r="F90" s="60"/>
      <c r="G90" s="60"/>
      <c r="H90" s="60">
        <v>3.2120516970992101E-5</v>
      </c>
      <c r="I90" s="34"/>
    </row>
    <row r="91" spans="1:9" ht="16.899999999999999" thickBot="1" x14ac:dyDescent="0.6">
      <c r="A91" s="56" t="s">
        <v>55</v>
      </c>
      <c r="B91" s="57">
        <v>1387672.99</v>
      </c>
      <c r="C91" s="58">
        <v>515958</v>
      </c>
      <c r="D91" s="57">
        <v>1799726.9</v>
      </c>
      <c r="E91" s="58">
        <v>790498</v>
      </c>
      <c r="F91" s="59">
        <v>0.29693876941425512</v>
      </c>
      <c r="G91" s="59">
        <v>0.53209757383352918</v>
      </c>
      <c r="H91" s="59">
        <v>7.0443069564531319E-4</v>
      </c>
      <c r="I91" s="34"/>
    </row>
    <row r="92" spans="1:9" ht="16.5" x14ac:dyDescent="0.55000000000000004">
      <c r="A92" s="46" t="s">
        <v>56</v>
      </c>
      <c r="B92" s="47">
        <v>1313280.43</v>
      </c>
      <c r="C92" s="48">
        <v>492529</v>
      </c>
      <c r="D92" s="47">
        <v>1799726.9</v>
      </c>
      <c r="E92" s="48">
        <v>790498</v>
      </c>
      <c r="F92" s="60">
        <v>0.37040563377617669</v>
      </c>
      <c r="G92" s="60">
        <v>0.60497757492452231</v>
      </c>
      <c r="H92" s="60">
        <v>7.0443069564531319E-4</v>
      </c>
      <c r="I92" s="34"/>
    </row>
    <row r="93" spans="1:9" ht="16.899999999999999" thickBot="1" x14ac:dyDescent="0.6">
      <c r="A93" s="49" t="s">
        <v>111</v>
      </c>
      <c r="B93" s="50">
        <v>74392.56</v>
      </c>
      <c r="C93" s="51">
        <v>23429</v>
      </c>
      <c r="D93" s="50">
        <v>0</v>
      </c>
      <c r="E93" s="51">
        <v>0</v>
      </c>
      <c r="F93" s="61">
        <v>-1</v>
      </c>
      <c r="G93" s="61">
        <v>-1</v>
      </c>
      <c r="H93" s="61">
        <v>0</v>
      </c>
      <c r="I93" s="34"/>
    </row>
    <row r="94" spans="1:9" ht="16.899999999999999" thickBot="1" x14ac:dyDescent="0.6">
      <c r="A94" s="56" t="s">
        <v>50</v>
      </c>
      <c r="B94" s="57">
        <v>2707422382.585</v>
      </c>
      <c r="C94" s="58">
        <v>1095123614</v>
      </c>
      <c r="D94" s="57">
        <v>2486383458.9299998</v>
      </c>
      <c r="E94" s="58">
        <v>1122179946</v>
      </c>
      <c r="F94" s="59">
        <v>-8.1641832126672309E-2</v>
      </c>
      <c r="G94" s="59">
        <v>2.4706189926062549E-2</v>
      </c>
      <c r="H94" s="59">
        <v>1</v>
      </c>
      <c r="I94" s="34"/>
    </row>
    <row r="95" spans="1:9" x14ac:dyDescent="0.55000000000000004">
      <c r="A95" s="63"/>
      <c r="B95" s="64"/>
      <c r="C95" s="65"/>
      <c r="D95" s="64"/>
      <c r="E95" s="65"/>
      <c r="F95" s="62"/>
      <c r="G95" s="62"/>
      <c r="H95" s="62"/>
      <c r="I95" s="34"/>
    </row>
    <row r="96" spans="1:9" ht="15.75" thickBot="1" x14ac:dyDescent="0.6">
      <c r="A96" s="9"/>
      <c r="B96" s="9"/>
      <c r="C96" s="9"/>
      <c r="D96" s="9"/>
      <c r="E96" s="9"/>
      <c r="F96" s="9"/>
      <c r="G96" s="9"/>
      <c r="H96" s="9"/>
      <c r="I96" s="34"/>
    </row>
    <row r="97" spans="1:9" ht="16.899999999999999" thickBot="1" x14ac:dyDescent="0.65">
      <c r="A97" s="231" t="s">
        <v>48</v>
      </c>
      <c r="B97" s="233" t="s">
        <v>122</v>
      </c>
      <c r="C97" s="234"/>
      <c r="D97" s="252" t="s">
        <v>123</v>
      </c>
      <c r="E97" s="253"/>
      <c r="F97" s="245" t="s">
        <v>79</v>
      </c>
      <c r="G97" s="247" t="s">
        <v>103</v>
      </c>
      <c r="H97" s="85"/>
      <c r="I97" s="86"/>
    </row>
    <row r="98" spans="1:9" ht="16.899999999999999" thickBot="1" x14ac:dyDescent="0.65">
      <c r="A98" s="244"/>
      <c r="B98" s="87" t="s">
        <v>4</v>
      </c>
      <c r="C98" s="88" t="s">
        <v>0</v>
      </c>
      <c r="D98" s="89" t="s">
        <v>4</v>
      </c>
      <c r="E98" s="90" t="s">
        <v>0</v>
      </c>
      <c r="F98" s="246"/>
      <c r="G98" s="248"/>
      <c r="H98" s="85"/>
      <c r="I98" s="86"/>
    </row>
    <row r="99" spans="1:9" ht="16.5" x14ac:dyDescent="0.6">
      <c r="A99" s="52" t="s">
        <v>41</v>
      </c>
      <c r="B99" s="53">
        <v>1660102807.8599999</v>
      </c>
      <c r="C99" s="54">
        <v>697967954</v>
      </c>
      <c r="D99" s="53">
        <v>1209974352.02</v>
      </c>
      <c r="E99" s="54">
        <v>596739973</v>
      </c>
      <c r="F99" s="67">
        <f>+C99/$C$94</f>
        <v>0.63734170743577812</v>
      </c>
      <c r="G99" s="67">
        <f>+E99/$E$94</f>
        <v>0.53176852351271653</v>
      </c>
      <c r="H99" s="249">
        <f>SUM(G99:G108)</f>
        <v>0.90830883285094799</v>
      </c>
      <c r="I99" s="86"/>
    </row>
    <row r="100" spans="1:9" ht="16.5" x14ac:dyDescent="0.6">
      <c r="A100" s="46" t="s">
        <v>92</v>
      </c>
      <c r="B100" s="47">
        <v>473453722.76999998</v>
      </c>
      <c r="C100" s="48">
        <v>167342207</v>
      </c>
      <c r="D100" s="47">
        <v>609395317.88600004</v>
      </c>
      <c r="E100" s="48">
        <v>229274949</v>
      </c>
      <c r="F100" s="60">
        <f t="shared" ref="F100:F163" si="0">+C100/$C$94</f>
        <v>0.15280668306363449</v>
      </c>
      <c r="G100" s="60">
        <f t="shared" ref="G100:G163" si="1">+E100/$E$94</f>
        <v>0.20431210682141346</v>
      </c>
      <c r="H100" s="250"/>
      <c r="I100" s="86"/>
    </row>
    <row r="101" spans="1:9" ht="16.5" x14ac:dyDescent="0.6">
      <c r="A101" s="46" t="s">
        <v>40</v>
      </c>
      <c r="B101" s="47">
        <v>106013945.63</v>
      </c>
      <c r="C101" s="48">
        <v>45319304</v>
      </c>
      <c r="D101" s="47">
        <v>110008923.5</v>
      </c>
      <c r="E101" s="48">
        <v>52752068</v>
      </c>
      <c r="F101" s="60">
        <f t="shared" si="0"/>
        <v>4.1382820551616739E-2</v>
      </c>
      <c r="G101" s="60">
        <f t="shared" si="1"/>
        <v>4.700856416837091E-2</v>
      </c>
      <c r="H101" s="250"/>
      <c r="I101" s="86"/>
    </row>
    <row r="102" spans="1:9" ht="16.5" x14ac:dyDescent="0.6">
      <c r="A102" s="46" t="s">
        <v>39</v>
      </c>
      <c r="B102" s="47">
        <v>82045615.189999998</v>
      </c>
      <c r="C102" s="48">
        <v>34035875</v>
      </c>
      <c r="D102" s="47">
        <v>83112030.384000003</v>
      </c>
      <c r="E102" s="48">
        <v>37815839</v>
      </c>
      <c r="F102" s="91">
        <f t="shared" si="0"/>
        <v>3.1079482320431454E-2</v>
      </c>
      <c r="G102" s="91">
        <f t="shared" si="1"/>
        <v>3.3698551765066025E-2</v>
      </c>
      <c r="H102" s="250"/>
      <c r="I102" s="86"/>
    </row>
    <row r="103" spans="1:9" ht="16.5" x14ac:dyDescent="0.6">
      <c r="A103" s="46" t="s">
        <v>38</v>
      </c>
      <c r="B103" s="47">
        <v>73680239.609999999</v>
      </c>
      <c r="C103" s="48">
        <v>28571321</v>
      </c>
      <c r="D103" s="47">
        <v>70086222.299999997</v>
      </c>
      <c r="E103" s="48">
        <v>31223900</v>
      </c>
      <c r="F103" s="91">
        <f t="shared" si="0"/>
        <v>2.6089585353421117E-2</v>
      </c>
      <c r="G103" s="91">
        <f t="shared" si="1"/>
        <v>2.7824325422404223E-2</v>
      </c>
      <c r="H103" s="250"/>
      <c r="I103" s="86"/>
    </row>
    <row r="104" spans="1:9" ht="16.5" x14ac:dyDescent="0.6">
      <c r="A104" s="46" t="s">
        <v>37</v>
      </c>
      <c r="B104" s="47">
        <v>38644775.950000003</v>
      </c>
      <c r="C104" s="48">
        <v>16963496</v>
      </c>
      <c r="D104" s="47">
        <v>48344565.229999997</v>
      </c>
      <c r="E104" s="48">
        <v>23751477</v>
      </c>
      <c r="F104" s="60">
        <f t="shared" si="0"/>
        <v>1.549002850741195E-2</v>
      </c>
      <c r="G104" s="60">
        <f t="shared" si="1"/>
        <v>2.1165479818688545E-2</v>
      </c>
      <c r="H104" s="250"/>
      <c r="I104" s="86"/>
    </row>
    <row r="105" spans="1:9" ht="16.5" x14ac:dyDescent="0.6">
      <c r="A105" s="46" t="s">
        <v>88</v>
      </c>
      <c r="B105" s="47">
        <v>1002701.18</v>
      </c>
      <c r="C105" s="48">
        <v>412302</v>
      </c>
      <c r="D105" s="47">
        <v>31467423.879999999</v>
      </c>
      <c r="E105" s="48">
        <v>12654854</v>
      </c>
      <c r="F105" s="60">
        <f t="shared" si="0"/>
        <v>3.7648900519462271E-4</v>
      </c>
      <c r="G105" s="60">
        <f t="shared" si="1"/>
        <v>1.1277027401093835E-2</v>
      </c>
      <c r="H105" s="250"/>
      <c r="I105" s="86"/>
    </row>
    <row r="106" spans="1:9" ht="16.5" x14ac:dyDescent="0.6">
      <c r="A106" s="46" t="s">
        <v>94</v>
      </c>
      <c r="B106" s="47">
        <v>25633716.510000002</v>
      </c>
      <c r="C106" s="48">
        <v>8478913</v>
      </c>
      <c r="D106" s="47">
        <v>30257194.289999999</v>
      </c>
      <c r="E106" s="48">
        <v>12019295</v>
      </c>
      <c r="F106" s="60">
        <f t="shared" si="0"/>
        <v>7.7424255048526422E-3</v>
      </c>
      <c r="G106" s="60">
        <f t="shared" si="1"/>
        <v>1.0710666362237772E-2</v>
      </c>
      <c r="H106" s="250"/>
      <c r="I106" s="86"/>
    </row>
    <row r="107" spans="1:9" ht="16.5" x14ac:dyDescent="0.6">
      <c r="A107" s="46" t="s">
        <v>64</v>
      </c>
      <c r="B107" s="47">
        <v>5119062.04</v>
      </c>
      <c r="C107" s="48">
        <v>2202725</v>
      </c>
      <c r="D107" s="47">
        <v>24223286.600000001</v>
      </c>
      <c r="E107" s="48">
        <v>11741102</v>
      </c>
      <c r="F107" s="60">
        <f t="shared" si="0"/>
        <v>2.01139393931469E-3</v>
      </c>
      <c r="G107" s="60">
        <f t="shared" si="1"/>
        <v>1.0462762270749045E-2</v>
      </c>
      <c r="H107" s="250"/>
      <c r="I107" s="86"/>
    </row>
    <row r="108" spans="1:9" ht="16.899999999999999" thickBot="1" x14ac:dyDescent="0.65">
      <c r="A108" s="49" t="s">
        <v>85</v>
      </c>
      <c r="B108" s="50">
        <v>14481380.130000001</v>
      </c>
      <c r="C108" s="51">
        <v>4534844</v>
      </c>
      <c r="D108" s="50">
        <v>30587744.52</v>
      </c>
      <c r="E108" s="51">
        <v>11312500</v>
      </c>
      <c r="F108" s="92">
        <f t="shared" si="0"/>
        <v>4.1409425767345385E-3</v>
      </c>
      <c r="G108" s="92">
        <f t="shared" si="1"/>
        <v>1.0080825308207744E-2</v>
      </c>
      <c r="H108" s="251"/>
      <c r="I108" s="86"/>
    </row>
    <row r="109" spans="1:9" ht="16.5" x14ac:dyDescent="0.6">
      <c r="A109" s="46" t="s">
        <v>34</v>
      </c>
      <c r="B109" s="47">
        <v>14064116.66</v>
      </c>
      <c r="C109" s="48">
        <v>5831929</v>
      </c>
      <c r="D109" s="47">
        <v>20281805.579999998</v>
      </c>
      <c r="E109" s="48">
        <v>9190509</v>
      </c>
      <c r="F109" s="91">
        <f t="shared" si="0"/>
        <v>5.3253613797063096E-3</v>
      </c>
      <c r="G109" s="91">
        <f t="shared" si="1"/>
        <v>8.1898710030948989E-3</v>
      </c>
      <c r="H109" s="93"/>
      <c r="I109" s="86"/>
    </row>
    <row r="110" spans="1:9" ht="16.5" x14ac:dyDescent="0.6">
      <c r="A110" s="46" t="s">
        <v>95</v>
      </c>
      <c r="B110" s="47">
        <v>23608628.43</v>
      </c>
      <c r="C110" s="48">
        <v>7396053</v>
      </c>
      <c r="D110" s="47">
        <v>23344684.449999999</v>
      </c>
      <c r="E110" s="48">
        <v>8416913</v>
      </c>
      <c r="F110" s="91">
        <f t="shared" si="0"/>
        <v>6.7536238881613598E-3</v>
      </c>
      <c r="G110" s="91">
        <f t="shared" si="1"/>
        <v>7.5005020629730626E-3</v>
      </c>
      <c r="H110" s="93"/>
      <c r="I110" s="86"/>
    </row>
    <row r="111" spans="1:9" ht="16.5" x14ac:dyDescent="0.6">
      <c r="A111" s="46" t="s">
        <v>43</v>
      </c>
      <c r="B111" s="47">
        <v>13190910.050000001</v>
      </c>
      <c r="C111" s="48">
        <v>5937574</v>
      </c>
      <c r="D111" s="47">
        <v>17681122.510000002</v>
      </c>
      <c r="E111" s="48">
        <v>8108010</v>
      </c>
      <c r="F111" s="91">
        <f t="shared" si="0"/>
        <v>5.4218299414736208E-3</v>
      </c>
      <c r="G111" s="91">
        <f t="shared" si="1"/>
        <v>7.2252315940067599E-3</v>
      </c>
      <c r="H111" s="93"/>
      <c r="I111" s="86"/>
    </row>
    <row r="112" spans="1:9" ht="16.5" x14ac:dyDescent="0.6">
      <c r="A112" s="46" t="s">
        <v>35</v>
      </c>
      <c r="B112" s="47">
        <v>7513992.4699999997</v>
      </c>
      <c r="C112" s="48">
        <v>3181862</v>
      </c>
      <c r="D112" s="47">
        <v>15587047.029999999</v>
      </c>
      <c r="E112" s="48">
        <v>7444382</v>
      </c>
      <c r="F112" s="91">
        <f t="shared" si="0"/>
        <v>2.9054820472531606E-3</v>
      </c>
      <c r="G112" s="91">
        <f t="shared" si="1"/>
        <v>6.6338576326688339E-3</v>
      </c>
      <c r="H112" s="93"/>
      <c r="I112" s="86"/>
    </row>
    <row r="113" spans="1:9" ht="16.5" x14ac:dyDescent="0.6">
      <c r="A113" s="46" t="s">
        <v>86</v>
      </c>
      <c r="B113" s="47">
        <v>23729272.670000002</v>
      </c>
      <c r="C113" s="48">
        <v>10249188</v>
      </c>
      <c r="D113" s="47">
        <v>16145827.75</v>
      </c>
      <c r="E113" s="48">
        <v>7360170</v>
      </c>
      <c r="F113" s="91">
        <f t="shared" si="0"/>
        <v>9.3589325159050031E-3</v>
      </c>
      <c r="G113" s="91">
        <f t="shared" si="1"/>
        <v>6.5588144096098474E-3</v>
      </c>
      <c r="H113" s="93"/>
      <c r="I113" s="86"/>
    </row>
    <row r="114" spans="1:9" ht="16.5" x14ac:dyDescent="0.6">
      <c r="A114" s="46" t="s">
        <v>89</v>
      </c>
      <c r="B114" s="47">
        <v>10875913.92</v>
      </c>
      <c r="C114" s="48">
        <v>4455436</v>
      </c>
      <c r="D114" s="47">
        <v>15099321.18</v>
      </c>
      <c r="E114" s="48">
        <v>7139874</v>
      </c>
      <c r="F114" s="91">
        <f t="shared" si="0"/>
        <v>4.0684320409513147E-3</v>
      </c>
      <c r="G114" s="91">
        <f t="shared" si="1"/>
        <v>6.362503647877521E-3</v>
      </c>
      <c r="H114" s="93"/>
      <c r="I114" s="86"/>
    </row>
    <row r="115" spans="1:9" ht="16.5" x14ac:dyDescent="0.6">
      <c r="A115" s="46" t="s">
        <v>87</v>
      </c>
      <c r="B115" s="47">
        <v>12812962.189999999</v>
      </c>
      <c r="C115" s="48">
        <v>5696305</v>
      </c>
      <c r="D115" s="47">
        <v>14241290.25</v>
      </c>
      <c r="E115" s="48">
        <v>6494744</v>
      </c>
      <c r="F115" s="91">
        <f t="shared" si="0"/>
        <v>5.2015178260962965E-3</v>
      </c>
      <c r="G115" s="91">
        <f t="shared" si="1"/>
        <v>5.7876136738590411E-3</v>
      </c>
      <c r="H115" s="93"/>
      <c r="I115" s="86"/>
    </row>
    <row r="116" spans="1:9" ht="16.5" x14ac:dyDescent="0.6">
      <c r="A116" s="46" t="s">
        <v>93</v>
      </c>
      <c r="B116" s="47">
        <v>21184350.699999999</v>
      </c>
      <c r="C116" s="48">
        <v>7046654</v>
      </c>
      <c r="D116" s="47">
        <v>14740767.560000001</v>
      </c>
      <c r="E116" s="48">
        <v>4876895</v>
      </c>
      <c r="F116" s="91">
        <f t="shared" si="0"/>
        <v>6.43457406078726E-3</v>
      </c>
      <c r="G116" s="91">
        <f t="shared" si="1"/>
        <v>4.3459117384726459E-3</v>
      </c>
      <c r="H116" s="93"/>
      <c r="I116" s="86"/>
    </row>
    <row r="117" spans="1:9" ht="16.5" x14ac:dyDescent="0.6">
      <c r="A117" s="46" t="s">
        <v>45</v>
      </c>
      <c r="B117" s="47">
        <v>11962849.49</v>
      </c>
      <c r="C117" s="48">
        <v>4587463</v>
      </c>
      <c r="D117" s="47">
        <v>11742077.99</v>
      </c>
      <c r="E117" s="48">
        <v>4873615</v>
      </c>
      <c r="F117" s="91">
        <f t="shared" si="0"/>
        <v>4.1889910338468875E-3</v>
      </c>
      <c r="G117" s="91">
        <f t="shared" si="1"/>
        <v>4.3429888560849398E-3</v>
      </c>
      <c r="H117" s="93"/>
      <c r="I117" s="86"/>
    </row>
    <row r="118" spans="1:9" ht="16.5" x14ac:dyDescent="0.6">
      <c r="A118" s="46" t="s">
        <v>46</v>
      </c>
      <c r="B118" s="47">
        <v>5865935</v>
      </c>
      <c r="C118" s="48">
        <v>2629057</v>
      </c>
      <c r="D118" s="47">
        <v>8969596.4499999993</v>
      </c>
      <c r="E118" s="48">
        <v>4563058</v>
      </c>
      <c r="F118" s="91">
        <f t="shared" si="0"/>
        <v>2.4006942836318022E-3</v>
      </c>
      <c r="G118" s="91">
        <f t="shared" si="1"/>
        <v>4.066244470207276E-3</v>
      </c>
      <c r="H118" s="93"/>
      <c r="I118" s="86"/>
    </row>
    <row r="119" spans="1:9" ht="16.5" x14ac:dyDescent="0.6">
      <c r="A119" s="46" t="s">
        <v>83</v>
      </c>
      <c r="B119" s="47">
        <v>12196688.5</v>
      </c>
      <c r="C119" s="48">
        <v>4061304</v>
      </c>
      <c r="D119" s="47">
        <v>10615295.310000001</v>
      </c>
      <c r="E119" s="48">
        <v>4118959</v>
      </c>
      <c r="F119" s="91">
        <f t="shared" si="0"/>
        <v>3.7085347700300799E-3</v>
      </c>
      <c r="G119" s="91">
        <f t="shared" si="1"/>
        <v>3.670497779506746E-3</v>
      </c>
      <c r="H119" s="93"/>
      <c r="I119" s="86"/>
    </row>
    <row r="120" spans="1:9" ht="16.5" x14ac:dyDescent="0.6">
      <c r="A120" s="46" t="s">
        <v>49</v>
      </c>
      <c r="B120" s="47">
        <v>8128401.5300000003</v>
      </c>
      <c r="C120" s="48">
        <v>3420392</v>
      </c>
      <c r="D120" s="47">
        <v>6256867.2199999997</v>
      </c>
      <c r="E120" s="48">
        <v>3114371</v>
      </c>
      <c r="F120" s="91">
        <f t="shared" si="0"/>
        <v>3.1232930751139846E-3</v>
      </c>
      <c r="G120" s="91">
        <f t="shared" si="1"/>
        <v>2.7752866294760894E-3</v>
      </c>
      <c r="H120" s="93"/>
      <c r="I120" s="86"/>
    </row>
    <row r="121" spans="1:9" ht="16.5" x14ac:dyDescent="0.6">
      <c r="A121" s="46" t="s">
        <v>96</v>
      </c>
      <c r="B121" s="47">
        <v>3654471.29</v>
      </c>
      <c r="C121" s="48">
        <v>1469224</v>
      </c>
      <c r="D121" s="47">
        <v>5514575.4100000001</v>
      </c>
      <c r="E121" s="48">
        <v>2532793</v>
      </c>
      <c r="F121" s="91">
        <f t="shared" si="0"/>
        <v>1.3416056244404935E-3</v>
      </c>
      <c r="G121" s="91">
        <f t="shared" si="1"/>
        <v>2.257029283964766E-3</v>
      </c>
      <c r="H121" s="93"/>
      <c r="I121" s="86"/>
    </row>
    <row r="122" spans="1:9" ht="16.5" x14ac:dyDescent="0.6">
      <c r="A122" s="46" t="s">
        <v>44</v>
      </c>
      <c r="B122" s="47">
        <v>5683995.8700000001</v>
      </c>
      <c r="C122" s="48">
        <v>2317653</v>
      </c>
      <c r="D122" s="47">
        <v>5708972.4199999999</v>
      </c>
      <c r="E122" s="48">
        <v>2518192</v>
      </c>
      <c r="F122" s="91">
        <f t="shared" si="0"/>
        <v>2.1163391697259118E-3</v>
      </c>
      <c r="G122" s="91">
        <f t="shared" si="1"/>
        <v>2.2440180017260798E-3</v>
      </c>
      <c r="H122" s="93"/>
      <c r="I122" s="86"/>
    </row>
    <row r="123" spans="1:9" ht="16.5" x14ac:dyDescent="0.6">
      <c r="A123" s="46" t="s">
        <v>81</v>
      </c>
      <c r="B123" s="47">
        <v>3837744.54</v>
      </c>
      <c r="C123" s="48">
        <v>1444864</v>
      </c>
      <c r="D123" s="47">
        <v>5228283.53</v>
      </c>
      <c r="E123" s="48">
        <v>2277711</v>
      </c>
      <c r="F123" s="91">
        <f t="shared" si="0"/>
        <v>1.3193615602192649E-3</v>
      </c>
      <c r="G123" s="91">
        <f t="shared" si="1"/>
        <v>2.0297199287145342E-3</v>
      </c>
      <c r="H123" s="93"/>
      <c r="I123" s="86"/>
    </row>
    <row r="124" spans="1:9" ht="16.5" x14ac:dyDescent="0.6">
      <c r="A124" s="46" t="s">
        <v>90</v>
      </c>
      <c r="B124" s="47">
        <v>0</v>
      </c>
      <c r="C124" s="48">
        <v>0</v>
      </c>
      <c r="D124" s="47">
        <v>6290117.9299999997</v>
      </c>
      <c r="E124" s="48">
        <v>2127375</v>
      </c>
      <c r="F124" s="91">
        <f t="shared" si="0"/>
        <v>0</v>
      </c>
      <c r="G124" s="91">
        <f t="shared" si="1"/>
        <v>1.8957521096175426E-3</v>
      </c>
      <c r="H124" s="93"/>
      <c r="I124" s="86"/>
    </row>
    <row r="125" spans="1:9" ht="16.5" x14ac:dyDescent="0.6">
      <c r="A125" s="46" t="s">
        <v>33</v>
      </c>
      <c r="B125" s="47">
        <v>3919379.55</v>
      </c>
      <c r="C125" s="48">
        <v>1858402</v>
      </c>
      <c r="D125" s="47">
        <v>3085251.61</v>
      </c>
      <c r="E125" s="48">
        <v>1585199</v>
      </c>
      <c r="F125" s="91">
        <f t="shared" si="0"/>
        <v>1.696979205125605E-3</v>
      </c>
      <c r="G125" s="91">
        <f t="shared" si="1"/>
        <v>1.412606779911214E-3</v>
      </c>
      <c r="H125" s="93"/>
      <c r="I125" s="86"/>
    </row>
    <row r="126" spans="1:9" ht="16.5" x14ac:dyDescent="0.6">
      <c r="A126" s="46" t="s">
        <v>36</v>
      </c>
      <c r="B126" s="47">
        <v>3778444.56</v>
      </c>
      <c r="C126" s="48">
        <v>1026949</v>
      </c>
      <c r="D126" s="47">
        <v>4147777.02</v>
      </c>
      <c r="E126" s="48">
        <v>1371363</v>
      </c>
      <c r="F126" s="60">
        <f t="shared" si="0"/>
        <v>9.3774710623672119E-4</v>
      </c>
      <c r="G126" s="60">
        <f t="shared" si="1"/>
        <v>1.222052670686382E-3</v>
      </c>
      <c r="H126" s="93"/>
      <c r="I126" s="86"/>
    </row>
    <row r="127" spans="1:9" ht="16.5" x14ac:dyDescent="0.6">
      <c r="A127" s="46" t="s">
        <v>91</v>
      </c>
      <c r="B127" s="47">
        <v>471348.54</v>
      </c>
      <c r="C127" s="48">
        <v>206604</v>
      </c>
      <c r="D127" s="47">
        <v>2645795.3199999998</v>
      </c>
      <c r="E127" s="48">
        <v>1256465</v>
      </c>
      <c r="F127" s="91">
        <f t="shared" si="0"/>
        <v>1.8865815453048937E-4</v>
      </c>
      <c r="G127" s="91">
        <f t="shared" si="1"/>
        <v>1.119664457094121E-3</v>
      </c>
      <c r="H127" s="93"/>
      <c r="I127" s="86"/>
    </row>
    <row r="128" spans="1:9" ht="16.5" x14ac:dyDescent="0.6">
      <c r="A128" s="46" t="s">
        <v>109</v>
      </c>
      <c r="B128" s="47">
        <v>598751.69999999995</v>
      </c>
      <c r="C128" s="48">
        <v>245630</v>
      </c>
      <c r="D128" s="47">
        <v>2652356.59</v>
      </c>
      <c r="E128" s="48">
        <v>1165869</v>
      </c>
      <c r="F128" s="91">
        <f t="shared" si="0"/>
        <v>2.2429431423072208E-4</v>
      </c>
      <c r="G128" s="91">
        <f t="shared" si="1"/>
        <v>1.038932306851258E-3</v>
      </c>
      <c r="H128" s="93"/>
      <c r="I128" s="86"/>
    </row>
    <row r="129" spans="1:10" ht="16.5" x14ac:dyDescent="0.6">
      <c r="A129" s="46" t="s">
        <v>53</v>
      </c>
      <c r="B129" s="47">
        <v>1176582.1299999999</v>
      </c>
      <c r="C129" s="48">
        <v>511373</v>
      </c>
      <c r="D129" s="47">
        <v>2417569.39</v>
      </c>
      <c r="E129" s="48">
        <v>1097086</v>
      </c>
      <c r="F129" s="91">
        <f t="shared" si="0"/>
        <v>4.6695459166676322E-4</v>
      </c>
      <c r="G129" s="91">
        <f t="shared" si="1"/>
        <v>9.7763821560931737E-4</v>
      </c>
      <c r="H129" s="93"/>
      <c r="I129" s="86"/>
    </row>
    <row r="130" spans="1:10" ht="16.5" x14ac:dyDescent="0.6">
      <c r="A130" s="46" t="s">
        <v>60</v>
      </c>
      <c r="B130" s="47">
        <v>1767026.76</v>
      </c>
      <c r="C130" s="48">
        <v>592470</v>
      </c>
      <c r="D130" s="47">
        <v>2539486.4900000002</v>
      </c>
      <c r="E130" s="48">
        <v>919313</v>
      </c>
      <c r="F130" s="91">
        <f t="shared" si="0"/>
        <v>5.410074190948822E-4</v>
      </c>
      <c r="G130" s="91">
        <f t="shared" si="1"/>
        <v>8.1922066356370264E-4</v>
      </c>
      <c r="H130" s="93"/>
      <c r="I130" s="94"/>
      <c r="J130" s="34"/>
    </row>
    <row r="131" spans="1:10" ht="16.5" x14ac:dyDescent="0.6">
      <c r="A131" s="46" t="s">
        <v>70</v>
      </c>
      <c r="B131" s="47">
        <v>430816.24</v>
      </c>
      <c r="C131" s="48">
        <v>184112</v>
      </c>
      <c r="D131" s="47">
        <v>2376936.38</v>
      </c>
      <c r="E131" s="48">
        <v>911154</v>
      </c>
      <c r="F131" s="91">
        <f t="shared" si="0"/>
        <v>1.6811983382179174E-4</v>
      </c>
      <c r="G131" s="91">
        <f t="shared" si="1"/>
        <v>8.1194999362428459E-4</v>
      </c>
      <c r="H131" s="93"/>
      <c r="I131" s="94"/>
      <c r="J131" s="34"/>
    </row>
    <row r="132" spans="1:10" ht="16.5" x14ac:dyDescent="0.6">
      <c r="A132" s="46" t="s">
        <v>69</v>
      </c>
      <c r="B132" s="47">
        <v>1125917.92</v>
      </c>
      <c r="C132" s="48">
        <v>505358</v>
      </c>
      <c r="D132" s="47">
        <v>1852037.1200000001</v>
      </c>
      <c r="E132" s="48">
        <v>864537</v>
      </c>
      <c r="F132" s="91">
        <f t="shared" si="0"/>
        <v>4.6146206103085636E-4</v>
      </c>
      <c r="G132" s="91">
        <f t="shared" si="1"/>
        <v>7.7040852768901649E-4</v>
      </c>
      <c r="H132" s="93"/>
      <c r="I132" s="94"/>
      <c r="J132" s="34"/>
    </row>
    <row r="133" spans="1:10" ht="16.5" x14ac:dyDescent="0.6">
      <c r="A133" s="46" t="s">
        <v>84</v>
      </c>
      <c r="B133" s="47">
        <v>1157077.8400000001</v>
      </c>
      <c r="C133" s="48">
        <v>442090</v>
      </c>
      <c r="D133" s="47">
        <v>1782235.52</v>
      </c>
      <c r="E133" s="48">
        <v>814746</v>
      </c>
      <c r="F133" s="91">
        <f t="shared" si="0"/>
        <v>4.0368958750258487E-4</v>
      </c>
      <c r="G133" s="91">
        <f t="shared" si="1"/>
        <v>7.2603863837003557E-4</v>
      </c>
      <c r="H133" s="93"/>
      <c r="I133" s="94"/>
      <c r="J133" s="34"/>
    </row>
    <row r="134" spans="1:10" ht="16.5" x14ac:dyDescent="0.6">
      <c r="A134" s="46" t="s">
        <v>56</v>
      </c>
      <c r="B134" s="47">
        <v>1313280.43</v>
      </c>
      <c r="C134" s="48">
        <v>492529</v>
      </c>
      <c r="D134" s="47">
        <v>1799726.9</v>
      </c>
      <c r="E134" s="48">
        <v>790498</v>
      </c>
      <c r="F134" s="91">
        <f t="shared" si="0"/>
        <v>4.4974740175769782E-4</v>
      </c>
      <c r="G134" s="91">
        <f t="shared" si="1"/>
        <v>7.0443069564531319E-4</v>
      </c>
      <c r="H134" s="93"/>
      <c r="I134" s="94"/>
      <c r="J134" s="34"/>
    </row>
    <row r="135" spans="1:10" ht="16.5" x14ac:dyDescent="0.6">
      <c r="A135" s="46" t="s">
        <v>54</v>
      </c>
      <c r="B135" s="47">
        <v>3128050.92</v>
      </c>
      <c r="C135" s="48">
        <v>1196719</v>
      </c>
      <c r="D135" s="47">
        <v>1666851.18</v>
      </c>
      <c r="E135" s="48">
        <v>761957</v>
      </c>
      <c r="F135" s="91">
        <f t="shared" si="0"/>
        <v>1.0927707015913183E-3</v>
      </c>
      <c r="G135" s="91">
        <f t="shared" si="1"/>
        <v>6.7899716325887721E-4</v>
      </c>
      <c r="H135" s="93"/>
      <c r="I135" s="94"/>
      <c r="J135" s="34"/>
    </row>
    <row r="136" spans="1:10" ht="16.5" x14ac:dyDescent="0.6">
      <c r="A136" s="46" t="s">
        <v>42</v>
      </c>
      <c r="B136" s="47">
        <v>1945039.925</v>
      </c>
      <c r="C136" s="48">
        <v>721479</v>
      </c>
      <c r="D136" s="47">
        <v>1252510.49</v>
      </c>
      <c r="E136" s="48">
        <v>541642</v>
      </c>
      <c r="F136" s="91">
        <f t="shared" si="0"/>
        <v>6.5881055871378554E-4</v>
      </c>
      <c r="G136" s="91">
        <f t="shared" si="1"/>
        <v>4.826694701956472E-4</v>
      </c>
      <c r="H136" s="93"/>
      <c r="I136" s="94"/>
      <c r="J136" s="34"/>
    </row>
    <row r="137" spans="1:10" ht="16.5" x14ac:dyDescent="0.6">
      <c r="A137" s="46" t="s">
        <v>97</v>
      </c>
      <c r="B137" s="47">
        <v>394449.36</v>
      </c>
      <c r="C137" s="48">
        <v>177780</v>
      </c>
      <c r="D137" s="47">
        <v>1121317.6299999999</v>
      </c>
      <c r="E137" s="48">
        <v>537779</v>
      </c>
      <c r="F137" s="91">
        <f t="shared" si="0"/>
        <v>1.6233783814655284E-4</v>
      </c>
      <c r="G137" s="91">
        <f t="shared" si="1"/>
        <v>4.7922706328598034E-4</v>
      </c>
      <c r="H137" s="93"/>
      <c r="I137" s="94"/>
      <c r="J137" s="34"/>
    </row>
    <row r="138" spans="1:10" ht="16.5" x14ac:dyDescent="0.6">
      <c r="A138" s="46" t="s">
        <v>71</v>
      </c>
      <c r="B138" s="47">
        <v>824723</v>
      </c>
      <c r="C138" s="48">
        <v>273546</v>
      </c>
      <c r="D138" s="47">
        <v>1185023.8</v>
      </c>
      <c r="E138" s="48">
        <v>494133</v>
      </c>
      <c r="F138" s="91">
        <f t="shared" si="0"/>
        <v>2.497855004704519E-4</v>
      </c>
      <c r="G138" s="91">
        <f t="shared" si="1"/>
        <v>4.4033312283055183E-4</v>
      </c>
      <c r="H138" s="93"/>
      <c r="I138" s="94"/>
      <c r="J138" s="34"/>
    </row>
    <row r="139" spans="1:10" ht="16.5" x14ac:dyDescent="0.6">
      <c r="A139" s="46" t="s">
        <v>75</v>
      </c>
      <c r="B139" s="47">
        <v>218851.12</v>
      </c>
      <c r="C139" s="48">
        <v>76764</v>
      </c>
      <c r="D139" s="47">
        <v>1040371.61</v>
      </c>
      <c r="E139" s="48">
        <v>426129</v>
      </c>
      <c r="F139" s="91">
        <f t="shared" si="0"/>
        <v>7.0096196464630346E-5</v>
      </c>
      <c r="G139" s="91">
        <f t="shared" si="1"/>
        <v>3.7973321615569132E-4</v>
      </c>
      <c r="H139" s="93"/>
      <c r="I139" s="94"/>
      <c r="J139" s="34"/>
    </row>
    <row r="140" spans="1:10" ht="16.5" x14ac:dyDescent="0.6">
      <c r="A140" s="46" t="s">
        <v>72</v>
      </c>
      <c r="B140" s="47">
        <v>113529.60000000001</v>
      </c>
      <c r="C140" s="48">
        <v>51840</v>
      </c>
      <c r="D140" s="47">
        <v>1006232.89</v>
      </c>
      <c r="E140" s="48">
        <v>425276</v>
      </c>
      <c r="F140" s="91">
        <f t="shared" si="0"/>
        <v>4.7337121889511184E-5</v>
      </c>
      <c r="G140" s="91">
        <f t="shared" si="1"/>
        <v>3.7897308851035199E-4</v>
      </c>
      <c r="H140" s="93"/>
      <c r="I140" s="94"/>
      <c r="J140" s="34"/>
    </row>
    <row r="141" spans="1:10" ht="16.5" x14ac:dyDescent="0.6">
      <c r="A141" s="46" t="s">
        <v>63</v>
      </c>
      <c r="B141" s="47">
        <v>973522</v>
      </c>
      <c r="C141" s="48">
        <v>379807</v>
      </c>
      <c r="D141" s="47">
        <v>891299.8</v>
      </c>
      <c r="E141" s="48">
        <v>390922</v>
      </c>
      <c r="F141" s="60">
        <f t="shared" si="0"/>
        <v>3.4681655581577113E-4</v>
      </c>
      <c r="G141" s="60">
        <f t="shared" si="1"/>
        <v>3.4835945998985086E-4</v>
      </c>
      <c r="H141" s="93"/>
      <c r="I141" s="94"/>
      <c r="J141" s="34"/>
    </row>
    <row r="142" spans="1:10" ht="16.5" x14ac:dyDescent="0.6">
      <c r="A142" s="46" t="s">
        <v>66</v>
      </c>
      <c r="B142" s="47">
        <v>2014382.93</v>
      </c>
      <c r="C142" s="48">
        <v>801838</v>
      </c>
      <c r="D142" s="47">
        <v>735874</v>
      </c>
      <c r="E142" s="48">
        <v>356511</v>
      </c>
      <c r="F142" s="91">
        <f t="shared" si="0"/>
        <v>7.3218948961500528E-4</v>
      </c>
      <c r="G142" s="91">
        <f t="shared" si="1"/>
        <v>3.1769503747663659E-4</v>
      </c>
      <c r="H142" s="93"/>
      <c r="I142" s="94"/>
      <c r="J142" s="34"/>
    </row>
    <row r="143" spans="1:10" ht="16.5" x14ac:dyDescent="0.6">
      <c r="A143" s="46" t="s">
        <v>59</v>
      </c>
      <c r="B143" s="47">
        <v>579582.57000000007</v>
      </c>
      <c r="C143" s="48">
        <v>196906</v>
      </c>
      <c r="D143" s="47">
        <v>794308.56</v>
      </c>
      <c r="E143" s="48">
        <v>340219</v>
      </c>
      <c r="F143" s="91">
        <f t="shared" si="0"/>
        <v>1.7980253323256345E-4</v>
      </c>
      <c r="G143" s="91">
        <f t="shared" si="1"/>
        <v>3.0317686678745908E-4</v>
      </c>
      <c r="H143" s="93"/>
      <c r="I143" s="94"/>
      <c r="J143" s="34"/>
    </row>
    <row r="144" spans="1:10" ht="16.5" x14ac:dyDescent="0.6">
      <c r="A144" s="46" t="s">
        <v>116</v>
      </c>
      <c r="B144" s="47">
        <v>121182.6</v>
      </c>
      <c r="C144" s="48">
        <v>52460</v>
      </c>
      <c r="D144" s="47">
        <v>631279.9</v>
      </c>
      <c r="E144" s="48">
        <v>296296</v>
      </c>
      <c r="F144" s="91">
        <f t="shared" si="0"/>
        <v>4.7903268023220621E-5</v>
      </c>
      <c r="G144" s="91">
        <f t="shared" si="1"/>
        <v>2.6403608534989804E-4</v>
      </c>
      <c r="H144" s="93"/>
      <c r="I144" s="94"/>
      <c r="J144" s="34"/>
    </row>
    <row r="145" spans="1:10" ht="16.5" x14ac:dyDescent="0.6">
      <c r="A145" s="46" t="s">
        <v>58</v>
      </c>
      <c r="B145" s="47">
        <v>718287.04</v>
      </c>
      <c r="C145" s="48">
        <v>269484</v>
      </c>
      <c r="D145" s="47">
        <v>837485.29</v>
      </c>
      <c r="E145" s="48">
        <v>278371</v>
      </c>
      <c r="F145" s="91">
        <f t="shared" si="0"/>
        <v>2.4607633015572982E-4</v>
      </c>
      <c r="G145" s="91">
        <f t="shared" si="1"/>
        <v>2.4806271132562195E-4</v>
      </c>
      <c r="H145" s="93"/>
      <c r="I145" s="94"/>
      <c r="J145" s="34"/>
    </row>
    <row r="146" spans="1:10" ht="16.5" x14ac:dyDescent="0.6">
      <c r="A146" s="46" t="s">
        <v>57</v>
      </c>
      <c r="B146" s="47">
        <v>18062748.920000002</v>
      </c>
      <c r="C146" s="48">
        <v>7694231</v>
      </c>
      <c r="D146" s="47">
        <v>578139.48</v>
      </c>
      <c r="E146" s="48">
        <v>273370</v>
      </c>
      <c r="F146" s="91">
        <f t="shared" si="0"/>
        <v>7.0259018266407318E-3</v>
      </c>
      <c r="G146" s="91">
        <f t="shared" si="1"/>
        <v>2.4360620680704981E-4</v>
      </c>
      <c r="H146" s="93"/>
      <c r="I146" s="94"/>
      <c r="J146" s="34"/>
    </row>
    <row r="147" spans="1:10" ht="16.5" x14ac:dyDescent="0.6">
      <c r="A147" s="46" t="s">
        <v>67</v>
      </c>
      <c r="B147" s="47">
        <v>605970.5</v>
      </c>
      <c r="C147" s="48">
        <v>272489</v>
      </c>
      <c r="D147" s="47">
        <v>472969.26</v>
      </c>
      <c r="E147" s="48">
        <v>221978</v>
      </c>
      <c r="F147" s="60">
        <f t="shared" si="0"/>
        <v>2.4882031262636985E-4</v>
      </c>
      <c r="G147" s="60">
        <f t="shared" si="1"/>
        <v>1.9780963007870396E-4</v>
      </c>
      <c r="H147" s="93"/>
      <c r="I147" s="94"/>
      <c r="J147" s="34"/>
    </row>
    <row r="148" spans="1:10" ht="16.5" x14ac:dyDescent="0.6">
      <c r="A148" s="46" t="s">
        <v>115</v>
      </c>
      <c r="B148" s="47">
        <v>0</v>
      </c>
      <c r="C148" s="48">
        <v>0</v>
      </c>
      <c r="D148" s="47">
        <v>369520.58</v>
      </c>
      <c r="E148" s="48">
        <v>177740</v>
      </c>
      <c r="F148" s="91">
        <f t="shared" si="0"/>
        <v>0</v>
      </c>
      <c r="G148" s="91">
        <f t="shared" si="1"/>
        <v>1.5838814499720172E-4</v>
      </c>
      <c r="H148" s="93"/>
      <c r="I148" s="94"/>
      <c r="J148" s="34"/>
    </row>
    <row r="149" spans="1:10" ht="16.5" x14ac:dyDescent="0.6">
      <c r="A149" s="46" t="s">
        <v>61</v>
      </c>
      <c r="B149" s="47">
        <v>503268.75</v>
      </c>
      <c r="C149" s="48">
        <v>211495</v>
      </c>
      <c r="D149" s="47">
        <v>338383.92</v>
      </c>
      <c r="E149" s="48">
        <v>159144</v>
      </c>
      <c r="F149" s="91">
        <f t="shared" si="0"/>
        <v>1.9312431701431652E-4</v>
      </c>
      <c r="G149" s="91">
        <f t="shared" si="1"/>
        <v>1.4181682765519675E-4</v>
      </c>
      <c r="H149" s="93"/>
      <c r="I149" s="94"/>
      <c r="J149" s="34"/>
    </row>
    <row r="150" spans="1:10" ht="16.5" x14ac:dyDescent="0.6">
      <c r="A150" s="46" t="s">
        <v>105</v>
      </c>
      <c r="B150" s="47">
        <v>116402</v>
      </c>
      <c r="C150" s="48">
        <v>52910</v>
      </c>
      <c r="D150" s="47">
        <v>308158.53000000003</v>
      </c>
      <c r="E150" s="48">
        <v>148200</v>
      </c>
      <c r="F150" s="91">
        <f t="shared" si="0"/>
        <v>4.8314180539622625E-5</v>
      </c>
      <c r="G150" s="91">
        <f t="shared" si="1"/>
        <v>1.3206438105426631E-4</v>
      </c>
      <c r="H150" s="93"/>
      <c r="I150" s="94"/>
      <c r="J150" s="34"/>
    </row>
    <row r="151" spans="1:10" ht="16.5" x14ac:dyDescent="0.6">
      <c r="A151" s="46" t="s">
        <v>106</v>
      </c>
      <c r="B151" s="47">
        <v>123632</v>
      </c>
      <c r="C151" s="48">
        <v>45856</v>
      </c>
      <c r="D151" s="47">
        <v>251756.33</v>
      </c>
      <c r="E151" s="48">
        <v>118185</v>
      </c>
      <c r="F151" s="60">
        <f t="shared" si="0"/>
        <v>4.1872898560289836E-5</v>
      </c>
      <c r="G151" s="60">
        <f t="shared" si="1"/>
        <v>1.0531733383872108E-4</v>
      </c>
      <c r="H151" s="93"/>
      <c r="I151" s="94"/>
      <c r="J151" s="34"/>
    </row>
    <row r="152" spans="1:10" ht="16.5" x14ac:dyDescent="0.6">
      <c r="A152" s="46" t="s">
        <v>118</v>
      </c>
      <c r="B152" s="47">
        <v>123121.57</v>
      </c>
      <c r="C152" s="48">
        <v>52910</v>
      </c>
      <c r="D152" s="47">
        <v>200294.1</v>
      </c>
      <c r="E152" s="48">
        <v>90515</v>
      </c>
      <c r="F152" s="91">
        <f t="shared" si="0"/>
        <v>4.8314180539622625E-5</v>
      </c>
      <c r="G152" s="91">
        <f t="shared" si="1"/>
        <v>8.065996930584963E-5</v>
      </c>
      <c r="H152" s="93"/>
      <c r="I152" s="94"/>
      <c r="J152" s="34"/>
    </row>
    <row r="153" spans="1:10" ht="16.5" x14ac:dyDescent="0.6">
      <c r="A153" s="46" t="s">
        <v>80</v>
      </c>
      <c r="B153" s="47">
        <v>0</v>
      </c>
      <c r="C153" s="48">
        <v>0</v>
      </c>
      <c r="D153" s="47">
        <v>183835.14</v>
      </c>
      <c r="E153" s="48">
        <v>90420</v>
      </c>
      <c r="F153" s="60">
        <f t="shared" si="0"/>
        <v>0</v>
      </c>
      <c r="G153" s="60">
        <f t="shared" si="1"/>
        <v>8.0575312651327672E-5</v>
      </c>
      <c r="H153" s="93"/>
      <c r="I153" s="94"/>
      <c r="J153" s="34"/>
    </row>
    <row r="154" spans="1:10" ht="16.5" x14ac:dyDescent="0.6">
      <c r="A154" s="46" t="s">
        <v>107</v>
      </c>
      <c r="B154" s="47">
        <v>225129.5</v>
      </c>
      <c r="C154" s="48">
        <v>81570</v>
      </c>
      <c r="D154" s="47">
        <v>196789.6</v>
      </c>
      <c r="E154" s="48">
        <v>90356</v>
      </c>
      <c r="F154" s="60">
        <f t="shared" si="0"/>
        <v>7.4484742139803767E-5</v>
      </c>
      <c r="G154" s="60">
        <f t="shared" si="1"/>
        <v>8.0518280799860242E-5</v>
      </c>
      <c r="H154" s="93"/>
      <c r="I154" s="94"/>
      <c r="J154" s="34"/>
    </row>
    <row r="155" spans="1:10" ht="16.5" x14ac:dyDescent="0.6">
      <c r="A155" s="46" t="s">
        <v>99</v>
      </c>
      <c r="B155" s="47">
        <v>0</v>
      </c>
      <c r="C155" s="48">
        <v>0</v>
      </c>
      <c r="D155" s="47">
        <v>170653.7</v>
      </c>
      <c r="E155" s="48">
        <v>81866</v>
      </c>
      <c r="F155" s="91">
        <f t="shared" si="0"/>
        <v>0</v>
      </c>
      <c r="G155" s="91">
        <f t="shared" si="1"/>
        <v>7.2952649253634052E-5</v>
      </c>
      <c r="H155" s="95"/>
      <c r="I155" s="94"/>
      <c r="J155" s="34"/>
    </row>
    <row r="156" spans="1:10" ht="16.5" x14ac:dyDescent="0.6">
      <c r="A156" s="46" t="s">
        <v>76</v>
      </c>
      <c r="B156" s="47">
        <v>0</v>
      </c>
      <c r="C156" s="48">
        <v>0</v>
      </c>
      <c r="D156" s="47">
        <v>257807.4</v>
      </c>
      <c r="E156" s="48">
        <v>81621</v>
      </c>
      <c r="F156" s="91">
        <f t="shared" si="0"/>
        <v>0</v>
      </c>
      <c r="G156" s="91">
        <f t="shared" si="1"/>
        <v>7.2734324197235299E-5</v>
      </c>
      <c r="H156" s="95"/>
      <c r="I156" s="94"/>
      <c r="J156" s="34"/>
    </row>
    <row r="157" spans="1:10" ht="16.5" x14ac:dyDescent="0.6">
      <c r="A157" s="46" t="s">
        <v>77</v>
      </c>
      <c r="B157" s="47">
        <v>380244</v>
      </c>
      <c r="C157" s="48">
        <v>57160</v>
      </c>
      <c r="D157" s="47">
        <v>381466.09</v>
      </c>
      <c r="E157" s="48">
        <v>57999</v>
      </c>
      <c r="F157" s="91">
        <f t="shared" si="0"/>
        <v>5.2195020972308245E-5</v>
      </c>
      <c r="G157" s="91">
        <f t="shared" si="1"/>
        <v>5.1684224269678758E-5</v>
      </c>
      <c r="H157" s="95"/>
      <c r="I157" s="94"/>
      <c r="J157" s="34"/>
    </row>
    <row r="158" spans="1:10" ht="16.5" x14ac:dyDescent="0.6">
      <c r="A158" s="46" t="s">
        <v>121</v>
      </c>
      <c r="B158" s="47">
        <v>0</v>
      </c>
      <c r="C158" s="48">
        <v>0</v>
      </c>
      <c r="D158" s="47">
        <v>124675</v>
      </c>
      <c r="E158" s="48">
        <v>54806</v>
      </c>
      <c r="F158" s="91">
        <f t="shared" si="0"/>
        <v>0</v>
      </c>
      <c r="G158" s="91">
        <f t="shared" si="1"/>
        <v>4.8838869555061537E-5</v>
      </c>
      <c r="H158" s="95"/>
      <c r="I158" s="94"/>
      <c r="J158" s="34"/>
    </row>
    <row r="159" spans="1:10" ht="16.5" x14ac:dyDescent="0.6">
      <c r="A159" s="46" t="s">
        <v>127</v>
      </c>
      <c r="B159" s="47">
        <v>0</v>
      </c>
      <c r="C159" s="48">
        <v>0</v>
      </c>
      <c r="D159" s="47">
        <v>115156.8</v>
      </c>
      <c r="E159" s="48">
        <v>50265</v>
      </c>
      <c r="F159" s="91">
        <f t="shared" si="0"/>
        <v>0</v>
      </c>
      <c r="G159" s="91">
        <f t="shared" si="1"/>
        <v>4.4792281468911581E-5</v>
      </c>
      <c r="H159" s="95"/>
      <c r="I159" s="94"/>
      <c r="J159" s="34"/>
    </row>
    <row r="160" spans="1:10" ht="16.5" x14ac:dyDescent="0.6">
      <c r="A160" s="46" t="s">
        <v>73</v>
      </c>
      <c r="B160" s="47">
        <v>257928.25</v>
      </c>
      <c r="C160" s="48">
        <v>92388</v>
      </c>
      <c r="D160" s="47">
        <v>119436</v>
      </c>
      <c r="E160" s="48">
        <v>48502</v>
      </c>
      <c r="F160" s="91">
        <f t="shared" si="0"/>
        <v>8.4363079034108012E-5</v>
      </c>
      <c r="G160" s="91">
        <f t="shared" si="1"/>
        <v>4.3221232185519738E-5</v>
      </c>
      <c r="H160" s="95"/>
      <c r="I160" s="94"/>
      <c r="J160" s="34"/>
    </row>
    <row r="161" spans="1:10" ht="16.5" x14ac:dyDescent="0.6">
      <c r="A161" s="46" t="s">
        <v>98</v>
      </c>
      <c r="B161" s="47">
        <v>0</v>
      </c>
      <c r="C161" s="48">
        <v>0</v>
      </c>
      <c r="D161" s="47">
        <v>95285.86</v>
      </c>
      <c r="E161" s="48">
        <v>46998</v>
      </c>
      <c r="F161" s="91">
        <f t="shared" si="0"/>
        <v>0</v>
      </c>
      <c r="G161" s="91">
        <f t="shared" si="1"/>
        <v>4.1880983676035143E-5</v>
      </c>
      <c r="H161" s="95"/>
      <c r="I161" s="94"/>
      <c r="J161" s="34"/>
    </row>
    <row r="162" spans="1:10" ht="16.5" x14ac:dyDescent="0.6">
      <c r="A162" s="46" t="s">
        <v>125</v>
      </c>
      <c r="B162" s="47">
        <v>0</v>
      </c>
      <c r="C162" s="48">
        <v>0</v>
      </c>
      <c r="D162" s="47">
        <v>96408</v>
      </c>
      <c r="E162" s="48">
        <v>46800</v>
      </c>
      <c r="F162" s="91">
        <f t="shared" si="0"/>
        <v>0</v>
      </c>
      <c r="G162" s="91">
        <f t="shared" si="1"/>
        <v>4.1704541385557782E-5</v>
      </c>
      <c r="H162" s="95"/>
      <c r="I162" s="94"/>
      <c r="J162" s="34"/>
    </row>
    <row r="163" spans="1:10" ht="16.5" x14ac:dyDescent="0.6">
      <c r="A163" s="46" t="s">
        <v>126</v>
      </c>
      <c r="B163" s="47">
        <v>0</v>
      </c>
      <c r="C163" s="48">
        <v>0</v>
      </c>
      <c r="D163" s="47">
        <v>94443.3</v>
      </c>
      <c r="E163" s="48">
        <v>46575</v>
      </c>
      <c r="F163" s="91">
        <f t="shared" si="0"/>
        <v>0</v>
      </c>
      <c r="G163" s="91">
        <f t="shared" si="1"/>
        <v>4.1504038782742603E-5</v>
      </c>
      <c r="H163" s="95"/>
      <c r="I163" s="94"/>
      <c r="J163" s="34"/>
    </row>
    <row r="164" spans="1:10" ht="16.5" x14ac:dyDescent="0.6">
      <c r="A164" s="46" t="s">
        <v>108</v>
      </c>
      <c r="B164" s="47">
        <v>0</v>
      </c>
      <c r="C164" s="48">
        <v>0</v>
      </c>
      <c r="D164" s="47">
        <v>108150</v>
      </c>
      <c r="E164" s="48">
        <v>44974</v>
      </c>
      <c r="F164" s="91">
        <f t="shared" ref="F164:F173" si="2">+C164/$C$94</f>
        <v>0</v>
      </c>
      <c r="G164" s="91">
        <f t="shared" ref="G164:G173" si="3">+E164/$E$94</f>
        <v>4.0077351373377689E-5</v>
      </c>
      <c r="H164" s="95"/>
      <c r="I164" s="94"/>
      <c r="J164" s="34"/>
    </row>
    <row r="165" spans="1:10" ht="16.5" x14ac:dyDescent="0.6">
      <c r="A165" s="46" t="s">
        <v>119</v>
      </c>
      <c r="B165" s="47">
        <v>0</v>
      </c>
      <c r="C165" s="48">
        <v>0</v>
      </c>
      <c r="D165" s="47">
        <v>95325</v>
      </c>
      <c r="E165" s="48">
        <v>42990</v>
      </c>
      <c r="F165" s="91">
        <f t="shared" si="2"/>
        <v>0</v>
      </c>
      <c r="G165" s="91">
        <f t="shared" si="3"/>
        <v>3.8309363977887376E-5</v>
      </c>
      <c r="H165" s="95"/>
      <c r="I165" s="96"/>
    </row>
    <row r="166" spans="1:10" ht="16.5" x14ac:dyDescent="0.6">
      <c r="A166" s="46" t="s">
        <v>110</v>
      </c>
      <c r="B166" s="47">
        <v>100650.35</v>
      </c>
      <c r="C166" s="48">
        <v>41482</v>
      </c>
      <c r="D166" s="47">
        <v>178663.67999999999</v>
      </c>
      <c r="E166" s="48">
        <v>40635</v>
      </c>
      <c r="F166" s="91">
        <f t="shared" si="2"/>
        <v>3.7878828900862329E-5</v>
      </c>
      <c r="G166" s="91">
        <f t="shared" si="3"/>
        <v>3.6210770068421811E-5</v>
      </c>
      <c r="H166" s="95"/>
      <c r="I166" s="96"/>
    </row>
    <row r="167" spans="1:10" ht="16.5" x14ac:dyDescent="0.6">
      <c r="A167" s="46" t="s">
        <v>120</v>
      </c>
      <c r="B167" s="47">
        <v>136000</v>
      </c>
      <c r="C167" s="48">
        <v>40000</v>
      </c>
      <c r="D167" s="47">
        <v>132000</v>
      </c>
      <c r="E167" s="48">
        <v>40000</v>
      </c>
      <c r="F167" s="91">
        <f t="shared" si="2"/>
        <v>3.6525557013511718E-5</v>
      </c>
      <c r="G167" s="91">
        <f t="shared" si="3"/>
        <v>3.5644907167143406E-5</v>
      </c>
      <c r="H167" s="95"/>
      <c r="I167" s="96"/>
    </row>
    <row r="168" spans="1:10" ht="16.5" x14ac:dyDescent="0.6">
      <c r="A168" s="46" t="s">
        <v>82</v>
      </c>
      <c r="B168" s="47">
        <v>0</v>
      </c>
      <c r="C168" s="48">
        <v>0</v>
      </c>
      <c r="D168" s="47">
        <v>73279.490000000005</v>
      </c>
      <c r="E168" s="48">
        <v>36045</v>
      </c>
      <c r="F168" s="91">
        <f t="shared" si="2"/>
        <v>0</v>
      </c>
      <c r="G168" s="91">
        <f t="shared" si="3"/>
        <v>3.2120516970992101E-5</v>
      </c>
      <c r="H168" s="97"/>
      <c r="I168" s="96"/>
    </row>
    <row r="169" spans="1:10" ht="16.5" x14ac:dyDescent="0.6">
      <c r="A169" s="46" t="s">
        <v>65</v>
      </c>
      <c r="B169" s="47">
        <v>782771.77</v>
      </c>
      <c r="C169" s="48">
        <v>341396</v>
      </c>
      <c r="D169" s="47">
        <v>74421</v>
      </c>
      <c r="E169" s="48">
        <v>20969</v>
      </c>
      <c r="F169" s="91">
        <f t="shared" si="2"/>
        <v>3.1174197655462117E-4</v>
      </c>
      <c r="G169" s="91">
        <f t="shared" si="3"/>
        <v>1.8685951459695751E-5</v>
      </c>
      <c r="H169" s="97"/>
      <c r="I169" s="96"/>
    </row>
    <row r="170" spans="1:10" ht="16.5" x14ac:dyDescent="0.6">
      <c r="A170" s="46" t="s">
        <v>117</v>
      </c>
      <c r="B170" s="47">
        <v>472562.3</v>
      </c>
      <c r="C170" s="48">
        <v>206351</v>
      </c>
      <c r="D170" s="47">
        <v>0</v>
      </c>
      <c r="E170" s="48">
        <v>0</v>
      </c>
      <c r="F170" s="91">
        <f t="shared" si="2"/>
        <v>1.8842713038237893E-4</v>
      </c>
      <c r="G170" s="91">
        <f t="shared" si="3"/>
        <v>0</v>
      </c>
      <c r="H170" s="97"/>
      <c r="I170" s="96"/>
    </row>
    <row r="171" spans="1:10" ht="16.5" x14ac:dyDescent="0.6">
      <c r="A171" s="46" t="s">
        <v>128</v>
      </c>
      <c r="B171" s="47">
        <v>92285.2</v>
      </c>
      <c r="C171" s="48">
        <v>51588</v>
      </c>
      <c r="D171" s="47">
        <v>0</v>
      </c>
      <c r="E171" s="48">
        <v>0</v>
      </c>
      <c r="F171" s="91">
        <f t="shared" si="2"/>
        <v>4.7107010880326061E-5</v>
      </c>
      <c r="G171" s="91">
        <f t="shared" si="3"/>
        <v>0</v>
      </c>
      <c r="H171" s="97"/>
      <c r="I171" s="96"/>
    </row>
    <row r="172" spans="1:10" ht="16.5" x14ac:dyDescent="0.6">
      <c r="A172" s="46" t="s">
        <v>74</v>
      </c>
      <c r="B172" s="47">
        <v>106848</v>
      </c>
      <c r="C172" s="48">
        <v>40320</v>
      </c>
      <c r="D172" s="47">
        <v>0</v>
      </c>
      <c r="E172" s="48">
        <v>0</v>
      </c>
      <c r="F172" s="91">
        <f t="shared" si="2"/>
        <v>3.6817761469619811E-5</v>
      </c>
      <c r="G172" s="91">
        <f t="shared" si="3"/>
        <v>0</v>
      </c>
      <c r="H172" s="97"/>
      <c r="I172" s="96"/>
    </row>
    <row r="173" spans="1:10" ht="16.899999999999999" thickBot="1" x14ac:dyDescent="0.65">
      <c r="A173" s="49" t="s">
        <v>111</v>
      </c>
      <c r="B173" s="50">
        <v>74392.56</v>
      </c>
      <c r="C173" s="51">
        <v>23429</v>
      </c>
      <c r="D173" s="50">
        <v>0</v>
      </c>
      <c r="E173" s="51">
        <v>0</v>
      </c>
      <c r="F173" s="92">
        <f t="shared" si="2"/>
        <v>2.139393188173915E-5</v>
      </c>
      <c r="G173" s="92">
        <f t="shared" si="3"/>
        <v>0</v>
      </c>
      <c r="H173" s="97"/>
      <c r="I173" s="96"/>
    </row>
    <row r="174" spans="1:10" ht="16.5" x14ac:dyDescent="0.6">
      <c r="A174" s="76"/>
      <c r="B174" s="98"/>
      <c r="C174" s="99"/>
      <c r="D174" s="98"/>
      <c r="E174" s="99"/>
      <c r="F174" s="97"/>
      <c r="G174" s="97"/>
      <c r="H174" s="97"/>
      <c r="I174" s="96"/>
    </row>
  </sheetData>
  <mergeCells count="11">
    <mergeCell ref="H99:H108"/>
    <mergeCell ref="K10:L11"/>
    <mergeCell ref="A1:A3"/>
    <mergeCell ref="A10:A11"/>
    <mergeCell ref="B10:C10"/>
    <mergeCell ref="D10:E10"/>
    <mergeCell ref="A97:A98"/>
    <mergeCell ref="B97:C97"/>
    <mergeCell ref="D97:E97"/>
    <mergeCell ref="F97:F98"/>
    <mergeCell ref="G97:G98"/>
  </mergeCells>
  <conditionalFormatting sqref="F94">
    <cfRule type="cellIs" dxfId="5" priority="2" operator="lessThan">
      <formula>0</formula>
    </cfRule>
  </conditionalFormatting>
  <conditionalFormatting sqref="F12:G88">
    <cfRule type="cellIs" dxfId="4" priority="4" operator="lessThan">
      <formula>0</formula>
    </cfRule>
  </conditionalFormatting>
  <conditionalFormatting sqref="F93:G93">
    <cfRule type="cellIs" dxfId="3" priority="1" operator="lessThan">
      <formula>0</formula>
    </cfRule>
  </conditionalFormatting>
  <conditionalFormatting sqref="F97:G97">
    <cfRule type="cellIs" dxfId="2" priority="3" stopIfTrue="1" operator="lessThan">
      <formula>0</formula>
    </cfRule>
  </conditionalFormatting>
  <conditionalFormatting sqref="F1:H9 F113:G65197">
    <cfRule type="cellIs" dxfId="1" priority="8" stopIfTrue="1" operator="lessThan">
      <formula>0</formula>
    </cfRule>
  </conditionalFormatting>
  <conditionalFormatting sqref="G10:H10 H168:H65269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Xavier Alvarado</cp:lastModifiedBy>
  <cp:lastPrinted>2023-09-21T19:55:30Z</cp:lastPrinted>
  <dcterms:created xsi:type="dcterms:W3CDTF">2015-08-14T17:11:53Z</dcterms:created>
  <dcterms:modified xsi:type="dcterms:W3CDTF">2024-06-26T20:04:17Z</dcterms:modified>
</cp:coreProperties>
</file>