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ci\AppData\Local\Microsoft\Windows\INetCache\Content.Outlook\CTSE20T5\"/>
    </mc:Choice>
  </mc:AlternateContent>
  <xr:revisionPtr revIDLastSave="0" documentId="13_ncr:1_{25A86B0D-2D8D-470D-884D-EDE4CE41AA8D}" xr6:coauthVersionLast="47" xr6:coauthVersionMax="47" xr10:uidLastSave="{00000000-0000-0000-0000-000000000000}"/>
  <bookViews>
    <workbookView xWindow="-98" yWindow="-98" windowWidth="21795" windowHeight="13875" tabRatio="923" activeTab="2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PAÍS'!$A$79:$E$79</definedName>
    <definedName name="_xlnm._FilterDatabase" localSheetId="2" hidden="1">'MERCADO PAÍS ACUM'!$A$102:$E$102</definedName>
  </definedNames>
  <calcPr calcId="191029"/>
  <fileRecoveryPr autoRecover="0"/>
</workbook>
</file>

<file path=xl/calcChain.xml><?xml version="1.0" encoding="utf-8"?>
<calcChain xmlns="http://schemas.openxmlformats.org/spreadsheetml/2006/main">
  <c r="G178" i="59" l="1"/>
  <c r="G179" i="59"/>
  <c r="G180" i="59"/>
  <c r="G181" i="59"/>
  <c r="F178" i="59"/>
  <c r="F179" i="59"/>
  <c r="F180" i="59"/>
  <c r="F181" i="59"/>
  <c r="K13" i="50" l="1"/>
  <c r="F80" i="50"/>
  <c r="AU74" i="7"/>
  <c r="AF107" i="7"/>
  <c r="AE106" i="7"/>
  <c r="AE97" i="7"/>
  <c r="G177" i="59"/>
  <c r="G176" i="59"/>
  <c r="G175" i="59"/>
  <c r="G174" i="59"/>
  <c r="G173" i="59"/>
  <c r="G172" i="59"/>
  <c r="G171" i="59"/>
  <c r="G170" i="59"/>
  <c r="G169" i="59"/>
  <c r="G168" i="59"/>
  <c r="G167" i="59"/>
  <c r="G166" i="59"/>
  <c r="G165" i="59"/>
  <c r="G164" i="59"/>
  <c r="G163" i="59"/>
  <c r="G162" i="59"/>
  <c r="G161" i="59"/>
  <c r="G160" i="59"/>
  <c r="G159" i="59"/>
  <c r="G158" i="59"/>
  <c r="G157" i="59"/>
  <c r="G156" i="59"/>
  <c r="G155" i="59"/>
  <c r="G154" i="59"/>
  <c r="G153" i="59"/>
  <c r="G152" i="59"/>
  <c r="G151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L19" i="59"/>
  <c r="L18" i="59"/>
  <c r="L17" i="59"/>
  <c r="L16" i="59"/>
  <c r="K19" i="59"/>
  <c r="K18" i="59"/>
  <c r="K17" i="59"/>
  <c r="K16" i="59"/>
  <c r="K15" i="59"/>
  <c r="K14" i="59"/>
  <c r="K13" i="59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G80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F91" i="50"/>
  <c r="F90" i="50"/>
  <c r="F89" i="50"/>
  <c r="F88" i="50"/>
  <c r="F87" i="50"/>
  <c r="F86" i="50"/>
  <c r="F85" i="50"/>
  <c r="F84" i="50"/>
  <c r="F83" i="50"/>
  <c r="F82" i="50"/>
  <c r="F81" i="50"/>
  <c r="L19" i="50"/>
  <c r="L18" i="50"/>
  <c r="L17" i="50"/>
  <c r="L16" i="50"/>
  <c r="L15" i="50"/>
  <c r="L14" i="50"/>
  <c r="L13" i="50"/>
  <c r="K19" i="50"/>
  <c r="K18" i="50"/>
  <c r="K17" i="50"/>
  <c r="K16" i="50"/>
  <c r="K15" i="50"/>
  <c r="K14" i="50"/>
  <c r="H80" i="50" l="1"/>
  <c r="H103" i="59" l="1"/>
  <c r="AE96" i="7"/>
  <c r="L15" i="59"/>
  <c r="L14" i="59"/>
  <c r="L13" i="59"/>
  <c r="AU40" i="7" l="1"/>
  <c r="AF116" i="7" l="1"/>
  <c r="AF118" i="7"/>
  <c r="AE116" i="7"/>
  <c r="AE95" i="7"/>
  <c r="AF117" i="7" l="1"/>
  <c r="AE117" i="7"/>
  <c r="AE118" i="7"/>
  <c r="AF115" i="7"/>
  <c r="AE115" i="7"/>
  <c r="AE94" i="7" l="1"/>
  <c r="AF109" i="7"/>
  <c r="AE109" i="7"/>
  <c r="AE108" i="7"/>
  <c r="AU72" i="7" l="1"/>
  <c r="AE93" i="7" l="1"/>
  <c r="AF106" i="7"/>
  <c r="AF108" i="7"/>
  <c r="AE92" i="7" l="1"/>
  <c r="AE91" i="7"/>
  <c r="AE90" i="7" l="1"/>
  <c r="AE89" i="7"/>
  <c r="AE88" i="7"/>
  <c r="AE87" i="7" l="1"/>
  <c r="AE86" i="7" l="1"/>
  <c r="AE85" i="7" l="1"/>
  <c r="AE84" i="7" l="1"/>
  <c r="AD69" i="7"/>
  <c r="AD82" i="7"/>
  <c r="AI35" i="7" l="1"/>
  <c r="AE83" i="7" l="1"/>
  <c r="AC82" i="7" l="1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E80" i="7"/>
  <c r="AE81" i="7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U73" i="7"/>
  <c r="AU39" i="7"/>
  <c r="AW39" i="7" s="1"/>
  <c r="AE82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E79" i="7"/>
  <c r="AE78" i="7"/>
  <c r="AE107" i="7"/>
  <c r="AE76" i="7"/>
  <c r="AE77" i="7"/>
  <c r="AE75" i="7"/>
  <c r="AE74" i="7"/>
  <c r="AE73" i="7"/>
  <c r="AE72" i="7"/>
  <c r="AV38" i="7"/>
  <c r="AE71" i="7"/>
  <c r="AE70" i="7"/>
  <c r="AU71" i="7"/>
  <c r="AV37" i="7" s="1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U70" i="7"/>
  <c r="AV36" i="7" s="1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U69" i="7"/>
  <c r="AV35" i="7" s="1"/>
  <c r="AE34" i="7"/>
  <c r="AE33" i="7"/>
  <c r="AE32" i="7"/>
  <c r="AU67" i="7"/>
  <c r="AV33" i="7" s="1"/>
  <c r="AE31" i="7"/>
  <c r="AE30" i="7"/>
  <c r="AU44" i="7"/>
  <c r="AV10" i="7" s="1"/>
  <c r="AU45" i="7"/>
  <c r="AV11" i="7" s="1"/>
  <c r="AU46" i="7"/>
  <c r="AV12" i="7" s="1"/>
  <c r="AU47" i="7"/>
  <c r="AV13" i="7" s="1"/>
  <c r="AU48" i="7"/>
  <c r="AV14" i="7" s="1"/>
  <c r="AU49" i="7"/>
  <c r="AV15" i="7" s="1"/>
  <c r="AU50" i="7"/>
  <c r="AV16" i="7" s="1"/>
  <c r="AU51" i="7"/>
  <c r="AV17" i="7" s="1"/>
  <c r="AU52" i="7"/>
  <c r="AV18" i="7" s="1"/>
  <c r="AU53" i="7"/>
  <c r="AV19" i="7" s="1"/>
  <c r="AU54" i="7"/>
  <c r="AV20" i="7" s="1"/>
  <c r="AU55" i="7"/>
  <c r="AV21" i="7" s="1"/>
  <c r="AU56" i="7"/>
  <c r="AV22" i="7" s="1"/>
  <c r="AU57" i="7"/>
  <c r="AV23" i="7" s="1"/>
  <c r="AU58" i="7"/>
  <c r="AV24" i="7" s="1"/>
  <c r="AU59" i="7"/>
  <c r="AV25" i="7" s="1"/>
  <c r="AU60" i="7"/>
  <c r="AV26" i="7" s="1"/>
  <c r="AU61" i="7"/>
  <c r="AV27" i="7" s="1"/>
  <c r="AU62" i="7"/>
  <c r="AV28" i="7" s="1"/>
  <c r="AU63" i="7"/>
  <c r="AV29" i="7" s="1"/>
  <c r="AU64" i="7"/>
  <c r="AV30" i="7" s="1"/>
  <c r="AU65" i="7"/>
  <c r="AV31" i="7" s="1"/>
  <c r="AU66" i="7"/>
  <c r="AV32" i="7" s="1"/>
  <c r="AU68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V39" i="7" l="1"/>
  <c r="AE69" i="7"/>
</calcChain>
</file>

<file path=xl/sharedStrings.xml><?xml version="1.0" encoding="utf-8"?>
<sst xmlns="http://schemas.openxmlformats.org/spreadsheetml/2006/main" count="412" uniqueCount="141">
  <si>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</si>
  <si>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</si>
  <si>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</si>
  <si>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</si>
  <si>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</si>
  <si>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</si>
  <si>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</si>
  <si>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</si>
  <si>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</si>
  <si>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</si>
  <si>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</si>
  <si>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</si>
  <si>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</si>
  <si>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</si>
  <si>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</si>
  <si>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</si>
  <si>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</si>
  <si>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</si>
  <si>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</si>
  <si>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</si>
  <si>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</si>
  <si>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</si>
  <si>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</si>
  <si>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</si>
  <si>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</si>
  <si>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</si>
  <si>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</si>
  <si>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</si>
  <si>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</si>
  <si>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</si>
  <si>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</si>
  <si>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</si>
  <si>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</si>
  <si>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</si>
  <si>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</si>
  <si>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</si>
  <si>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</si>
  <si>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</si>
  <si>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</si>
  <si>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</si>
  <si>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</si>
  <si>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</si>
  <si>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TRINIDAD Y TOBAGO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</si>
  <si>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</si>
  <si>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</si>
  <si>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</si>
  <si>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</si>
  <si>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</si>
  <si>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</si>
  <si>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</si>
  <si>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</si>
  <si>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</si>
  <si>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</si>
  <si>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</si>
  <si>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</si>
  <si>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</si>
  <si>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</si>
  <si>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</si>
  <si>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</si>
  <si>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</si>
  <si>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</si>
  <si>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</si>
  <si>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</si>
  <si>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</si>
  <si>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</si>
  <si>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</si>
  <si>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HONG KONG</t>
  </si>
  <si>
    <t>URUGUAY</t>
  </si>
  <si>
    <t>AMÉRICA</t>
  </si>
  <si>
    <t>ESTONIA</t>
  </si>
  <si>
    <t>POLONIA</t>
  </si>
  <si>
    <t>LIBIA</t>
  </si>
  <si>
    <t>EL SALVADOR</t>
  </si>
  <si>
    <t>ARUBA</t>
  </si>
  <si>
    <t>HONDURAS</t>
  </si>
  <si>
    <t>COSTA RICA</t>
  </si>
  <si>
    <t>PARAGUAY</t>
  </si>
  <si>
    <t>SUECIA</t>
  </si>
  <si>
    <t>Fuente: Estadistic S.A.</t>
  </si>
  <si>
    <t>Part. Libras 2023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</si>
  <si>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</si>
  <si>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</si>
  <si>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</si>
  <si>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</si>
  <si>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</si>
  <si>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</si>
  <si>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</si>
  <si>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</si>
  <si>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</si>
  <si>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</si>
  <si>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</si>
  <si>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</si>
  <si>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</si>
  <si>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</si>
  <si>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</si>
  <si>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</si>
  <si>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</si>
  <si>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</si>
  <si>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</si>
  <si>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</si>
  <si>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</si>
  <si>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</si>
  <si>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% participación 2023 vs 2024</t>
  </si>
  <si>
    <t>Part. Libras 2024</t>
  </si>
  <si>
    <t>RESUMEN HISTÓRICO MENSUAL (2017 - 2024)</t>
  </si>
  <si>
    <t>CROACIA</t>
  </si>
  <si>
    <t>BULGARIA</t>
  </si>
  <si>
    <t>GEORGIA</t>
  </si>
  <si>
    <t>BAHRÉIN</t>
  </si>
  <si>
    <t>NICARAGUA</t>
  </si>
  <si>
    <t>MARTINICA (COLONIA FRANCIA)</t>
  </si>
  <si>
    <t>AUSTRALIA</t>
  </si>
  <si>
    <t>RESUMEN DEL PERÍODO ACUMULADO</t>
  </si>
  <si>
    <t>Período</t>
  </si>
  <si>
    <t>Exportaciones Acumuladas por Mercado y País</t>
  </si>
  <si>
    <t>UCRANIA</t>
  </si>
  <si>
    <t>CATAR</t>
  </si>
  <si>
    <t>BRUNEI</t>
  </si>
  <si>
    <t>PANAMÁ</t>
  </si>
  <si>
    <t>COSTA DE MARFIL</t>
  </si>
  <si>
    <t>PERÚ</t>
  </si>
  <si>
    <t>CABO VERDE</t>
  </si>
  <si>
    <t>NORUEGA</t>
  </si>
  <si>
    <t>MONTENEGRO</t>
  </si>
  <si>
    <t>JORDANIA</t>
  </si>
  <si>
    <t>INDONESIA</t>
  </si>
  <si>
    <t>ene-jul 2020</t>
  </si>
  <si>
    <t>ene-jul 2021</t>
  </si>
  <si>
    <t>ene-jul 2022</t>
  </si>
  <si>
    <t>ene-jul 2023</t>
  </si>
  <si>
    <t>ene-jul 2024</t>
  </si>
  <si>
    <t>Comparativo Julio 2024 - CAMARÓN</t>
  </si>
  <si>
    <t>Análisis de las Exportaciones de CAMARÓN Julio - 2024</t>
  </si>
  <si>
    <t>MÉXICO</t>
  </si>
  <si>
    <t>Comparativo Julio  2024 - CAMARÓN</t>
  </si>
  <si>
    <t>REPÚBLICA CHECA</t>
  </si>
  <si>
    <t>MALTA</t>
  </si>
  <si>
    <t>OMÁN</t>
  </si>
  <si>
    <t>ene - jul 23</t>
  </si>
  <si>
    <t>ene  - jul 24</t>
  </si>
  <si>
    <t>ene - jul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</si>
</sst>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dd\/mm\/yyyy"/>
    <numFmt numFmtId="168" formatCode="&quot;$&quot;\ #,##0.00"/>
    <numFmt numFmtId="169" formatCode="&quot;$&quot;\ #,##0"/>
    <numFmt numFmtId="170" formatCode="_-* #,##0.00\ _€_-;\-* #,##0.00\ _€_-;_-* &quot;-&quot;??\ _€_-;_-@_-"/>
    <numFmt numFmtId="171" formatCode="&quot;$&quot;#,##0.00"/>
    <numFmt numFmtId="172" formatCode="&quot;$&quot;#,##0"/>
    <numFmt numFmtId="173" formatCode="0.0%"/>
    <numFmt numFmtId="174" formatCode="\$\ #,##0"/>
  </numFmts>
  <fonts count="2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b/>
      <sz val="10"/>
      <color rgb="FF002060"/>
      <name val="Segoe UI"/>
      <family val="2"/>
    </font>
    <font>
      <b/>
      <sz val="11"/>
      <color rgb="FF000000"/>
      <name val="Segoe UI"/>
      <family val="2"/>
    </font>
    <font>
      <sz val="10"/>
      <color rgb="FFFF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5">
    <xf numFmtId="0" fontId="0" fillId="0" borderId="0"/>
    <xf numFmtId="170" fontId="7" fillId="0" borderId="0" applyFont="0" applyFill="0" applyBorder="0" applyAlignment="0" applyProtection="0">
      <alignment vertical="top"/>
    </xf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>
      <alignment vertical="top"/>
    </xf>
    <xf numFmtId="164" fontId="7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7" fillId="0" borderId="0">
      <alignment vertical="top"/>
    </xf>
    <xf numFmtId="0" fontId="13" fillId="0" borderId="0">
      <alignment vertical="top"/>
    </xf>
    <xf numFmtId="0" fontId="7" fillId="0" borderId="0">
      <alignment vertical="top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3" fillId="0" borderId="0" applyFill="0" applyBorder="0" applyProtection="0">
      <alignment vertical="center"/>
    </xf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>
      <alignment vertical="top"/>
    </xf>
    <xf numFmtId="164" fontId="7" fillId="0" borderId="0" applyFont="0" applyFill="0" applyBorder="0" applyAlignment="0" applyProtection="0">
      <alignment vertical="top"/>
    </xf>
    <xf numFmtId="0" fontId="1" fillId="0" borderId="0"/>
  </cellStyleXfs>
  <cellXfs count="261">
    <xf numFmtId="0" fontId="0" fillId="0" borderId="0" xfId="0"/>
    <xf numFmtId="0" fontId="5" fillId="0" borderId="0" xfId="20" applyFont="1"/>
    <xf numFmtId="0" fontId="5" fillId="0" borderId="0" xfId="20" applyFont="1" applyAlignment="1">
      <alignment vertical="center"/>
    </xf>
    <xf numFmtId="4" fontId="5" fillId="0" borderId="0" xfId="20" applyNumberFormat="1" applyFont="1" applyAlignment="1">
      <alignment vertical="center"/>
    </xf>
    <xf numFmtId="0" fontId="5" fillId="0" borderId="0" xfId="17" applyFont="1"/>
    <xf numFmtId="0" fontId="6" fillId="0" borderId="0" xfId="20" applyFont="1" applyAlignment="1">
      <alignment horizontal="right" vertical="center"/>
    </xf>
    <xf numFmtId="0" fontId="15" fillId="0" borderId="0" xfId="20" applyFont="1"/>
    <xf numFmtId="0" fontId="16" fillId="0" borderId="0" xfId="16" applyFont="1" applyAlignment="1">
      <alignment vertical="center"/>
    </xf>
    <xf numFmtId="9" fontId="8" fillId="0" borderId="0" xfId="29" applyFont="1"/>
    <xf numFmtId="3" fontId="5" fillId="0" borderId="0" xfId="20" applyNumberFormat="1" applyFont="1"/>
    <xf numFmtId="0" fontId="6" fillId="0" borderId="0" xfId="20" applyFont="1" applyAlignment="1">
      <alignment horizontal="left" vertical="center"/>
    </xf>
    <xf numFmtId="4" fontId="6" fillId="0" borderId="0" xfId="20" applyNumberFormat="1" applyFont="1" applyAlignment="1">
      <alignment vertical="center"/>
    </xf>
    <xf numFmtId="0" fontId="6" fillId="0" borderId="0" xfId="20" applyFont="1" applyAlignment="1">
      <alignment horizontal="center" vertical="center"/>
    </xf>
    <xf numFmtId="0" fontId="6" fillId="0" borderId="0" xfId="20" applyFont="1" applyAlignment="1">
      <alignment vertical="center"/>
    </xf>
    <xf numFmtId="3" fontId="5" fillId="0" borderId="0" xfId="20" applyNumberFormat="1" applyFont="1" applyAlignment="1">
      <alignment horizontal="left" vertical="center"/>
    </xf>
    <xf numFmtId="3" fontId="6" fillId="0" borderId="0" xfId="20" applyNumberFormat="1" applyFont="1" applyAlignment="1">
      <alignment horizontal="right" vertical="center"/>
    </xf>
    <xf numFmtId="3" fontId="6" fillId="0" borderId="0" xfId="17" applyNumberFormat="1" applyFont="1" applyAlignment="1">
      <alignment horizontal="left" vertical="center"/>
    </xf>
    <xf numFmtId="0" fontId="6" fillId="0" borderId="0" xfId="17" applyFont="1" applyAlignment="1">
      <alignment horizontal="left" vertical="center"/>
    </xf>
    <xf numFmtId="0" fontId="5" fillId="0" borderId="0" xfId="20" applyFont="1" applyAlignment="1">
      <alignment wrapText="1"/>
    </xf>
    <xf numFmtId="0" fontId="17" fillId="0" borderId="0" xfId="17" applyFont="1" applyAlignment="1">
      <alignment horizontal="center" vertical="center" readingOrder="1"/>
    </xf>
    <xf numFmtId="0" fontId="8" fillId="0" borderId="0" xfId="20" applyFont="1"/>
    <xf numFmtId="4" fontId="8" fillId="0" borderId="0" xfId="20" applyNumberFormat="1" applyFont="1" applyAlignment="1">
      <alignment vertical="center"/>
    </xf>
    <xf numFmtId="10" fontId="8" fillId="0" borderId="0" xfId="30" applyNumberFormat="1" applyFont="1" applyFill="1">
      <alignment vertical="center"/>
    </xf>
    <xf numFmtId="4" fontId="8" fillId="0" borderId="0" xfId="17" applyNumberFormat="1" applyFont="1" applyAlignment="1">
      <alignment vertical="center"/>
    </xf>
    <xf numFmtId="0" fontId="8" fillId="0" borderId="0" xfId="17" applyFont="1"/>
    <xf numFmtId="3" fontId="8" fillId="0" borderId="0" xfId="20" applyNumberFormat="1" applyFont="1"/>
    <xf numFmtId="2" fontId="8" fillId="0" borderId="0" xfId="17" applyNumberFormat="1" applyFont="1"/>
    <xf numFmtId="9" fontId="8" fillId="0" borderId="0" xfId="17" applyNumberFormat="1" applyFont="1"/>
    <xf numFmtId="3" fontId="8" fillId="0" borderId="0" xfId="17" applyNumberFormat="1" applyFont="1"/>
    <xf numFmtId="0" fontId="9" fillId="0" borderId="0" xfId="20" applyFont="1" applyAlignment="1">
      <alignment horizontal="right" vertical="center"/>
    </xf>
    <xf numFmtId="3" fontId="8" fillId="0" borderId="0" xfId="17" applyNumberFormat="1" applyFont="1" applyAlignment="1">
      <alignment vertical="center"/>
    </xf>
    <xf numFmtId="0" fontId="9" fillId="0" borderId="0" xfId="17" applyFont="1" applyAlignment="1">
      <alignment horizontal="right" vertical="center"/>
    </xf>
    <xf numFmtId="0" fontId="9" fillId="0" borderId="0" xfId="20" applyFont="1" applyAlignment="1">
      <alignment horizontal="center" vertical="center"/>
    </xf>
    <xf numFmtId="4" fontId="9" fillId="0" borderId="0" xfId="20" applyNumberFormat="1" applyFont="1" applyAlignment="1">
      <alignment horizontal="right"/>
    </xf>
    <xf numFmtId="3" fontId="9" fillId="0" borderId="0" xfId="20" applyNumberFormat="1" applyFont="1" applyAlignment="1">
      <alignment horizontal="right"/>
    </xf>
    <xf numFmtId="4" fontId="8" fillId="0" borderId="0" xfId="20" applyNumberFormat="1" applyFont="1"/>
    <xf numFmtId="3" fontId="9" fillId="0" borderId="0" xfId="17" applyNumberFormat="1" applyFont="1" applyAlignment="1">
      <alignment vertical="center"/>
    </xf>
    <xf numFmtId="0" fontId="8" fillId="0" borderId="0" xfId="17" applyFont="1" applyAlignment="1">
      <alignment horizontal="center"/>
    </xf>
    <xf numFmtId="0" fontId="8" fillId="0" borderId="0" xfId="20" applyFont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3" xfId="20" applyFont="1" applyFill="1" applyBorder="1" applyAlignment="1">
      <alignment horizontal="center"/>
    </xf>
    <xf numFmtId="169" fontId="8" fillId="0" borderId="0" xfId="17" applyNumberFormat="1" applyFont="1"/>
    <xf numFmtId="3" fontId="8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 vertical="center"/>
    </xf>
    <xf numFmtId="3" fontId="8" fillId="0" borderId="2" xfId="17" applyNumberFormat="1" applyFont="1" applyBorder="1" applyAlignment="1">
      <alignment horizontal="center"/>
    </xf>
    <xf numFmtId="169" fontId="8" fillId="0" borderId="2" xfId="20" applyNumberFormat="1" applyFont="1" applyBorder="1" applyAlignment="1">
      <alignment horizontal="center"/>
    </xf>
    <xf numFmtId="169" fontId="8" fillId="0" borderId="2" xfId="17" applyNumberFormat="1" applyFont="1" applyBorder="1" applyAlignment="1">
      <alignment horizontal="center"/>
    </xf>
    <xf numFmtId="169" fontId="8" fillId="0" borderId="2" xfId="20" applyNumberFormat="1" applyFont="1" applyBorder="1" applyAlignment="1">
      <alignment horizontal="center" vertical="center"/>
    </xf>
    <xf numFmtId="168" fontId="8" fillId="0" borderId="0" xfId="20" applyNumberFormat="1" applyFont="1"/>
    <xf numFmtId="171" fontId="8" fillId="0" borderId="2" xfId="20" applyNumberFormat="1" applyFont="1" applyBorder="1" applyAlignment="1">
      <alignment horizontal="center"/>
    </xf>
    <xf numFmtId="3" fontId="8" fillId="0" borderId="4" xfId="20" applyNumberFormat="1" applyFont="1" applyBorder="1" applyAlignment="1">
      <alignment horizontal="center" vertical="center"/>
    </xf>
    <xf numFmtId="3" fontId="8" fillId="0" borderId="4" xfId="20" applyNumberFormat="1" applyFont="1" applyBorder="1" applyAlignment="1">
      <alignment horizontal="center"/>
    </xf>
    <xf numFmtId="169" fontId="8" fillId="0" borderId="4" xfId="20" applyNumberFormat="1" applyFont="1" applyBorder="1" applyAlignment="1">
      <alignment horizontal="center" vertical="center"/>
    </xf>
    <xf numFmtId="1" fontId="8" fillId="0" borderId="2" xfId="20" applyNumberFormat="1" applyFont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12" xfId="20" applyFont="1" applyFill="1" applyBorder="1" applyAlignment="1">
      <alignment horizontal="center" vertical="center"/>
    </xf>
    <xf numFmtId="1" fontId="8" fillId="0" borderId="1" xfId="20" applyNumberFormat="1" applyFont="1" applyBorder="1" applyAlignment="1">
      <alignment horizontal="center" vertical="center"/>
    </xf>
    <xf numFmtId="9" fontId="10" fillId="0" borderId="2" xfId="30" applyNumberFormat="1" applyFont="1" applyFill="1" applyBorder="1" applyAlignment="1">
      <alignment horizontal="center" vertical="center"/>
    </xf>
    <xf numFmtId="3" fontId="8" fillId="0" borderId="0" xfId="20" applyNumberFormat="1" applyFont="1" applyAlignment="1">
      <alignment horizontal="center"/>
    </xf>
    <xf numFmtId="173" fontId="5" fillId="0" borderId="0" xfId="29" applyNumberFormat="1" applyFont="1"/>
    <xf numFmtId="169" fontId="8" fillId="0" borderId="1" xfId="20" applyNumberFormat="1" applyFont="1" applyBorder="1" applyAlignment="1">
      <alignment horizontal="center" vertical="center"/>
    </xf>
    <xf numFmtId="169" fontId="8" fillId="0" borderId="2" xfId="17" applyNumberFormat="1" applyFont="1" applyBorder="1" applyAlignment="1">
      <alignment horizontal="center" vertical="center"/>
    </xf>
    <xf numFmtId="172" fontId="8" fillId="0" borderId="2" xfId="17" applyNumberFormat="1" applyFont="1" applyBorder="1" applyAlignment="1">
      <alignment horizontal="center"/>
    </xf>
    <xf numFmtId="17" fontId="8" fillId="0" borderId="1" xfId="20" applyNumberFormat="1" applyFont="1" applyBorder="1" applyAlignment="1">
      <alignment horizontal="center" vertical="center"/>
    </xf>
    <xf numFmtId="17" fontId="8" fillId="0" borderId="2" xfId="20" applyNumberFormat="1" applyFont="1" applyBorder="1" applyAlignment="1">
      <alignment horizontal="center" vertical="center"/>
    </xf>
    <xf numFmtId="17" fontId="8" fillId="0" borderId="2" xfId="20" applyNumberFormat="1" applyFont="1" applyBorder="1" applyAlignment="1">
      <alignment horizontal="center"/>
    </xf>
    <xf numFmtId="3" fontId="8" fillId="0" borderId="1" xfId="20" applyNumberFormat="1" applyFont="1" applyBorder="1" applyAlignment="1">
      <alignment horizontal="center" vertical="center"/>
    </xf>
    <xf numFmtId="3" fontId="8" fillId="0" borderId="2" xfId="17" applyNumberFormat="1" applyFont="1" applyBorder="1" applyAlignment="1">
      <alignment horizontal="center" vertical="center"/>
    </xf>
    <xf numFmtId="171" fontId="8" fillId="0" borderId="1" xfId="20" applyNumberFormat="1" applyFont="1" applyBorder="1" applyAlignment="1">
      <alignment horizontal="center" vertical="center"/>
    </xf>
    <xf numFmtId="171" fontId="8" fillId="0" borderId="2" xfId="20" applyNumberFormat="1" applyFont="1" applyBorder="1" applyAlignment="1">
      <alignment horizontal="center" vertical="center"/>
    </xf>
    <xf numFmtId="171" fontId="8" fillId="0" borderId="2" xfId="17" applyNumberFormat="1" applyFont="1" applyBorder="1" applyAlignment="1">
      <alignment horizontal="center"/>
    </xf>
    <xf numFmtId="171" fontId="8" fillId="0" borderId="2" xfId="17" applyNumberFormat="1" applyFont="1" applyBorder="1" applyAlignment="1">
      <alignment horizontal="center" vertical="center"/>
    </xf>
    <xf numFmtId="0" fontId="16" fillId="2" borderId="11" xfId="20" applyFont="1" applyFill="1" applyBorder="1" applyAlignment="1">
      <alignment horizontal="center"/>
    </xf>
    <xf numFmtId="9" fontId="18" fillId="0" borderId="1" xfId="30" applyNumberFormat="1" applyFont="1" applyFill="1" applyBorder="1" applyAlignment="1">
      <alignment horizontal="center" vertical="center"/>
    </xf>
    <xf numFmtId="0" fontId="8" fillId="0" borderId="4" xfId="17" applyFont="1" applyBorder="1" applyAlignment="1">
      <alignment horizontal="center" vertical="center"/>
    </xf>
    <xf numFmtId="9" fontId="8" fillId="0" borderId="4" xfId="17" applyNumberFormat="1" applyFont="1" applyBorder="1" applyAlignment="1">
      <alignment horizontal="center" vertical="center"/>
    </xf>
    <xf numFmtId="0" fontId="16" fillId="2" borderId="12" xfId="20" applyFont="1" applyFill="1" applyBorder="1" applyAlignment="1">
      <alignment horizontal="center"/>
    </xf>
    <xf numFmtId="0" fontId="11" fillId="0" borderId="1" xfId="20" applyFont="1" applyBorder="1" applyAlignment="1">
      <alignment horizontal="center"/>
    </xf>
    <xf numFmtId="0" fontId="11" fillId="0" borderId="2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169" fontId="10" fillId="0" borderId="1" xfId="20" applyNumberFormat="1" applyFont="1" applyBorder="1" applyAlignment="1">
      <alignment horizontal="center"/>
    </xf>
    <xf numFmtId="169" fontId="10" fillId="0" borderId="2" xfId="20" applyNumberFormat="1" applyFont="1" applyBorder="1" applyAlignment="1">
      <alignment horizontal="center"/>
    </xf>
    <xf numFmtId="0" fontId="8" fillId="0" borderId="4" xfId="20" applyFont="1" applyBorder="1"/>
    <xf numFmtId="169" fontId="10" fillId="0" borderId="13" xfId="20" applyNumberFormat="1" applyFont="1" applyBorder="1" applyAlignment="1">
      <alignment horizontal="center"/>
    </xf>
    <xf numFmtId="169" fontId="10" fillId="0" borderId="10" xfId="20" applyNumberFormat="1" applyFont="1" applyBorder="1" applyAlignment="1">
      <alignment horizontal="center"/>
    </xf>
    <xf numFmtId="169" fontId="8" fillId="0" borderId="10" xfId="20" applyNumberFormat="1" applyFont="1" applyBorder="1" applyAlignment="1">
      <alignment horizontal="center"/>
    </xf>
    <xf numFmtId="169" fontId="8" fillId="0" borderId="10" xfId="20" applyNumberFormat="1" applyFont="1" applyBorder="1" applyAlignment="1">
      <alignment horizontal="center" vertical="center"/>
    </xf>
    <xf numFmtId="169" fontId="8" fillId="0" borderId="10" xfId="17" applyNumberFormat="1" applyFont="1" applyBorder="1" applyAlignment="1">
      <alignment horizontal="center"/>
    </xf>
    <xf numFmtId="169" fontId="8" fillId="0" borderId="2" xfId="2" applyNumberFormat="1" applyFont="1" applyBorder="1" applyAlignment="1">
      <alignment horizontal="center"/>
    </xf>
    <xf numFmtId="169" fontId="8" fillId="0" borderId="2" xfId="20" applyNumberFormat="1" applyFont="1" applyBorder="1" applyAlignment="1">
      <alignment horizontal="center" wrapText="1"/>
    </xf>
    <xf numFmtId="172" fontId="8" fillId="0" borderId="2" xfId="20" applyNumberFormat="1" applyFont="1" applyBorder="1" applyAlignment="1">
      <alignment horizontal="center"/>
    </xf>
    <xf numFmtId="172" fontId="8" fillId="0" borderId="2" xfId="14" applyNumberFormat="1" applyFont="1" applyBorder="1" applyAlignment="1">
      <alignment horizontal="center"/>
    </xf>
    <xf numFmtId="169" fontId="11" fillId="0" borderId="1" xfId="20" applyNumberFormat="1" applyFont="1" applyBorder="1" applyAlignment="1">
      <alignment horizontal="center"/>
    </xf>
    <xf numFmtId="169" fontId="11" fillId="0" borderId="2" xfId="20" applyNumberFormat="1" applyFont="1" applyBorder="1" applyAlignment="1">
      <alignment horizontal="center"/>
    </xf>
    <xf numFmtId="169" fontId="9" fillId="0" borderId="2" xfId="20" applyNumberFormat="1" applyFont="1" applyBorder="1" applyAlignment="1">
      <alignment horizontal="center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4" xfId="17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 wrapText="1"/>
    </xf>
    <xf numFmtId="3" fontId="10" fillId="0" borderId="13" xfId="20" applyNumberFormat="1" applyFont="1" applyBorder="1" applyAlignment="1">
      <alignment horizontal="center"/>
    </xf>
    <xf numFmtId="3" fontId="10" fillId="0" borderId="10" xfId="20" applyNumberFormat="1" applyFont="1" applyBorder="1" applyAlignment="1">
      <alignment horizontal="center"/>
    </xf>
    <xf numFmtId="3" fontId="8" fillId="0" borderId="10" xfId="20" applyNumberFormat="1" applyFont="1" applyBorder="1" applyAlignment="1">
      <alignment horizontal="center"/>
    </xf>
    <xf numFmtId="3" fontId="8" fillId="0" borderId="9" xfId="20" applyNumberFormat="1" applyFont="1" applyBorder="1" applyAlignment="1">
      <alignment horizontal="center"/>
    </xf>
    <xf numFmtId="3" fontId="11" fillId="0" borderId="1" xfId="20" applyNumberFormat="1" applyFont="1" applyBorder="1" applyAlignment="1">
      <alignment horizontal="center"/>
    </xf>
    <xf numFmtId="3" fontId="11" fillId="0" borderId="2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11" fillId="0" borderId="4" xfId="20" applyNumberFormat="1" applyFont="1" applyBorder="1" applyAlignment="1">
      <alignment horizontal="center"/>
    </xf>
    <xf numFmtId="171" fontId="8" fillId="0" borderId="1" xfId="20" applyNumberFormat="1" applyFont="1" applyBorder="1" applyAlignment="1">
      <alignment horizontal="center"/>
    </xf>
    <xf numFmtId="171" fontId="8" fillId="0" borderId="4" xfId="20" applyNumberFormat="1" applyFont="1" applyBorder="1" applyAlignment="1">
      <alignment horizontal="center"/>
    </xf>
    <xf numFmtId="9" fontId="8" fillId="0" borderId="1" xfId="20" applyNumberFormat="1" applyFont="1" applyBorder="1" applyAlignment="1">
      <alignment horizontal="center"/>
    </xf>
    <xf numFmtId="9" fontId="8" fillId="0" borderId="2" xfId="20" applyNumberFormat="1" applyFont="1" applyBorder="1" applyAlignment="1">
      <alignment horizontal="center"/>
    </xf>
    <xf numFmtId="9" fontId="18" fillId="0" borderId="2" xfId="20" applyNumberFormat="1" applyFont="1" applyBorder="1" applyAlignment="1">
      <alignment horizontal="center"/>
    </xf>
    <xf numFmtId="9" fontId="8" fillId="0" borderId="4" xfId="20" applyNumberFormat="1" applyFont="1" applyBorder="1" applyAlignment="1">
      <alignment horizontal="center"/>
    </xf>
    <xf numFmtId="37" fontId="8" fillId="0" borderId="1" xfId="4" applyNumberFormat="1" applyFont="1" applyFill="1" applyBorder="1" applyAlignment="1">
      <alignment horizontal="center"/>
    </xf>
    <xf numFmtId="9" fontId="10" fillId="0" borderId="1" xfId="30" applyNumberFormat="1" applyFont="1" applyBorder="1" applyAlignment="1">
      <alignment horizontal="center" vertical="center"/>
    </xf>
    <xf numFmtId="37" fontId="8" fillId="0" borderId="2" xfId="4" applyNumberFormat="1" applyFont="1" applyFill="1" applyBorder="1" applyAlignment="1">
      <alignment horizontal="center"/>
    </xf>
    <xf numFmtId="9" fontId="10" fillId="0" borderId="2" xfId="30" applyNumberFormat="1" applyFont="1" applyBorder="1" applyAlignment="1">
      <alignment horizontal="center" vertical="center"/>
    </xf>
    <xf numFmtId="1" fontId="8" fillId="0" borderId="4" xfId="20" applyNumberFormat="1" applyFont="1" applyBorder="1" applyAlignment="1">
      <alignment horizontal="center" vertical="center"/>
    </xf>
    <xf numFmtId="37" fontId="8" fillId="0" borderId="4" xfId="4" applyNumberFormat="1" applyFont="1" applyFill="1" applyBorder="1" applyAlignment="1">
      <alignment horizontal="center"/>
    </xf>
    <xf numFmtId="9" fontId="10" fillId="0" borderId="4" xfId="30" applyNumberFormat="1" applyFont="1" applyBorder="1" applyAlignment="1">
      <alignment horizontal="center" vertical="center"/>
    </xf>
    <xf numFmtId="9" fontId="10" fillId="0" borderId="5" xfId="30" applyNumberFormat="1" applyFont="1" applyFill="1" applyBorder="1" applyAlignment="1">
      <alignment horizontal="center" vertical="center"/>
    </xf>
    <xf numFmtId="3" fontId="8" fillId="0" borderId="16" xfId="20" applyNumberFormat="1" applyFont="1" applyBorder="1" applyAlignment="1">
      <alignment horizontal="center"/>
    </xf>
    <xf numFmtId="169" fontId="8" fillId="0" borderId="0" xfId="20" applyNumberFormat="1" applyFont="1" applyAlignment="1">
      <alignment horizontal="center" vertical="center"/>
    </xf>
    <xf numFmtId="169" fontId="11" fillId="0" borderId="4" xfId="20" applyNumberFormat="1" applyFont="1" applyBorder="1" applyAlignment="1">
      <alignment horizontal="center"/>
    </xf>
    <xf numFmtId="172" fontId="8" fillId="0" borderId="4" xfId="20" applyNumberFormat="1" applyFont="1" applyBorder="1" applyAlignment="1">
      <alignment horizontal="center" vertical="center"/>
    </xf>
    <xf numFmtId="9" fontId="5" fillId="0" borderId="0" xfId="20" applyNumberFormat="1" applyFont="1"/>
    <xf numFmtId="1" fontId="20" fillId="0" borderId="2" xfId="0" applyNumberFormat="1" applyFont="1" applyBorder="1" applyAlignment="1">
      <alignment horizontal="center" vertical="center"/>
    </xf>
    <xf numFmtId="174" fontId="20" fillId="0" borderId="2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174" fontId="20" fillId="0" borderId="4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74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172" fontId="8" fillId="0" borderId="9" xfId="17" applyNumberFormat="1" applyFont="1" applyBorder="1" applyAlignment="1">
      <alignment horizontal="center" vertical="center"/>
    </xf>
    <xf numFmtId="172" fontId="8" fillId="0" borderId="2" xfId="20" applyNumberFormat="1" applyFont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74" fontId="19" fillId="0" borderId="12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10" fontId="19" fillId="0" borderId="12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10" fontId="20" fillId="0" borderId="4" xfId="0" applyNumberFormat="1" applyFont="1" applyBorder="1" applyAlignment="1">
      <alignment horizontal="center" vertical="center"/>
    </xf>
    <xf numFmtId="10" fontId="5" fillId="0" borderId="0" xfId="20" applyNumberFormat="1" applyFont="1"/>
    <xf numFmtId="3" fontId="0" fillId="0" borderId="2" xfId="0" applyNumberFormat="1" applyBorder="1"/>
    <xf numFmtId="174" fontId="0" fillId="0" borderId="2" xfId="0" applyNumberFormat="1" applyBorder="1"/>
    <xf numFmtId="3" fontId="0" fillId="0" borderId="4" xfId="0" applyNumberFormat="1" applyBorder="1"/>
    <xf numFmtId="174" fontId="0" fillId="0" borderId="4" xfId="0" applyNumberFormat="1" applyBorder="1"/>
    <xf numFmtId="17" fontId="8" fillId="0" borderId="17" xfId="20" applyNumberFormat="1" applyFont="1" applyBorder="1" applyAlignment="1">
      <alignment horizontal="center"/>
    </xf>
    <xf numFmtId="1" fontId="20" fillId="0" borderId="17" xfId="0" applyNumberFormat="1" applyFont="1" applyBorder="1" applyAlignment="1">
      <alignment horizontal="center" vertical="center"/>
    </xf>
    <xf numFmtId="174" fontId="20" fillId="0" borderId="17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/>
    </xf>
    <xf numFmtId="10" fontId="19" fillId="0" borderId="0" xfId="0" applyNumberFormat="1" applyFont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10" fontId="20" fillId="0" borderId="1" xfId="29" applyNumberFormat="1" applyFont="1" applyFill="1" applyBorder="1" applyAlignment="1">
      <alignment horizontal="center" vertical="center"/>
    </xf>
    <xf numFmtId="10" fontId="20" fillId="0" borderId="2" xfId="29" applyNumberFormat="1" applyFont="1" applyFill="1" applyBorder="1" applyAlignment="1">
      <alignment horizontal="center" vertical="center"/>
    </xf>
    <xf numFmtId="10" fontId="20" fillId="0" borderId="2" xfId="16" applyNumberFormat="1" applyFont="1" applyBorder="1" applyAlignment="1">
      <alignment horizontal="center" vertical="center"/>
    </xf>
    <xf numFmtId="10" fontId="20" fillId="0" borderId="2" xfId="31" applyNumberFormat="1" applyFont="1" applyFill="1" applyBorder="1" applyAlignment="1">
      <alignment horizontal="center" vertical="center"/>
    </xf>
    <xf numFmtId="1" fontId="19" fillId="0" borderId="0" xfId="0" applyNumberFormat="1" applyFont="1"/>
    <xf numFmtId="0" fontId="20" fillId="0" borderId="0" xfId="16" applyFont="1"/>
    <xf numFmtId="10" fontId="20" fillId="0" borderId="4" xfId="29" applyNumberFormat="1" applyFont="1" applyFill="1" applyBorder="1" applyAlignment="1">
      <alignment horizontal="center" vertical="center"/>
    </xf>
    <xf numFmtId="9" fontId="20" fillId="0" borderId="0" xfId="29" applyFont="1" applyFill="1" applyBorder="1" applyAlignment="1">
      <alignment horizontal="center" vertical="center"/>
    </xf>
    <xf numFmtId="9" fontId="19" fillId="0" borderId="0" xfId="29" applyFont="1" applyFill="1"/>
    <xf numFmtId="10" fontId="20" fillId="0" borderId="17" xfId="29" applyNumberFormat="1" applyFont="1" applyFill="1" applyBorder="1" applyAlignment="1">
      <alignment horizontal="center" vertical="center"/>
    </xf>
    <xf numFmtId="1" fontId="20" fillId="0" borderId="0" xfId="0" applyNumberFormat="1" applyFont="1"/>
    <xf numFmtId="174" fontId="20" fillId="0" borderId="0" xfId="0" applyNumberFormat="1" applyFont="1"/>
    <xf numFmtId="3" fontId="20" fillId="0" borderId="0" xfId="0" applyNumberFormat="1" applyFont="1"/>
    <xf numFmtId="10" fontId="20" fillId="0" borderId="0" xfId="0" applyNumberFormat="1" applyFont="1"/>
    <xf numFmtId="174" fontId="20" fillId="0" borderId="2" xfId="0" applyNumberFormat="1" applyFont="1" applyBorder="1" applyAlignment="1">
      <alignment horizontal="center"/>
    </xf>
    <xf numFmtId="10" fontId="20" fillId="0" borderId="2" xfId="0" applyNumberFormat="1" applyFont="1" applyBorder="1" applyAlignment="1">
      <alignment horizontal="center"/>
    </xf>
    <xf numFmtId="174" fontId="2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10" fontId="20" fillId="0" borderId="0" xfId="0" applyNumberFormat="1" applyFont="1" applyAlignment="1">
      <alignment horizontal="center"/>
    </xf>
    <xf numFmtId="9" fontId="19" fillId="0" borderId="0" xfId="29" applyFont="1" applyFill="1" applyBorder="1" applyAlignment="1">
      <alignment horizontal="center" vertical="center"/>
    </xf>
    <xf numFmtId="9" fontId="19" fillId="0" borderId="0" xfId="0" applyNumberFormat="1" applyFont="1" applyAlignment="1">
      <alignment vertical="center"/>
    </xf>
    <xf numFmtId="10" fontId="20" fillId="0" borderId="1" xfId="0" applyNumberFormat="1" applyFont="1" applyBorder="1" applyAlignment="1">
      <alignment horizontal="center" vertical="center"/>
    </xf>
    <xf numFmtId="174" fontId="20" fillId="0" borderId="16" xfId="0" applyNumberFormat="1" applyFont="1" applyBorder="1" applyAlignment="1">
      <alignment horizontal="center" vertical="center"/>
    </xf>
    <xf numFmtId="1" fontId="20" fillId="0" borderId="16" xfId="0" applyNumberFormat="1" applyFont="1" applyBorder="1" applyAlignment="1">
      <alignment horizontal="center" vertical="center"/>
    </xf>
    <xf numFmtId="0" fontId="19" fillId="0" borderId="0" xfId="16" applyFont="1" applyAlignment="1">
      <alignment vertical="center"/>
    </xf>
    <xf numFmtId="9" fontId="19" fillId="3" borderId="1" xfId="29" applyFont="1" applyFill="1" applyBorder="1" applyAlignment="1">
      <alignment horizontal="center" vertical="center"/>
    </xf>
    <xf numFmtId="3" fontId="19" fillId="3" borderId="3" xfId="16" applyNumberFormat="1" applyFont="1" applyFill="1" applyBorder="1" applyAlignment="1">
      <alignment horizontal="center" vertical="center"/>
    </xf>
    <xf numFmtId="172" fontId="20" fillId="0" borderId="0" xfId="14" applyNumberFormat="1" applyFont="1" applyFill="1" applyAlignment="1">
      <alignment horizontal="center" vertical="center"/>
    </xf>
    <xf numFmtId="3" fontId="20" fillId="0" borderId="0" xfId="16" applyNumberFormat="1" applyFont="1" applyAlignment="1">
      <alignment horizontal="center" vertical="center"/>
    </xf>
    <xf numFmtId="9" fontId="20" fillId="0" borderId="0" xfId="29" applyFont="1" applyAlignment="1">
      <alignment horizontal="center" vertical="center"/>
    </xf>
    <xf numFmtId="9" fontId="20" fillId="0" borderId="0" xfId="29" applyFont="1" applyFill="1" applyAlignment="1">
      <alignment horizontal="center" vertical="center"/>
    </xf>
    <xf numFmtId="9" fontId="19" fillId="0" borderId="0" xfId="29" applyFont="1"/>
    <xf numFmtId="172" fontId="20" fillId="0" borderId="0" xfId="14" applyNumberFormat="1" applyFont="1" applyAlignment="1">
      <alignment horizontal="center" vertical="center"/>
    </xf>
    <xf numFmtId="9" fontId="20" fillId="0" borderId="0" xfId="29" applyFont="1"/>
    <xf numFmtId="17" fontId="19" fillId="3" borderId="15" xfId="16" applyNumberFormat="1" applyFont="1" applyFill="1" applyBorder="1" applyAlignment="1">
      <alignment horizontal="center" vertical="center"/>
    </xf>
    <xf numFmtId="9" fontId="19" fillId="3" borderId="15" xfId="29" applyFont="1" applyFill="1" applyBorder="1" applyAlignment="1">
      <alignment horizontal="center" vertical="center"/>
    </xf>
    <xf numFmtId="9" fontId="19" fillId="3" borderId="11" xfId="29" applyFont="1" applyFill="1" applyBorder="1" applyAlignment="1">
      <alignment horizontal="center" vertical="center"/>
    </xf>
    <xf numFmtId="9" fontId="19" fillId="0" borderId="0" xfId="29" applyFont="1" applyAlignment="1">
      <alignment horizontal="center" vertical="center"/>
    </xf>
    <xf numFmtId="172" fontId="19" fillId="3" borderId="1" xfId="14" applyNumberFormat="1" applyFont="1" applyFill="1" applyBorder="1" applyAlignment="1">
      <alignment horizontal="center" vertical="center"/>
    </xf>
    <xf numFmtId="172" fontId="19" fillId="3" borderId="3" xfId="14" applyNumberFormat="1" applyFont="1" applyFill="1" applyBorder="1" applyAlignment="1">
      <alignment horizontal="center" vertical="center"/>
    </xf>
    <xf numFmtId="10" fontId="20" fillId="0" borderId="0" xfId="16" applyNumberFormat="1" applyFont="1"/>
    <xf numFmtId="0" fontId="19" fillId="0" borderId="0" xfId="16" applyFont="1" applyAlignment="1">
      <alignment horizontal="right" vertical="center"/>
    </xf>
    <xf numFmtId="10" fontId="19" fillId="0" borderId="0" xfId="29" applyNumberFormat="1" applyFont="1"/>
    <xf numFmtId="1" fontId="19" fillId="3" borderId="1" xfId="16" applyNumberFormat="1" applyFont="1" applyFill="1" applyBorder="1" applyAlignment="1">
      <alignment horizontal="center"/>
    </xf>
    <xf numFmtId="10" fontId="19" fillId="3" borderId="12" xfId="16" applyNumberFormat="1" applyFont="1" applyFill="1" applyBorder="1"/>
    <xf numFmtId="10" fontId="19" fillId="0" borderId="12" xfId="29" applyNumberFormat="1" applyFont="1" applyFill="1" applyBorder="1" applyAlignment="1">
      <alignment horizontal="center"/>
    </xf>
    <xf numFmtId="10" fontId="19" fillId="0" borderId="11" xfId="29" applyNumberFormat="1" applyFont="1" applyFill="1" applyBorder="1" applyAlignment="1">
      <alignment horizontal="center"/>
    </xf>
    <xf numFmtId="10" fontId="19" fillId="3" borderId="4" xfId="16" applyNumberFormat="1" applyFont="1" applyFill="1" applyBorder="1"/>
    <xf numFmtId="10" fontId="19" fillId="0" borderId="5" xfId="29" applyNumberFormat="1" applyFont="1" applyFill="1" applyBorder="1" applyAlignment="1">
      <alignment horizontal="center"/>
    </xf>
    <xf numFmtId="0" fontId="19" fillId="3" borderId="4" xfId="16" applyFont="1" applyFill="1" applyBorder="1"/>
    <xf numFmtId="3" fontId="19" fillId="0" borderId="0" xfId="16" applyNumberFormat="1" applyFont="1"/>
    <xf numFmtId="171" fontId="20" fillId="0" borderId="0" xfId="16" applyNumberFormat="1" applyFont="1"/>
    <xf numFmtId="0" fontId="20" fillId="0" borderId="0" xfId="0" applyFont="1"/>
    <xf numFmtId="172" fontId="19" fillId="3" borderId="1" xfId="15" applyNumberFormat="1" applyFont="1" applyFill="1" applyBorder="1" applyAlignment="1">
      <alignment horizontal="center" vertical="center"/>
    </xf>
    <xf numFmtId="172" fontId="19" fillId="3" borderId="3" xfId="15" applyNumberFormat="1" applyFont="1" applyFill="1" applyBorder="1" applyAlignment="1">
      <alignment horizontal="center" vertical="center"/>
    </xf>
    <xf numFmtId="9" fontId="19" fillId="3" borderId="15" xfId="29" applyFont="1" applyFill="1" applyBorder="1" applyAlignment="1">
      <alignment vertical="center"/>
    </xf>
    <xf numFmtId="9" fontId="19" fillId="3" borderId="11" xfId="29" applyFont="1" applyFill="1" applyBorder="1" applyAlignment="1">
      <alignment vertical="center"/>
    </xf>
    <xf numFmtId="172" fontId="19" fillId="3" borderId="10" xfId="15" applyNumberFormat="1" applyFont="1" applyFill="1" applyBorder="1" applyAlignment="1">
      <alignment horizontal="center" vertical="center"/>
    </xf>
    <xf numFmtId="3" fontId="19" fillId="3" borderId="12" xfId="16" applyNumberFormat="1" applyFont="1" applyFill="1" applyBorder="1" applyAlignment="1">
      <alignment horizontal="center" vertical="center"/>
    </xf>
    <xf numFmtId="3" fontId="19" fillId="3" borderId="1" xfId="16" applyNumberFormat="1" applyFont="1" applyFill="1" applyBorder="1" applyAlignment="1">
      <alignment horizontal="center" vertical="center"/>
    </xf>
    <xf numFmtId="10" fontId="20" fillId="0" borderId="16" xfId="29" applyNumberFormat="1" applyFont="1" applyFill="1" applyBorder="1" applyAlignment="1">
      <alignment horizontal="center" vertical="center"/>
    </xf>
    <xf numFmtId="0" fontId="20" fillId="0" borderId="16" xfId="16" applyFont="1" applyBorder="1" applyAlignment="1">
      <alignment horizontal="center"/>
    </xf>
    <xf numFmtId="172" fontId="20" fillId="0" borderId="2" xfId="14" applyNumberFormat="1" applyFont="1" applyFill="1" applyBorder="1" applyAlignment="1">
      <alignment horizontal="center" vertical="center"/>
    </xf>
    <xf numFmtId="3" fontId="20" fillId="0" borderId="2" xfId="16" applyNumberFormat="1" applyFont="1" applyBorder="1" applyAlignment="1">
      <alignment horizontal="center" vertical="center"/>
    </xf>
    <xf numFmtId="0" fontId="20" fillId="0" borderId="5" xfId="16" applyFont="1" applyBorder="1" applyAlignment="1">
      <alignment horizontal="center"/>
    </xf>
    <xf numFmtId="172" fontId="20" fillId="0" borderId="4" xfId="14" applyNumberFormat="1" applyFont="1" applyFill="1" applyBorder="1" applyAlignment="1">
      <alignment horizontal="center" vertical="center"/>
    </xf>
    <xf numFmtId="3" fontId="20" fillId="0" borderId="4" xfId="16" applyNumberFormat="1" applyFont="1" applyBorder="1" applyAlignment="1">
      <alignment horizontal="center" vertical="center"/>
    </xf>
    <xf numFmtId="172" fontId="20" fillId="0" borderId="18" xfId="14" applyNumberFormat="1" applyFont="1" applyFill="1" applyBorder="1" applyAlignment="1">
      <alignment horizontal="center" vertical="center"/>
    </xf>
    <xf numFmtId="3" fontId="20" fillId="0" borderId="18" xfId="16" applyNumberFormat="1" applyFont="1" applyBorder="1" applyAlignment="1">
      <alignment horizontal="center" vertical="center"/>
    </xf>
    <xf numFmtId="9" fontId="20" fillId="0" borderId="18" xfId="29" applyFont="1" applyFill="1" applyBorder="1" applyAlignment="1">
      <alignment horizontal="center" vertical="center"/>
    </xf>
    <xf numFmtId="0" fontId="16" fillId="2" borderId="14" xfId="20" applyFont="1" applyFill="1" applyBorder="1" applyAlignment="1">
      <alignment horizontal="center" vertical="center"/>
    </xf>
    <xf numFmtId="0" fontId="16" fillId="2" borderId="15" xfId="20" applyFont="1" applyFill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6" xfId="20" applyFont="1" applyFill="1" applyBorder="1" applyAlignment="1">
      <alignment horizontal="center" vertical="center"/>
    </xf>
    <xf numFmtId="0" fontId="16" fillId="2" borderId="8" xfId="20" applyFont="1" applyFill="1" applyBorder="1" applyAlignment="1">
      <alignment horizontal="center" vertical="center"/>
    </xf>
    <xf numFmtId="0" fontId="16" fillId="2" borderId="1" xfId="20" applyFont="1" applyFill="1" applyBorder="1" applyAlignment="1">
      <alignment horizontal="center" vertical="center"/>
    </xf>
    <xf numFmtId="0" fontId="16" fillId="2" borderId="2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5" fillId="0" borderId="0" xfId="20" applyFont="1" applyAlignment="1">
      <alignment horizontal="center"/>
    </xf>
    <xf numFmtId="0" fontId="16" fillId="2" borderId="14" xfId="20" applyFont="1" applyFill="1" applyBorder="1" applyAlignment="1">
      <alignment horizontal="center"/>
    </xf>
    <xf numFmtId="0" fontId="16" fillId="2" borderId="15" xfId="20" applyFont="1" applyFill="1" applyBorder="1" applyAlignment="1">
      <alignment horizontal="center"/>
    </xf>
    <xf numFmtId="0" fontId="16" fillId="2" borderId="11" xfId="20" applyFont="1" applyFill="1" applyBorder="1" applyAlignment="1">
      <alignment horizontal="center"/>
    </xf>
    <xf numFmtId="0" fontId="16" fillId="2" borderId="7" xfId="20" applyFont="1" applyFill="1" applyBorder="1" applyAlignment="1">
      <alignment horizontal="center" vertical="center"/>
    </xf>
    <xf numFmtId="9" fontId="19" fillId="0" borderId="3" xfId="29" applyFont="1" applyFill="1" applyBorder="1" applyAlignment="1">
      <alignment horizontal="center" vertical="center"/>
    </xf>
    <xf numFmtId="9" fontId="19" fillId="0" borderId="16" xfId="29" applyFont="1" applyFill="1" applyBorder="1" applyAlignment="1">
      <alignment horizontal="center" vertical="center"/>
    </xf>
    <xf numFmtId="9" fontId="19" fillId="0" borderId="5" xfId="29" applyFont="1" applyFill="1" applyBorder="1" applyAlignment="1">
      <alignment horizontal="center" vertical="center"/>
    </xf>
    <xf numFmtId="10" fontId="19" fillId="3" borderId="13" xfId="16" applyNumberFormat="1" applyFont="1" applyFill="1" applyBorder="1" applyAlignment="1">
      <alignment horizontal="center" vertical="center"/>
    </xf>
    <xf numFmtId="10" fontId="19" fillId="3" borderId="3" xfId="16" applyNumberFormat="1" applyFont="1" applyFill="1" applyBorder="1" applyAlignment="1">
      <alignment horizontal="center" vertical="center"/>
    </xf>
    <xf numFmtId="10" fontId="19" fillId="3" borderId="9" xfId="16" applyNumberFormat="1" applyFont="1" applyFill="1" applyBorder="1" applyAlignment="1">
      <alignment horizontal="center" vertical="center"/>
    </xf>
    <xf numFmtId="10" fontId="19" fillId="3" borderId="5" xfId="16" applyNumberFormat="1" applyFont="1" applyFill="1" applyBorder="1" applyAlignment="1">
      <alignment horizontal="center" vertical="center"/>
    </xf>
    <xf numFmtId="0" fontId="20" fillId="0" borderId="0" xfId="16" applyFont="1"/>
    <xf numFmtId="17" fontId="19" fillId="3" borderId="15" xfId="16" applyNumberFormat="1" applyFont="1" applyFill="1" applyBorder="1" applyAlignment="1">
      <alignment horizontal="center" vertical="center"/>
    </xf>
    <xf numFmtId="17" fontId="19" fillId="3" borderId="11" xfId="16" applyNumberFormat="1" applyFont="1" applyFill="1" applyBorder="1" applyAlignment="1">
      <alignment horizontal="center" vertical="center"/>
    </xf>
    <xf numFmtId="0" fontId="19" fillId="3" borderId="1" xfId="16" applyFont="1" applyFill="1" applyBorder="1" applyAlignment="1">
      <alignment horizontal="center" vertical="center"/>
    </xf>
    <xf numFmtId="0" fontId="19" fillId="3" borderId="2" xfId="16" applyFont="1" applyFill="1" applyBorder="1" applyAlignment="1">
      <alignment horizontal="center" vertical="center"/>
    </xf>
    <xf numFmtId="0" fontId="19" fillId="3" borderId="4" xfId="16" applyFont="1" applyFill="1" applyBorder="1" applyAlignment="1">
      <alignment horizontal="center" vertical="center"/>
    </xf>
    <xf numFmtId="17" fontId="19" fillId="3" borderId="14" xfId="16" applyNumberFormat="1" applyFont="1" applyFill="1" applyBorder="1" applyAlignment="1">
      <alignment horizontal="center" vertical="center"/>
    </xf>
    <xf numFmtId="9" fontId="19" fillId="3" borderId="1" xfId="16" applyNumberFormat="1" applyFont="1" applyFill="1" applyBorder="1" applyAlignment="1">
      <alignment horizontal="center" vertical="center"/>
    </xf>
    <xf numFmtId="9" fontId="19" fillId="3" borderId="2" xfId="16" applyNumberFormat="1" applyFont="1" applyFill="1" applyBorder="1" applyAlignment="1">
      <alignment horizontal="center" vertical="center"/>
    </xf>
    <xf numFmtId="9" fontId="19" fillId="3" borderId="1" xfId="31" applyFont="1" applyFill="1" applyBorder="1" applyAlignment="1">
      <alignment horizontal="center" vertical="center"/>
    </xf>
    <xf numFmtId="9" fontId="19" fillId="3" borderId="2" xfId="31" applyFont="1" applyFill="1" applyBorder="1" applyAlignment="1">
      <alignment horizontal="center" vertical="center"/>
    </xf>
    <xf numFmtId="9" fontId="19" fillId="0" borderId="3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9" fontId="19" fillId="0" borderId="5" xfId="0" applyNumberFormat="1" applyFont="1" applyBorder="1" applyAlignment="1">
      <alignment horizontal="center" vertical="center"/>
    </xf>
    <xf numFmtId="17" fontId="19" fillId="3" borderId="13" xfId="16" applyNumberFormat="1" applyFont="1" applyFill="1" applyBorder="1" applyAlignment="1">
      <alignment horizontal="center" vertical="center"/>
    </xf>
    <xf numFmtId="17" fontId="19" fillId="3" borderId="3" xfId="16" applyNumberFormat="1" applyFont="1" applyFill="1" applyBorder="1" applyAlignment="1">
      <alignment horizontal="center" vertical="center"/>
    </xf>
  </cellXfs>
  <cellStyles count="35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2023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RESUMEN!$AU$10:$AU$39</c:f>
              <c:numCache>
                <c:formatCode>#,##0</c:formatCode>
                <c:ptCount val="30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2.6217743953212382E-2"/>
                  <c:y val="-0.1148897445537324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RESUMEN!$AU$44:$AU$73</c:f>
              <c:numCache>
                <c:formatCode>"$"\ #,##0</c:formatCode>
                <c:ptCount val="30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julio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RESUMEN!$AB$10:$AB$100</c:f>
              <c:numCache>
                <c:formatCode>mmm\-yy</c:formatCode>
                <c:ptCount val="9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</c:numCache>
            </c:numRef>
          </c:cat>
          <c:val>
            <c:numRef>
              <c:f>RESUMEN!$AC$10:$AC$100</c:f>
              <c:numCache>
                <c:formatCode>#,##0</c:formatCode>
                <c:ptCount val="91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185686546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209188250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RESUMEN!$AB$10:$AB$100</c:f>
              <c:numCache>
                <c:formatCode>mmm\-yy</c:formatCode>
                <c:ptCount val="9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</c:numCache>
            </c:numRef>
          </c:cat>
          <c:val>
            <c:numRef>
              <c:f>RESUMEN!$AD$10:$AD$100</c:f>
              <c:numCache>
                <c:formatCode>"$"\ #,##0</c:formatCode>
                <c:ptCount val="91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539190088.63000011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518157909.93000001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1994 - 2023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1B-465C-B8B8-3A7F7B38D9BF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RESUMEN!$AV$10:$AV$39</c:f>
              <c:numCache>
                <c:formatCode>"$"#,##0.00</c:formatCode>
                <c:ptCount val="30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1B-465C-B8B8-3A7F7B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(julio 2022 - julio 2024)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9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RESUMEN!$AB$74:$AB$100</c15:sqref>
                  </c15:fullRef>
                </c:ext>
              </c:extLst>
              <c:f>RESUMEN!$AB$76:$AB$100</c:f>
              <c:numCache>
                <c:formatCode>mmm\-yy</c:formatCode>
                <c:ptCount val="2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RESUMEN!$AE$74:$AE$100</c15:sqref>
                  </c15:fullRef>
                </c:ext>
              </c:extLst>
              <c:f>RESUMEN!$AE$76:$AE$100</c:f>
              <c:numCache>
                <c:formatCode>"$"#,##0.00</c:formatCode>
                <c:ptCount val="25"/>
                <c:pt idx="0">
                  <c:v>2.8715414845422131</c:v>
                </c:pt>
                <c:pt idx="1">
                  <c:v>2.9074776495161929</c:v>
                </c:pt>
                <c:pt idx="2">
                  <c:v>2.8897488637929851</c:v>
                </c:pt>
                <c:pt idx="3">
                  <c:v>2.8242558233058821</c:v>
                </c:pt>
                <c:pt idx="4">
                  <c:v>2.628846492232582</c:v>
                </c:pt>
                <c:pt idx="5">
                  <c:v>2.4847820443148239</c:v>
                </c:pt>
                <c:pt idx="6">
                  <c:v>2.4769933776395185</c:v>
                </c:pt>
                <c:pt idx="7">
                  <c:v>2.4716354147402142</c:v>
                </c:pt>
                <c:pt idx="8">
                  <c:v>2.4972204388431445</c:v>
                </c:pt>
                <c:pt idx="9">
                  <c:v>2.4966387406567292</c:v>
                </c:pt>
                <c:pt idx="10">
                  <c:v>2.4223990460948857</c:v>
                </c:pt>
                <c:pt idx="11">
                  <c:v>2.3684298278905973</c:v>
                </c:pt>
                <c:pt idx="12">
                  <c:v>2.2817636145628857</c:v>
                </c:pt>
                <c:pt idx="13">
                  <c:v>2.2510516748605238</c:v>
                </c:pt>
                <c:pt idx="14">
                  <c:v>2.314769384999118</c:v>
                </c:pt>
                <c:pt idx="15">
                  <c:v>2.2889822610226367</c:v>
                </c:pt>
                <c:pt idx="16">
                  <c:v>2.1833848051510976</c:v>
                </c:pt>
                <c:pt idx="17">
                  <c:v>2.1545078091456054</c:v>
                </c:pt>
                <c:pt idx="18">
                  <c:v>2.1946288604883342</c:v>
                </c:pt>
                <c:pt idx="19">
                  <c:v>2.250240940710674</c:v>
                </c:pt>
                <c:pt idx="20">
                  <c:v>2.2725509513908566</c:v>
                </c:pt>
                <c:pt idx="21">
                  <c:v>2.1893219328129807</c:v>
                </c:pt>
                <c:pt idx="22">
                  <c:v>2.187150280725128</c:v>
                </c:pt>
                <c:pt idx="23">
                  <c:v>2.2141653656517581</c:v>
                </c:pt>
                <c:pt idx="24">
                  <c:v>2.238216793730202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Julio 2023 vs 2024</a:t>
            </a:r>
          </a:p>
        </c:rich>
      </c:tx>
      <c:layout>
        <c:manualLayout>
          <c:xMode val="edge"/>
          <c:yMode val="edge"/>
          <c:x val="0.2691308598492767"/>
          <c:y val="2.22716208093035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569036264833092E-2"/>
          <c:y val="0.30213742221329953"/>
          <c:w val="0.91236791509939053"/>
          <c:h val="0.54908627271468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F497D"/>
            </a:solidFill>
            <a:ln w="952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078468284187963E-3"/>
                  <c:y val="-3.4689748004931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F-4669-A9DC-D6B4BC239E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0.53086222582775888</c:v>
                </c:pt>
                <c:pt idx="1">
                  <c:v>0.17865647811744545</c:v>
                </c:pt>
                <c:pt idx="2">
                  <c:v>0.21614210785452445</c:v>
                </c:pt>
                <c:pt idx="3">
                  <c:v>4.0487835839570101E-2</c:v>
                </c:pt>
                <c:pt idx="4">
                  <c:v>2.5400030495298282E-2</c:v>
                </c:pt>
                <c:pt idx="5">
                  <c:v>7.5683094160751722E-3</c:v>
                </c:pt>
                <c:pt idx="6">
                  <c:v>8.8301244932764873E-4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2EC-9B62-77AF7B1534CB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effectLst/>
          </c:spPr>
          <c:invertIfNegative val="0"/>
          <c:dLbls>
            <c:dLbl>
              <c:idx val="0"/>
              <c:layout>
                <c:manualLayout>
                  <c:x val="6.84641138069796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F-4669-A9DC-D6B4BC239E7F}"/>
                </c:ext>
              </c:extLst>
            </c:dLbl>
            <c:dLbl>
              <c:idx val="1"/>
              <c:layout>
                <c:manualLayout>
                  <c:x val="9.65759008907470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18,96%</a:t>
                    </a:r>
                    <a:r>
                      <a:rPr lang="en-US" sz="1000" b="0" i="0" u="none" strike="noStrike" baseline="0"/>
                      <a:t> </a:t>
                    </a:r>
                    <a:endParaRPr lang="en-US" b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605-4529-842A-3A2A0EA21909}"/>
                </c:ext>
              </c:extLst>
            </c:dLbl>
            <c:dLbl>
              <c:idx val="2"/>
              <c:layout>
                <c:manualLayout>
                  <c:x val="6.8464113806979933E-3"/>
                  <c:y val="3.4689748004929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F-4669-A9DC-D6B4BC239E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0,67%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4F4-4615-AEBB-8F8E5414FC1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0.50915394769071076</c:v>
                </c:pt>
                <c:pt idx="1">
                  <c:v>0.15296395228340909</c:v>
                </c:pt>
                <c:pt idx="2">
                  <c:v>0.25037576622522839</c:v>
                </c:pt>
                <c:pt idx="3">
                  <c:v>5.1026706826647047E-2</c:v>
                </c:pt>
                <c:pt idx="4">
                  <c:v>2.6064596913731329E-2</c:v>
                </c:pt>
                <c:pt idx="5">
                  <c:v>9.3126781333400556E-3</c:v>
                </c:pt>
                <c:pt idx="6">
                  <c:v>1.102351926933264E-3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2EC-9B62-77AF7B15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2236848"/>
        <c:axId val="1"/>
      </c:barChart>
      <c:catAx>
        <c:axId val="4222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222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819231264635766"/>
          <c:y val="0.19279227001386731"/>
          <c:w val="0.24333253093966634"/>
          <c:h val="8.4258228134499277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2020 - 2024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  <c:pt idx="4">
                  <c:v>275347813</c:v>
                </c:pt>
                <c:pt idx="5">
                  <c:v>236535209</c:v>
                </c:pt>
                <c:pt idx="6">
                  <c:v>214697316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Julio 2024)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0.50915394769071076</c:v>
                </c:pt>
                <c:pt idx="1">
                  <c:v>0.15296395228340909</c:v>
                </c:pt>
                <c:pt idx="2">
                  <c:v>0.25037576622522839</c:v>
                </c:pt>
                <c:pt idx="3">
                  <c:v>5.1026706826647047E-2</c:v>
                </c:pt>
                <c:pt idx="4">
                  <c:v>2.6064596913731329E-2</c:v>
                </c:pt>
                <c:pt idx="5">
                  <c:v>9.3126781333400556E-3</c:v>
                </c:pt>
                <c:pt idx="6">
                  <c:v>1.102351926933264E-3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38</xdr:row>
      <xdr:rowOff>32051</xdr:rowOff>
    </xdr:from>
    <xdr:to>
      <xdr:col>25</xdr:col>
      <xdr:colOff>731759</xdr:colOff>
      <xdr:row>62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101749</xdr:colOff>
      <xdr:row>87</xdr:row>
      <xdr:rowOff>58864</xdr:rowOff>
    </xdr:from>
    <xdr:to>
      <xdr:col>18</xdr:col>
      <xdr:colOff>307670</xdr:colOff>
      <xdr:row>101</xdr:row>
      <xdr:rowOff>29481</xdr:rowOff>
    </xdr:to>
    <xdr:graphicFrame macro="">
      <xdr:nvGraphicFramePr>
        <xdr:cNvPr id="22187787" name="1 Gráfico">
          <a:extLst>
            <a:ext uri="{FF2B5EF4-FFF2-40B4-BE49-F238E27FC236}">
              <a16:creationId xmlns:a16="http://schemas.microsoft.com/office/drawing/2014/main" id="{0C356F5C-EDA1-AC36-D446-A9FA5A93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94733</xdr:colOff>
      <xdr:row>101</xdr:row>
      <xdr:rowOff>141229</xdr:rowOff>
    </xdr:from>
    <xdr:to>
      <xdr:col>18</xdr:col>
      <xdr:colOff>302379</xdr:colOff>
      <xdr:row>114</xdr:row>
      <xdr:rowOff>72474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104686</xdr:colOff>
      <xdr:row>135</xdr:row>
      <xdr:rowOff>165608</xdr:rowOff>
    </xdr:from>
    <xdr:to>
      <xdr:col>15</xdr:col>
      <xdr:colOff>598714</xdr:colOff>
      <xdr:row>153</xdr:row>
      <xdr:rowOff>152703</xdr:rowOff>
    </xdr:to>
    <xdr:graphicFrame macro="">
      <xdr:nvGraphicFramePr>
        <xdr:cNvPr id="22187789" name="9 Gráfico">
          <a:extLst>
            <a:ext uri="{FF2B5EF4-FFF2-40B4-BE49-F238E27FC236}">
              <a16:creationId xmlns:a16="http://schemas.microsoft.com/office/drawing/2014/main" id="{03C3DFAF-E674-371F-81ED-6646274A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91153</xdr:colOff>
      <xdr:row>62</xdr:row>
      <xdr:rowOff>201430</xdr:rowOff>
    </xdr:from>
    <xdr:to>
      <xdr:col>21</xdr:col>
      <xdr:colOff>597204</xdr:colOff>
      <xdr:row>86</xdr:row>
      <xdr:rowOff>119653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74426</xdr:rowOff>
    </xdr:from>
    <xdr:to>
      <xdr:col>5</xdr:col>
      <xdr:colOff>76814</xdr:colOff>
      <xdr:row>2</xdr:row>
      <xdr:rowOff>163872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26"/>
          <a:ext cx="2693629" cy="509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102809</xdr:colOff>
      <xdr:row>114</xdr:row>
      <xdr:rowOff>172359</xdr:rowOff>
    </xdr:from>
    <xdr:to>
      <xdr:col>15</xdr:col>
      <xdr:colOff>592667</xdr:colOff>
      <xdr:row>135</xdr:row>
      <xdr:rowOff>46870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0.37252</cdr:x>
      <cdr:y>0.12598</cdr:y>
    </cdr:from>
    <cdr:to>
      <cdr:x>0.40394</cdr:x>
      <cdr:y>0.20116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4797689" y="625059"/>
          <a:ext cx="404659" cy="373022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483551</xdr:colOff>
      <xdr:row>2</xdr:row>
      <xdr:rowOff>172641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483551</xdr:colOff>
      <xdr:row>2</xdr:row>
      <xdr:rowOff>172641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5"/>
  <sheetViews>
    <sheetView showGridLines="0" zoomScale="93" zoomScaleNormal="93" zoomScaleSheetLayoutView="50" workbookViewId="0">
      <selection activeCell="G2" sqref="G2"/>
    </sheetView>
  </sheetViews>
  <sheetFormatPr baseColWidth="10" defaultColWidth="9.140625" defaultRowHeight="16.5" x14ac:dyDescent="0.6"/>
  <cols>
    <col min="1" max="1" width="2.7109375" style="4" customWidth="1"/>
    <col min="2" max="24" width="9.140625" style="4" customWidth="1"/>
    <col min="25" max="25" width="14.42578125" style="4" bestFit="1" customWidth="1"/>
    <col min="26" max="26" width="15.140625" style="4" bestFit="1" customWidth="1"/>
    <col min="27" max="27" width="12" style="4" bestFit="1" customWidth="1"/>
    <col min="28" max="28" width="13.85546875" style="37" customWidth="1"/>
    <col min="29" max="29" width="17.7109375" style="37" bestFit="1" customWidth="1"/>
    <col min="30" max="30" width="17" style="37" bestFit="1" customWidth="1"/>
    <col min="31" max="31" width="16.28515625" style="37" customWidth="1"/>
    <col min="32" max="32" width="13.42578125" style="24" customWidth="1"/>
    <col min="33" max="33" width="17.140625" style="24" customWidth="1"/>
    <col min="34" max="34" width="14.7109375" style="24" bestFit="1" customWidth="1"/>
    <col min="35" max="35" width="17.85546875" style="24" bestFit="1" customWidth="1"/>
    <col min="36" max="36" width="17.42578125" style="24" bestFit="1" customWidth="1"/>
    <col min="37" max="39" width="17" style="24" bestFit="1" customWidth="1"/>
    <col min="40" max="40" width="17.28515625" style="24" bestFit="1" customWidth="1"/>
    <col min="41" max="41" width="17" style="24" bestFit="1" customWidth="1"/>
    <col min="42" max="43" width="16.42578125" style="24" bestFit="1" customWidth="1"/>
    <col min="44" max="46" width="16.85546875" style="24" bestFit="1" customWidth="1"/>
    <col min="47" max="47" width="18.7109375" style="24" bestFit="1" customWidth="1"/>
    <col min="48" max="48" width="20.5703125" style="24" bestFit="1" customWidth="1"/>
    <col min="49" max="49" width="23.5703125" style="24" bestFit="1" customWidth="1"/>
    <col min="50" max="50" width="13.42578125" style="24" bestFit="1" customWidth="1"/>
    <col min="51" max="51" width="9.140625" style="24"/>
    <col min="52" max="16384" width="9.140625" style="4"/>
  </cols>
  <sheetData>
    <row r="1" spans="1:51" x14ac:dyDescent="0.6">
      <c r="A1" s="233"/>
      <c r="B1" s="233"/>
      <c r="C1" s="233"/>
      <c r="D1" s="233"/>
      <c r="E1" s="233"/>
      <c r="F1" s="23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8"/>
      <c r="AC1" s="38"/>
      <c r="AD1" s="38"/>
      <c r="AE1" s="38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</row>
    <row r="2" spans="1:51" x14ac:dyDescent="0.6">
      <c r="A2" s="233"/>
      <c r="B2" s="233"/>
      <c r="C2" s="233"/>
      <c r="D2" s="233"/>
      <c r="E2" s="233"/>
      <c r="F2" s="23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8"/>
      <c r="AC2" s="38"/>
      <c r="AD2" s="38"/>
      <c r="AE2" s="38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</row>
    <row r="3" spans="1:51" x14ac:dyDescent="0.6">
      <c r="A3" s="233"/>
      <c r="B3" s="233"/>
      <c r="C3" s="233"/>
      <c r="D3" s="233"/>
      <c r="E3" s="233"/>
      <c r="F3" s="233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8"/>
      <c r="AC3" s="38"/>
      <c r="AD3" s="38"/>
      <c r="AE3" s="38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</row>
    <row r="4" spans="1:51" x14ac:dyDescent="0.6">
      <c r="A4" s="7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8"/>
      <c r="AC4" s="38"/>
      <c r="AD4" s="38"/>
      <c r="AE4" s="38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</row>
    <row r="5" spans="1:51" x14ac:dyDescent="0.6">
      <c r="A5" s="7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8"/>
      <c r="AC5" s="38"/>
      <c r="AD5" s="38"/>
      <c r="AE5" s="38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</row>
    <row r="6" spans="1:51" x14ac:dyDescent="0.6">
      <c r="A6" s="7" t="s">
        <v>132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8"/>
      <c r="AC6" s="38"/>
      <c r="AD6" s="38"/>
      <c r="AE6" s="38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51" ht="16.899999999999999" thickBot="1" x14ac:dyDescent="0.65">
      <c r="A7" s="7" t="s">
        <v>78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8"/>
      <c r="AC7" s="38"/>
      <c r="AD7" s="38"/>
      <c r="AE7" s="38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</row>
    <row r="8" spans="1:51" ht="16.899999999999999" thickBot="1" x14ac:dyDescent="0.65">
      <c r="A8" s="7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34" t="s">
        <v>104</v>
      </c>
      <c r="AC8" s="235"/>
      <c r="AD8" s="235"/>
      <c r="AE8" s="236"/>
      <c r="AF8" s="20"/>
      <c r="AG8" s="20"/>
      <c r="AH8" s="234" t="s">
        <v>51</v>
      </c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6"/>
    </row>
    <row r="9" spans="1:51" ht="16.899999999999999" thickBot="1" x14ac:dyDescent="0.6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39" t="s">
        <v>8</v>
      </c>
      <c r="AC9" s="40" t="s">
        <v>9</v>
      </c>
      <c r="AD9" s="40" t="s">
        <v>4</v>
      </c>
      <c r="AE9" s="40" t="s">
        <v>32</v>
      </c>
      <c r="AF9" s="20"/>
      <c r="AG9" s="20"/>
      <c r="AH9" s="76" t="s">
        <v>10</v>
      </c>
      <c r="AI9" s="72" t="s">
        <v>11</v>
      </c>
      <c r="AJ9" s="72" t="s">
        <v>12</v>
      </c>
      <c r="AK9" s="72" t="s">
        <v>13</v>
      </c>
      <c r="AL9" s="72" t="s">
        <v>14</v>
      </c>
      <c r="AM9" s="72" t="s">
        <v>15</v>
      </c>
      <c r="AN9" s="72" t="s">
        <v>16</v>
      </c>
      <c r="AO9" s="72" t="s">
        <v>17</v>
      </c>
      <c r="AP9" s="72" t="s">
        <v>18</v>
      </c>
      <c r="AQ9" s="72" t="s">
        <v>19</v>
      </c>
      <c r="AR9" s="72" t="s">
        <v>20</v>
      </c>
      <c r="AS9" s="72" t="s">
        <v>21</v>
      </c>
      <c r="AT9" s="72" t="s">
        <v>22</v>
      </c>
      <c r="AU9" s="72" t="s">
        <v>3</v>
      </c>
      <c r="AV9" s="55" t="s">
        <v>23</v>
      </c>
      <c r="AW9" s="55" t="s">
        <v>24</v>
      </c>
    </row>
    <row r="10" spans="1:51" x14ac:dyDescent="0.6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9"/>
      <c r="S10" s="1"/>
      <c r="T10" s="3"/>
      <c r="U10" s="3"/>
      <c r="V10" s="3"/>
      <c r="W10" s="3"/>
      <c r="X10" s="3"/>
      <c r="Y10" s="1"/>
      <c r="Z10" s="1"/>
      <c r="AA10" s="1"/>
      <c r="AB10" s="63">
        <v>42736</v>
      </c>
      <c r="AC10" s="66">
        <v>64303584</v>
      </c>
      <c r="AD10" s="60">
        <v>199045945.5</v>
      </c>
      <c r="AE10" s="68">
        <f>+AD10/AC10</f>
        <v>3.095409821947094</v>
      </c>
      <c r="AF10" s="20"/>
      <c r="AG10" s="21"/>
      <c r="AH10" s="77">
        <v>1994</v>
      </c>
      <c r="AI10" s="95">
        <v>11620473</v>
      </c>
      <c r="AJ10" s="95">
        <v>11996071</v>
      </c>
      <c r="AK10" s="95">
        <v>15510568</v>
      </c>
      <c r="AL10" s="95">
        <v>12310509</v>
      </c>
      <c r="AM10" s="95">
        <v>15596030</v>
      </c>
      <c r="AN10" s="95">
        <v>15280896</v>
      </c>
      <c r="AO10" s="95">
        <v>15727753</v>
      </c>
      <c r="AP10" s="95">
        <v>11699342</v>
      </c>
      <c r="AQ10" s="99">
        <v>9368795</v>
      </c>
      <c r="AR10" s="95">
        <v>12156766</v>
      </c>
      <c r="AS10" s="95">
        <v>13016736</v>
      </c>
      <c r="AT10" s="95">
        <v>11916898</v>
      </c>
      <c r="AU10" s="103">
        <f t="shared" ref="AU10:AU31" si="0">SUM(AI10:AT10)</f>
        <v>156200837</v>
      </c>
      <c r="AV10" s="107">
        <f t="shared" ref="AV10:AV39" si="1">+AU44/AU10</f>
        <v>3.292558252296689</v>
      </c>
      <c r="AW10" s="109"/>
    </row>
    <row r="11" spans="1:51" x14ac:dyDescent="0.6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9"/>
      <c r="S11" s="1"/>
      <c r="T11" s="3"/>
      <c r="U11" s="3"/>
      <c r="V11" s="3"/>
      <c r="W11" s="3"/>
      <c r="X11" s="3"/>
      <c r="Y11" s="1"/>
      <c r="Z11" s="1"/>
      <c r="AA11" s="1"/>
      <c r="AB11" s="64">
        <v>42767</v>
      </c>
      <c r="AC11" s="43">
        <v>66620606</v>
      </c>
      <c r="AD11" s="47">
        <v>206099394.28</v>
      </c>
      <c r="AE11" s="69">
        <f>+AD11/AC11</f>
        <v>3.0936283329515195</v>
      </c>
      <c r="AF11" s="20"/>
      <c r="AG11" s="21"/>
      <c r="AH11" s="78">
        <v>1995</v>
      </c>
      <c r="AI11" s="96">
        <v>10807484</v>
      </c>
      <c r="AJ11" s="96">
        <v>13603755</v>
      </c>
      <c r="AK11" s="96">
        <v>15998832</v>
      </c>
      <c r="AL11" s="96">
        <v>15826653</v>
      </c>
      <c r="AM11" s="96">
        <v>16147447</v>
      </c>
      <c r="AN11" s="96">
        <v>16269336</v>
      </c>
      <c r="AO11" s="96">
        <v>17012050</v>
      </c>
      <c r="AP11" s="96">
        <v>16598239</v>
      </c>
      <c r="AQ11" s="100">
        <v>18688420</v>
      </c>
      <c r="AR11" s="96">
        <v>18536022</v>
      </c>
      <c r="AS11" s="96">
        <v>19105834</v>
      </c>
      <c r="AT11" s="96">
        <v>12268692</v>
      </c>
      <c r="AU11" s="104">
        <f t="shared" si="0"/>
        <v>190862764</v>
      </c>
      <c r="AV11" s="49">
        <f t="shared" si="1"/>
        <v>3.485092198182774</v>
      </c>
      <c r="AW11" s="110">
        <f>+(AU11-AU10)/AU10</f>
        <v>0.2219061540624139</v>
      </c>
    </row>
    <row r="12" spans="1:51" x14ac:dyDescent="0.6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9"/>
      <c r="S12" s="1"/>
      <c r="T12" s="3"/>
      <c r="U12" s="3"/>
      <c r="V12" s="3"/>
      <c r="W12" s="3"/>
      <c r="X12" s="3"/>
      <c r="Y12" s="1"/>
      <c r="Z12" s="1"/>
      <c r="AA12" s="1"/>
      <c r="AB12" s="64">
        <v>42795</v>
      </c>
      <c r="AC12" s="43">
        <v>71869640</v>
      </c>
      <c r="AD12" s="47">
        <v>222036343.91</v>
      </c>
      <c r="AE12" s="69">
        <f>+AD12/AC12</f>
        <v>3.0894316975846823</v>
      </c>
      <c r="AF12" s="20"/>
      <c r="AG12" s="21"/>
      <c r="AH12" s="78">
        <v>1996</v>
      </c>
      <c r="AI12" s="96">
        <v>15025684</v>
      </c>
      <c r="AJ12" s="96">
        <v>13903316</v>
      </c>
      <c r="AK12" s="96">
        <v>17889704</v>
      </c>
      <c r="AL12" s="96">
        <v>16057509</v>
      </c>
      <c r="AM12" s="96">
        <v>16235812</v>
      </c>
      <c r="AN12" s="96">
        <v>14565961</v>
      </c>
      <c r="AO12" s="96">
        <v>14555295</v>
      </c>
      <c r="AP12" s="96">
        <v>16439059</v>
      </c>
      <c r="AQ12" s="100">
        <v>14696498</v>
      </c>
      <c r="AR12" s="96">
        <v>16201026</v>
      </c>
      <c r="AS12" s="96">
        <v>18853806</v>
      </c>
      <c r="AT12" s="96">
        <v>14117863</v>
      </c>
      <c r="AU12" s="104">
        <f t="shared" si="0"/>
        <v>188541533</v>
      </c>
      <c r="AV12" s="49">
        <f t="shared" si="1"/>
        <v>3.2635135198036176</v>
      </c>
      <c r="AW12" s="111">
        <f t="shared" ref="AW12:AW30" si="2">+(AU12-AU11)/AU11</f>
        <v>-1.2161780283135793E-2</v>
      </c>
    </row>
    <row r="13" spans="1:51" x14ac:dyDescent="0.6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9"/>
      <c r="S13" s="1"/>
      <c r="T13" s="3"/>
      <c r="U13" s="3"/>
      <c r="V13" s="3"/>
      <c r="W13" s="3"/>
      <c r="X13" s="3"/>
      <c r="Y13" s="1"/>
      <c r="Z13" s="1"/>
      <c r="AA13" s="1"/>
      <c r="AB13" s="64">
        <v>42826</v>
      </c>
      <c r="AC13" s="43">
        <v>79851780</v>
      </c>
      <c r="AD13" s="47">
        <v>245601181.59</v>
      </c>
      <c r="AE13" s="69">
        <f>+AD13/AC13</f>
        <v>3.0757132976872903</v>
      </c>
      <c r="AF13" s="20"/>
      <c r="AG13" s="22"/>
      <c r="AH13" s="78">
        <v>1997</v>
      </c>
      <c r="AI13" s="96">
        <v>12706617</v>
      </c>
      <c r="AJ13" s="96">
        <v>15440786</v>
      </c>
      <c r="AK13" s="96">
        <v>18366058</v>
      </c>
      <c r="AL13" s="96">
        <v>20857175</v>
      </c>
      <c r="AM13" s="96">
        <v>17922264</v>
      </c>
      <c r="AN13" s="96">
        <v>21002001</v>
      </c>
      <c r="AO13" s="96">
        <v>21138800</v>
      </c>
      <c r="AP13" s="96">
        <v>23917855</v>
      </c>
      <c r="AQ13" s="100">
        <v>21940317</v>
      </c>
      <c r="AR13" s="96">
        <v>23289769</v>
      </c>
      <c r="AS13" s="96">
        <v>21562153</v>
      </c>
      <c r="AT13" s="96">
        <v>21860475</v>
      </c>
      <c r="AU13" s="104">
        <f t="shared" si="0"/>
        <v>240004270</v>
      </c>
      <c r="AV13" s="49">
        <f t="shared" si="1"/>
        <v>3.6318722325231958</v>
      </c>
      <c r="AW13" s="110">
        <f t="shared" si="2"/>
        <v>0.27295172676887058</v>
      </c>
    </row>
    <row r="14" spans="1:51" x14ac:dyDescent="0.6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9"/>
      <c r="S14" s="1"/>
      <c r="T14" s="3"/>
      <c r="U14" s="3"/>
      <c r="V14" s="3"/>
      <c r="W14" s="3"/>
      <c r="X14" s="3"/>
      <c r="Y14" s="1"/>
      <c r="Z14" s="1"/>
      <c r="AA14" s="1"/>
      <c r="AB14" s="64">
        <v>42856</v>
      </c>
      <c r="AC14" s="43">
        <v>85869921</v>
      </c>
      <c r="AD14" s="47">
        <v>262213940.41999999</v>
      </c>
      <c r="AE14" s="69">
        <f t="shared" ref="AE14:AE23" si="3">(AD14/AC14)</f>
        <v>3.0536180465334302</v>
      </c>
      <c r="AF14" s="20"/>
      <c r="AG14" s="22"/>
      <c r="AH14" s="78">
        <v>1998</v>
      </c>
      <c r="AI14" s="96">
        <v>17723109</v>
      </c>
      <c r="AJ14" s="96">
        <v>20247374</v>
      </c>
      <c r="AK14" s="96">
        <v>24592375</v>
      </c>
      <c r="AL14" s="96">
        <v>24887280</v>
      </c>
      <c r="AM14" s="96">
        <v>24377459</v>
      </c>
      <c r="AN14" s="96">
        <v>21375617</v>
      </c>
      <c r="AO14" s="96">
        <v>19485606</v>
      </c>
      <c r="AP14" s="96">
        <v>20239149</v>
      </c>
      <c r="AQ14" s="100">
        <v>18335194</v>
      </c>
      <c r="AR14" s="96">
        <v>20086224</v>
      </c>
      <c r="AS14" s="96">
        <v>20876802</v>
      </c>
      <c r="AT14" s="96">
        <v>20759718</v>
      </c>
      <c r="AU14" s="104">
        <f t="shared" si="0"/>
        <v>252985907</v>
      </c>
      <c r="AV14" s="49">
        <f t="shared" si="1"/>
        <v>3.4588918583911474</v>
      </c>
      <c r="AW14" s="110">
        <f t="shared" si="2"/>
        <v>5.4089191829795359E-2</v>
      </c>
    </row>
    <row r="15" spans="1:51" x14ac:dyDescent="0.6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9"/>
      <c r="S15" s="1"/>
      <c r="T15" s="3"/>
      <c r="U15" s="3"/>
      <c r="V15" s="3"/>
      <c r="W15" s="3"/>
      <c r="X15" s="3"/>
      <c r="Y15" s="1"/>
      <c r="Z15" s="1"/>
      <c r="AA15" s="1"/>
      <c r="AB15" s="65">
        <v>42887</v>
      </c>
      <c r="AC15" s="43">
        <v>86082995</v>
      </c>
      <c r="AD15" s="47">
        <v>259491252.75999996</v>
      </c>
      <c r="AE15" s="49">
        <f t="shared" si="3"/>
        <v>3.0144310471539701</v>
      </c>
      <c r="AF15" s="23"/>
      <c r="AG15" s="22"/>
      <c r="AH15" s="78">
        <v>1999</v>
      </c>
      <c r="AI15" s="96">
        <v>18227663</v>
      </c>
      <c r="AJ15" s="96">
        <v>20209769</v>
      </c>
      <c r="AK15" s="96">
        <v>24148524</v>
      </c>
      <c r="AL15" s="96">
        <v>23091401</v>
      </c>
      <c r="AM15" s="96">
        <v>21562492</v>
      </c>
      <c r="AN15" s="96">
        <v>26277727</v>
      </c>
      <c r="AO15" s="96">
        <v>20535227</v>
      </c>
      <c r="AP15" s="96">
        <v>14521537</v>
      </c>
      <c r="AQ15" s="100">
        <v>13445247</v>
      </c>
      <c r="AR15" s="42">
        <v>11524244</v>
      </c>
      <c r="AS15" s="42">
        <v>7899297</v>
      </c>
      <c r="AT15" s="42">
        <v>7597372</v>
      </c>
      <c r="AU15" s="104">
        <f t="shared" si="0"/>
        <v>209040500</v>
      </c>
      <c r="AV15" s="49">
        <f t="shared" si="1"/>
        <v>2.9513042445841831</v>
      </c>
      <c r="AW15" s="111">
        <f t="shared" si="2"/>
        <v>-0.17370693696388392</v>
      </c>
    </row>
    <row r="16" spans="1:51" x14ac:dyDescent="0.6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9"/>
      <c r="S16" s="1"/>
      <c r="T16" s="3"/>
      <c r="U16" s="3"/>
      <c r="V16" s="3"/>
      <c r="W16" s="3"/>
      <c r="X16" s="3"/>
      <c r="Y16" s="1"/>
      <c r="Z16" s="1"/>
      <c r="AA16" s="1"/>
      <c r="AB16" s="65">
        <v>42917</v>
      </c>
      <c r="AC16" s="43">
        <v>91361157</v>
      </c>
      <c r="AD16" s="47">
        <v>274293480.52999997</v>
      </c>
      <c r="AE16" s="49">
        <f t="shared" si="3"/>
        <v>3.0022986741509849</v>
      </c>
      <c r="AF16" s="23"/>
      <c r="AG16" s="21"/>
      <c r="AH16" s="78">
        <v>2000</v>
      </c>
      <c r="AI16" s="42">
        <v>5763732</v>
      </c>
      <c r="AJ16" s="42">
        <v>6276308</v>
      </c>
      <c r="AK16" s="42">
        <v>6932639</v>
      </c>
      <c r="AL16" s="42">
        <v>9323859</v>
      </c>
      <c r="AM16" s="42">
        <v>9353806</v>
      </c>
      <c r="AN16" s="42">
        <v>9232003</v>
      </c>
      <c r="AO16" s="42">
        <v>5507472</v>
      </c>
      <c r="AP16" s="42">
        <v>3866093</v>
      </c>
      <c r="AQ16" s="101">
        <v>6338871</v>
      </c>
      <c r="AR16" s="42">
        <v>6309936</v>
      </c>
      <c r="AS16" s="42">
        <v>7649763</v>
      </c>
      <c r="AT16" s="42">
        <v>6401311</v>
      </c>
      <c r="AU16" s="105">
        <f t="shared" si="0"/>
        <v>82955793</v>
      </c>
      <c r="AV16" s="49">
        <f t="shared" si="1"/>
        <v>3.5851432750453007</v>
      </c>
      <c r="AW16" s="111">
        <f>+(AU16-AU15)/AU15</f>
        <v>-0.60315922990999349</v>
      </c>
      <c r="AY16" s="27"/>
    </row>
    <row r="17" spans="1:50" x14ac:dyDescent="0.6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9"/>
      <c r="S17" s="1"/>
      <c r="T17" s="3"/>
      <c r="U17" s="3"/>
      <c r="V17" s="3"/>
      <c r="W17" s="3"/>
      <c r="X17" s="3"/>
      <c r="Y17" s="1"/>
      <c r="Z17" s="1"/>
      <c r="AA17" s="1"/>
      <c r="AB17" s="65">
        <v>42948</v>
      </c>
      <c r="AC17" s="44">
        <v>73629117</v>
      </c>
      <c r="AD17" s="46">
        <v>221409741.70000002</v>
      </c>
      <c r="AE17" s="70">
        <f t="shared" si="3"/>
        <v>3.0070948929076526</v>
      </c>
      <c r="AF17" s="23"/>
      <c r="AG17" s="21"/>
      <c r="AH17" s="78">
        <v>2001</v>
      </c>
      <c r="AI17" s="42">
        <v>6682296</v>
      </c>
      <c r="AJ17" s="42">
        <v>6956042</v>
      </c>
      <c r="AK17" s="42">
        <v>9995621</v>
      </c>
      <c r="AL17" s="42">
        <v>10909429</v>
      </c>
      <c r="AM17" s="42">
        <v>14196399</v>
      </c>
      <c r="AN17" s="42">
        <v>9972128</v>
      </c>
      <c r="AO17" s="42">
        <v>6652930</v>
      </c>
      <c r="AP17" s="42">
        <v>7557791</v>
      </c>
      <c r="AQ17" s="101">
        <v>6805783</v>
      </c>
      <c r="AR17" s="42">
        <v>6600866</v>
      </c>
      <c r="AS17" s="42">
        <v>7527611</v>
      </c>
      <c r="AT17" s="42">
        <v>5944400</v>
      </c>
      <c r="AU17" s="105">
        <f t="shared" si="0"/>
        <v>99801296</v>
      </c>
      <c r="AV17" s="49">
        <f t="shared" si="1"/>
        <v>2.8125293390979609</v>
      </c>
      <c r="AW17" s="110">
        <f t="shared" si="2"/>
        <v>0.2030660233698206</v>
      </c>
    </row>
    <row r="18" spans="1:50" x14ac:dyDescent="0.6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9"/>
      <c r="S18" s="1"/>
      <c r="T18" s="3"/>
      <c r="U18" s="3"/>
      <c r="V18" s="3"/>
      <c r="W18" s="3"/>
      <c r="X18" s="3"/>
      <c r="Y18" s="1"/>
      <c r="Z18" s="1"/>
      <c r="AA18" s="1"/>
      <c r="AB18" s="65">
        <v>42979</v>
      </c>
      <c r="AC18" s="44">
        <v>67692637</v>
      </c>
      <c r="AD18" s="46">
        <v>207106338.45000005</v>
      </c>
      <c r="AE18" s="70">
        <f t="shared" si="3"/>
        <v>3.0595105705514181</v>
      </c>
      <c r="AF18" s="23"/>
      <c r="AG18" s="21"/>
      <c r="AH18" s="78">
        <v>2002</v>
      </c>
      <c r="AI18" s="42">
        <v>5948260</v>
      </c>
      <c r="AJ18" s="42">
        <v>7019636</v>
      </c>
      <c r="AK18" s="42">
        <v>9726519</v>
      </c>
      <c r="AL18" s="42">
        <v>9351959</v>
      </c>
      <c r="AM18" s="42">
        <v>11750022</v>
      </c>
      <c r="AN18" s="42">
        <v>12669057</v>
      </c>
      <c r="AO18" s="42">
        <v>8780632</v>
      </c>
      <c r="AP18" s="98">
        <v>7819202</v>
      </c>
      <c r="AQ18" s="101">
        <v>6117128</v>
      </c>
      <c r="AR18" s="42">
        <v>7699144</v>
      </c>
      <c r="AS18" s="42">
        <v>8374177</v>
      </c>
      <c r="AT18" s="42">
        <v>7778010</v>
      </c>
      <c r="AU18" s="105">
        <f t="shared" si="0"/>
        <v>103033746</v>
      </c>
      <c r="AV18" s="49">
        <f t="shared" si="1"/>
        <v>2.5609005269011575</v>
      </c>
      <c r="AW18" s="110">
        <f t="shared" si="2"/>
        <v>3.2388857956313515E-2</v>
      </c>
    </row>
    <row r="19" spans="1:50" x14ac:dyDescent="0.6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9"/>
      <c r="S19" s="1"/>
      <c r="T19" s="3"/>
      <c r="U19" s="3"/>
      <c r="V19" s="3"/>
      <c r="W19" s="3"/>
      <c r="X19" s="3"/>
      <c r="Y19" s="1"/>
      <c r="Z19" s="1"/>
      <c r="AA19" s="1"/>
      <c r="AB19" s="65">
        <v>43009</v>
      </c>
      <c r="AC19" s="44">
        <v>88432893</v>
      </c>
      <c r="AD19" s="46">
        <v>268999147.16999996</v>
      </c>
      <c r="AE19" s="70">
        <f t="shared" si="3"/>
        <v>3.0418449294653285</v>
      </c>
      <c r="AF19" s="23"/>
      <c r="AG19" s="21"/>
      <c r="AH19" s="78">
        <v>2003</v>
      </c>
      <c r="AI19" s="42">
        <v>8245528</v>
      </c>
      <c r="AJ19" s="42">
        <v>8798063</v>
      </c>
      <c r="AK19" s="42">
        <v>10737492</v>
      </c>
      <c r="AL19" s="42">
        <v>10758266</v>
      </c>
      <c r="AM19" s="42">
        <v>12575655</v>
      </c>
      <c r="AN19" s="42">
        <v>11356594</v>
      </c>
      <c r="AO19" s="42">
        <v>10250003</v>
      </c>
      <c r="AP19" s="98">
        <v>8891165</v>
      </c>
      <c r="AQ19" s="101">
        <v>10303955</v>
      </c>
      <c r="AR19" s="42">
        <v>11225999</v>
      </c>
      <c r="AS19" s="42">
        <v>11622490</v>
      </c>
      <c r="AT19" s="42">
        <v>11985624</v>
      </c>
      <c r="AU19" s="105">
        <f t="shared" si="0"/>
        <v>126750834</v>
      </c>
      <c r="AV19" s="49">
        <f t="shared" si="1"/>
        <v>2.3969932685413338</v>
      </c>
      <c r="AW19" s="110">
        <f t="shared" si="2"/>
        <v>0.23018757369066248</v>
      </c>
    </row>
    <row r="20" spans="1:50" x14ac:dyDescent="0.6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9"/>
      <c r="S20" s="1"/>
      <c r="T20" s="3"/>
      <c r="U20" s="3"/>
      <c r="V20" s="3"/>
      <c r="W20" s="3"/>
      <c r="X20" s="3"/>
      <c r="Y20" s="1"/>
      <c r="Z20" s="1"/>
      <c r="AA20" s="1"/>
      <c r="AB20" s="65">
        <v>43040</v>
      </c>
      <c r="AC20" s="44">
        <v>70957849</v>
      </c>
      <c r="AD20" s="46">
        <v>218612937.19999999</v>
      </c>
      <c r="AE20" s="70">
        <f t="shared" si="3"/>
        <v>3.080884500881643</v>
      </c>
      <c r="AF20" s="23"/>
      <c r="AG20" s="21"/>
      <c r="AH20" s="78">
        <v>2004</v>
      </c>
      <c r="AI20" s="42">
        <v>9875688</v>
      </c>
      <c r="AJ20" s="42">
        <v>15214543</v>
      </c>
      <c r="AK20" s="42">
        <v>12710211</v>
      </c>
      <c r="AL20" s="42">
        <v>14703122</v>
      </c>
      <c r="AM20" s="42">
        <v>12563434</v>
      </c>
      <c r="AN20" s="42">
        <v>13981632</v>
      </c>
      <c r="AO20" s="42">
        <v>14169279</v>
      </c>
      <c r="AP20" s="98">
        <v>10885997</v>
      </c>
      <c r="AQ20" s="101">
        <v>11367586</v>
      </c>
      <c r="AR20" s="42">
        <v>13062874</v>
      </c>
      <c r="AS20" s="42">
        <v>15384969</v>
      </c>
      <c r="AT20" s="42">
        <v>14541295</v>
      </c>
      <c r="AU20" s="105">
        <f t="shared" si="0"/>
        <v>158460630</v>
      </c>
      <c r="AV20" s="49">
        <f t="shared" si="1"/>
        <v>2.2096828282204859</v>
      </c>
      <c r="AW20" s="110">
        <f t="shared" si="2"/>
        <v>0.25017425920842462</v>
      </c>
    </row>
    <row r="21" spans="1:50" x14ac:dyDescent="0.6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65">
        <v>43070</v>
      </c>
      <c r="AC21" s="44">
        <v>91911350</v>
      </c>
      <c r="AD21" s="46">
        <v>275721729.26000005</v>
      </c>
      <c r="AE21" s="70">
        <f t="shared" si="3"/>
        <v>2.9998659497439659</v>
      </c>
      <c r="AF21" s="23"/>
      <c r="AG21" s="21"/>
      <c r="AH21" s="78">
        <v>2005</v>
      </c>
      <c r="AI21" s="42">
        <v>13081089</v>
      </c>
      <c r="AJ21" s="42">
        <v>15737624</v>
      </c>
      <c r="AK21" s="42">
        <v>17110776</v>
      </c>
      <c r="AL21" s="42">
        <v>16935229</v>
      </c>
      <c r="AM21" s="42">
        <v>20317219</v>
      </c>
      <c r="AN21" s="42">
        <v>20727268</v>
      </c>
      <c r="AO21" s="42">
        <v>17688992</v>
      </c>
      <c r="AP21" s="98">
        <v>15360736</v>
      </c>
      <c r="AQ21" s="101">
        <v>17483436</v>
      </c>
      <c r="AR21" s="42">
        <v>18578836</v>
      </c>
      <c r="AS21" s="42">
        <v>21441805</v>
      </c>
      <c r="AT21" s="42">
        <v>18112203</v>
      </c>
      <c r="AU21" s="105">
        <f t="shared" si="0"/>
        <v>212575213</v>
      </c>
      <c r="AV21" s="49">
        <f t="shared" si="1"/>
        <v>2.2592073658183285</v>
      </c>
      <c r="AW21" s="110">
        <f t="shared" si="2"/>
        <v>0.34150175346393613</v>
      </c>
    </row>
    <row r="22" spans="1:50" x14ac:dyDescent="0.6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65">
        <v>43101</v>
      </c>
      <c r="AC22" s="44">
        <v>76740046</v>
      </c>
      <c r="AD22" s="46">
        <v>228251420.47999999</v>
      </c>
      <c r="AE22" s="70">
        <f t="shared" si="3"/>
        <v>2.9743456301811442</v>
      </c>
      <c r="AF22" s="23"/>
      <c r="AG22" s="21"/>
      <c r="AH22" s="78">
        <v>2006</v>
      </c>
      <c r="AI22" s="42">
        <v>16605947</v>
      </c>
      <c r="AJ22" s="42">
        <v>17374838</v>
      </c>
      <c r="AK22" s="42">
        <v>24610250</v>
      </c>
      <c r="AL22" s="42">
        <v>22929819</v>
      </c>
      <c r="AM22" s="42">
        <v>23309173</v>
      </c>
      <c r="AN22" s="42">
        <v>23133202</v>
      </c>
      <c r="AO22" s="42">
        <v>21205888</v>
      </c>
      <c r="AP22" s="98">
        <v>21852237</v>
      </c>
      <c r="AQ22" s="101">
        <v>22486928</v>
      </c>
      <c r="AR22" s="42">
        <v>23010470</v>
      </c>
      <c r="AS22" s="42">
        <v>24982641</v>
      </c>
      <c r="AT22" s="42">
        <v>22860370</v>
      </c>
      <c r="AU22" s="105">
        <f t="shared" si="0"/>
        <v>264361763</v>
      </c>
      <c r="AV22" s="49">
        <f t="shared" si="1"/>
        <v>2.2608063156243969</v>
      </c>
      <c r="AW22" s="110">
        <f>+(AU22-AU21)/AU21</f>
        <v>0.24361518574604463</v>
      </c>
    </row>
    <row r="23" spans="1:50" x14ac:dyDescent="0.6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65">
        <v>43132</v>
      </c>
      <c r="AC23" s="44">
        <v>76478433</v>
      </c>
      <c r="AD23" s="46">
        <v>225804061.73000008</v>
      </c>
      <c r="AE23" s="70">
        <f t="shared" si="3"/>
        <v>2.952519460355576</v>
      </c>
      <c r="AF23" s="23"/>
      <c r="AG23" s="21"/>
      <c r="AH23" s="78">
        <v>2007</v>
      </c>
      <c r="AI23" s="42">
        <v>18590212</v>
      </c>
      <c r="AJ23" s="42">
        <v>24353757</v>
      </c>
      <c r="AK23" s="42">
        <v>23684790</v>
      </c>
      <c r="AL23" s="42">
        <v>22583902</v>
      </c>
      <c r="AM23" s="42">
        <v>25270355</v>
      </c>
      <c r="AN23" s="42">
        <v>25052122</v>
      </c>
      <c r="AO23" s="42">
        <v>20443964</v>
      </c>
      <c r="AP23" s="98">
        <v>22734772</v>
      </c>
      <c r="AQ23" s="101">
        <v>20371122</v>
      </c>
      <c r="AR23" s="42">
        <v>20371122</v>
      </c>
      <c r="AS23" s="42">
        <v>24457807</v>
      </c>
      <c r="AT23" s="42">
        <v>25223844</v>
      </c>
      <c r="AU23" s="105">
        <f t="shared" si="0"/>
        <v>273137769</v>
      </c>
      <c r="AV23" s="49">
        <f t="shared" si="1"/>
        <v>2.1308972182093204</v>
      </c>
      <c r="AW23" s="110">
        <f t="shared" si="2"/>
        <v>3.3196956702093106E-2</v>
      </c>
    </row>
    <row r="24" spans="1:50" x14ac:dyDescent="0.6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65">
        <v>43160</v>
      </c>
      <c r="AC24" s="44">
        <v>83568002</v>
      </c>
      <c r="AD24" s="46">
        <v>250423741.74999991</v>
      </c>
      <c r="AE24" s="70">
        <f t="shared" ref="AE24:AE41" si="4">(AD24/AC24)</f>
        <v>2.996646273175227</v>
      </c>
      <c r="AH24" s="78">
        <v>2008</v>
      </c>
      <c r="AI24" s="42">
        <v>18525748</v>
      </c>
      <c r="AJ24" s="42">
        <v>26011617</v>
      </c>
      <c r="AK24" s="42">
        <v>22526127</v>
      </c>
      <c r="AL24" s="42">
        <v>24909348</v>
      </c>
      <c r="AM24" s="42">
        <v>34133365</v>
      </c>
      <c r="AN24" s="42">
        <v>25990061</v>
      </c>
      <c r="AO24" s="42">
        <v>24968523</v>
      </c>
      <c r="AP24" s="98">
        <v>25218189</v>
      </c>
      <c r="AQ24" s="101">
        <v>22921801</v>
      </c>
      <c r="AR24" s="42">
        <v>23790925</v>
      </c>
      <c r="AS24" s="42">
        <v>24763103</v>
      </c>
      <c r="AT24" s="42">
        <v>20974781</v>
      </c>
      <c r="AU24" s="105">
        <f t="shared" si="0"/>
        <v>294733588</v>
      </c>
      <c r="AV24" s="49">
        <f t="shared" si="1"/>
        <v>2.2850098332871385</v>
      </c>
      <c r="AW24" s="110">
        <f t="shared" si="2"/>
        <v>7.9065663745682857E-2</v>
      </c>
    </row>
    <row r="25" spans="1:50" x14ac:dyDescent="0.6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65">
        <v>43191</v>
      </c>
      <c r="AC25" s="44">
        <v>106117594</v>
      </c>
      <c r="AD25" s="46">
        <v>315475764.77000004</v>
      </c>
      <c r="AE25" s="70">
        <f t="shared" si="4"/>
        <v>2.9728884050085043</v>
      </c>
      <c r="AH25" s="78">
        <v>2009</v>
      </c>
      <c r="AI25" s="42">
        <v>19930960</v>
      </c>
      <c r="AJ25" s="42">
        <v>22359463</v>
      </c>
      <c r="AK25" s="42">
        <v>25446683</v>
      </c>
      <c r="AL25" s="42">
        <v>24825706</v>
      </c>
      <c r="AM25" s="42">
        <v>27753524</v>
      </c>
      <c r="AN25" s="42">
        <v>26176907</v>
      </c>
      <c r="AO25" s="42">
        <v>27007151</v>
      </c>
      <c r="AP25" s="98">
        <v>25871877</v>
      </c>
      <c r="AQ25" s="101">
        <v>21330112</v>
      </c>
      <c r="AR25" s="42">
        <v>27992748</v>
      </c>
      <c r="AS25" s="42">
        <v>25929355</v>
      </c>
      <c r="AT25" s="42">
        <v>24709432</v>
      </c>
      <c r="AU25" s="105">
        <f t="shared" si="0"/>
        <v>299333918</v>
      </c>
      <c r="AV25" s="49">
        <f t="shared" si="1"/>
        <v>2.0286846151861746</v>
      </c>
      <c r="AW25" s="110">
        <f t="shared" si="2"/>
        <v>1.5608434828269386E-2</v>
      </c>
    </row>
    <row r="26" spans="1:50" x14ac:dyDescent="0.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65">
        <v>43221</v>
      </c>
      <c r="AC26" s="44">
        <v>107592012</v>
      </c>
      <c r="AD26" s="46">
        <v>312424062.74000001</v>
      </c>
      <c r="AE26" s="70">
        <f t="shared" si="4"/>
        <v>2.9037849272676488</v>
      </c>
      <c r="AH26" s="78">
        <v>2010</v>
      </c>
      <c r="AI26" s="42">
        <v>20662269</v>
      </c>
      <c r="AJ26" s="42">
        <v>22313418</v>
      </c>
      <c r="AK26" s="42">
        <v>25575823</v>
      </c>
      <c r="AL26" s="42">
        <v>25515347</v>
      </c>
      <c r="AM26" s="42">
        <v>33327845</v>
      </c>
      <c r="AN26" s="42">
        <v>29949472</v>
      </c>
      <c r="AO26" s="42">
        <v>27593714</v>
      </c>
      <c r="AP26" s="98">
        <v>23171172</v>
      </c>
      <c r="AQ26" s="101">
        <v>26471294</v>
      </c>
      <c r="AR26" s="42">
        <v>31732436</v>
      </c>
      <c r="AS26" s="42">
        <v>29453037</v>
      </c>
      <c r="AT26" s="42">
        <v>26560853</v>
      </c>
      <c r="AU26" s="105">
        <f t="shared" si="0"/>
        <v>322326680</v>
      </c>
      <c r="AV26" s="49">
        <f t="shared" si="1"/>
        <v>2.2817849689948102</v>
      </c>
      <c r="AW26" s="110">
        <f t="shared" si="2"/>
        <v>7.681308604660031E-2</v>
      </c>
    </row>
    <row r="27" spans="1:50" x14ac:dyDescent="0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65">
        <v>43252</v>
      </c>
      <c r="AC27" s="44">
        <v>88303488</v>
      </c>
      <c r="AD27" s="46">
        <v>253377264.18000004</v>
      </c>
      <c r="AE27" s="70">
        <f t="shared" si="4"/>
        <v>2.8693913447677177</v>
      </c>
      <c r="AH27" s="78">
        <v>2011</v>
      </c>
      <c r="AI27" s="42">
        <v>25647030</v>
      </c>
      <c r="AJ27" s="42">
        <v>27575709</v>
      </c>
      <c r="AK27" s="42">
        <v>32814884</v>
      </c>
      <c r="AL27" s="42">
        <v>35212468</v>
      </c>
      <c r="AM27" s="42">
        <v>33847090</v>
      </c>
      <c r="AN27" s="42">
        <v>33351442</v>
      </c>
      <c r="AO27" s="42">
        <v>37687054</v>
      </c>
      <c r="AP27" s="98">
        <v>31408881</v>
      </c>
      <c r="AQ27" s="101">
        <v>30677730</v>
      </c>
      <c r="AR27" s="42">
        <v>34459178</v>
      </c>
      <c r="AS27" s="42">
        <v>34247583</v>
      </c>
      <c r="AT27" s="42">
        <v>35535738</v>
      </c>
      <c r="AU27" s="105">
        <f t="shared" si="0"/>
        <v>392464787</v>
      </c>
      <c r="AV27" s="49">
        <f t="shared" si="1"/>
        <v>2.5310943136918929</v>
      </c>
      <c r="AW27" s="110">
        <f t="shared" si="2"/>
        <v>0.21759944600304262</v>
      </c>
    </row>
    <row r="28" spans="1:50" x14ac:dyDescent="0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65">
        <v>43282</v>
      </c>
      <c r="AC28" s="44">
        <v>97947911</v>
      </c>
      <c r="AD28" s="46">
        <v>281940230</v>
      </c>
      <c r="AE28" s="70">
        <f t="shared" si="4"/>
        <v>2.8784710885768661</v>
      </c>
      <c r="AH28" s="78">
        <v>2012</v>
      </c>
      <c r="AI28" s="42">
        <v>30572174</v>
      </c>
      <c r="AJ28" s="42">
        <v>31333924</v>
      </c>
      <c r="AK28" s="42">
        <v>42403418</v>
      </c>
      <c r="AL28" s="42">
        <v>35999237</v>
      </c>
      <c r="AM28" s="42">
        <v>43197736</v>
      </c>
      <c r="AN28" s="42">
        <v>45734556</v>
      </c>
      <c r="AO28" s="42">
        <v>41975078</v>
      </c>
      <c r="AP28" s="98">
        <v>38000937</v>
      </c>
      <c r="AQ28" s="101">
        <v>32908295</v>
      </c>
      <c r="AR28" s="42">
        <v>33536795</v>
      </c>
      <c r="AS28" s="42">
        <v>35786916</v>
      </c>
      <c r="AT28" s="42">
        <v>38347324</v>
      </c>
      <c r="AU28" s="105">
        <f t="shared" si="0"/>
        <v>449796390</v>
      </c>
      <c r="AV28" s="49">
        <f t="shared" si="1"/>
        <v>2.5196371819702681</v>
      </c>
      <c r="AW28" s="110">
        <f t="shared" si="2"/>
        <v>0.14608088393927682</v>
      </c>
    </row>
    <row r="29" spans="1:50" x14ac:dyDescent="0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65">
        <v>43313</v>
      </c>
      <c r="AC29" s="44">
        <v>97434163</v>
      </c>
      <c r="AD29" s="46">
        <v>275218913.16999996</v>
      </c>
      <c r="AE29" s="70">
        <f t="shared" si="4"/>
        <v>2.8246654427564586</v>
      </c>
      <c r="AH29" s="78">
        <v>2013</v>
      </c>
      <c r="AI29" s="42">
        <v>31156882</v>
      </c>
      <c r="AJ29" s="42">
        <v>34173595</v>
      </c>
      <c r="AK29" s="42">
        <v>38353990</v>
      </c>
      <c r="AL29" s="42">
        <v>37577127</v>
      </c>
      <c r="AM29" s="42">
        <v>49696297</v>
      </c>
      <c r="AN29" s="42">
        <v>42195298</v>
      </c>
      <c r="AO29" s="42">
        <v>37150541</v>
      </c>
      <c r="AP29" s="98">
        <v>41026997</v>
      </c>
      <c r="AQ29" s="101">
        <v>34808087</v>
      </c>
      <c r="AR29" s="42">
        <v>41555483</v>
      </c>
      <c r="AS29" s="42">
        <v>43779999</v>
      </c>
      <c r="AT29" s="42">
        <v>42762080</v>
      </c>
      <c r="AU29" s="105">
        <f t="shared" si="0"/>
        <v>474236376</v>
      </c>
      <c r="AV29" s="49">
        <f t="shared" si="1"/>
        <v>3.41730830896869</v>
      </c>
      <c r="AW29" s="110">
        <f t="shared" si="2"/>
        <v>5.4335665077258621E-2</v>
      </c>
    </row>
    <row r="30" spans="1:50" x14ac:dyDescent="0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65">
        <v>43344</v>
      </c>
      <c r="AC30" s="44">
        <v>88599933</v>
      </c>
      <c r="AD30" s="46">
        <v>247966603.73999998</v>
      </c>
      <c r="AE30" s="70">
        <f t="shared" si="4"/>
        <v>2.7987222489208876</v>
      </c>
      <c r="AG30" s="21"/>
      <c r="AH30" s="78">
        <v>2014</v>
      </c>
      <c r="AI30" s="42">
        <v>41408543</v>
      </c>
      <c r="AJ30" s="42">
        <v>45968102</v>
      </c>
      <c r="AK30" s="42">
        <v>52570546</v>
      </c>
      <c r="AL30" s="42">
        <v>51401705</v>
      </c>
      <c r="AM30" s="42">
        <v>54596331</v>
      </c>
      <c r="AN30" s="42">
        <v>55881232</v>
      </c>
      <c r="AO30" s="42">
        <v>51459761</v>
      </c>
      <c r="AP30" s="98">
        <v>51878553</v>
      </c>
      <c r="AQ30" s="101">
        <v>51412328</v>
      </c>
      <c r="AR30" s="42">
        <v>53982154</v>
      </c>
      <c r="AS30" s="42">
        <v>52893515</v>
      </c>
      <c r="AT30" s="42">
        <v>47595251</v>
      </c>
      <c r="AU30" s="105">
        <f t="shared" si="0"/>
        <v>611048021</v>
      </c>
      <c r="AV30" s="49">
        <f t="shared" si="1"/>
        <v>3.7470332760311811</v>
      </c>
      <c r="AW30" s="110">
        <f t="shared" si="2"/>
        <v>0.28848829808028054</v>
      </c>
    </row>
    <row r="31" spans="1:50" x14ac:dyDescent="0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65">
        <v>43374</v>
      </c>
      <c r="AC31" s="44">
        <v>98449999</v>
      </c>
      <c r="AD31" s="46">
        <v>276231792.63999999</v>
      </c>
      <c r="AE31" s="70">
        <f t="shared" si="4"/>
        <v>2.8058079781189229</v>
      </c>
      <c r="AG31" s="21"/>
      <c r="AH31" s="78">
        <v>2015</v>
      </c>
      <c r="AI31" s="43">
        <v>50506401</v>
      </c>
      <c r="AJ31" s="43">
        <v>52139993</v>
      </c>
      <c r="AK31" s="43">
        <v>58673360</v>
      </c>
      <c r="AL31" s="43">
        <v>52130003</v>
      </c>
      <c r="AM31" s="43">
        <v>66160947</v>
      </c>
      <c r="AN31" s="42">
        <v>63425708</v>
      </c>
      <c r="AO31" s="42">
        <v>63440573</v>
      </c>
      <c r="AP31" s="42">
        <v>65351435</v>
      </c>
      <c r="AQ31" s="101">
        <v>59556437</v>
      </c>
      <c r="AR31" s="42">
        <v>63036864</v>
      </c>
      <c r="AS31" s="42">
        <v>60431865</v>
      </c>
      <c r="AT31" s="42">
        <v>65455247</v>
      </c>
      <c r="AU31" s="105">
        <f t="shared" si="0"/>
        <v>720308833</v>
      </c>
      <c r="AV31" s="49">
        <f t="shared" si="1"/>
        <v>3.1998802162266422</v>
      </c>
      <c r="AW31" s="110">
        <f t="shared" ref="AW31:AW36" si="5">+(AU31-AU30)/AU30</f>
        <v>0.17880887957249436</v>
      </c>
    </row>
    <row r="32" spans="1:50" x14ac:dyDescent="0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0"/>
      <c r="M32" s="1"/>
      <c r="N32" s="1"/>
      <c r="O32" s="11"/>
      <c r="P32" s="11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65">
        <v>43405</v>
      </c>
      <c r="AC32" s="44">
        <v>96842610</v>
      </c>
      <c r="AD32" s="46">
        <v>266763496.36000004</v>
      </c>
      <c r="AE32" s="70">
        <f t="shared" si="4"/>
        <v>2.7546087033383349</v>
      </c>
      <c r="AG32" s="21"/>
      <c r="AH32" s="78">
        <v>2016</v>
      </c>
      <c r="AI32" s="43">
        <v>55632857</v>
      </c>
      <c r="AJ32" s="43">
        <v>57312773</v>
      </c>
      <c r="AK32" s="43">
        <v>64260029</v>
      </c>
      <c r="AL32" s="43">
        <v>68456967</v>
      </c>
      <c r="AM32" s="43">
        <v>76717653</v>
      </c>
      <c r="AN32" s="42">
        <v>71180386</v>
      </c>
      <c r="AO32" s="42">
        <v>72767083</v>
      </c>
      <c r="AP32" s="42">
        <v>64871080</v>
      </c>
      <c r="AQ32" s="101">
        <v>66165736</v>
      </c>
      <c r="AR32" s="42">
        <v>72998159</v>
      </c>
      <c r="AS32" s="42">
        <v>64437647</v>
      </c>
      <c r="AT32" s="42">
        <v>65054371</v>
      </c>
      <c r="AU32" s="105">
        <f t="shared" ref="AU32:AU37" si="6">SUM(AI32:AT32)</f>
        <v>799854741</v>
      </c>
      <c r="AV32" s="49">
        <f t="shared" si="1"/>
        <v>3.0696634509165204</v>
      </c>
      <c r="AW32" s="110">
        <f t="shared" si="5"/>
        <v>0.11043305920420388</v>
      </c>
      <c r="AX32" s="26"/>
    </row>
    <row r="33" spans="1:51" x14ac:dyDescent="0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9"/>
      <c r="S33" s="1"/>
      <c r="T33" s="3"/>
      <c r="U33" s="3"/>
      <c r="V33" s="3"/>
      <c r="W33" s="3"/>
      <c r="X33" s="3"/>
      <c r="Y33" s="1"/>
      <c r="Z33" s="1"/>
      <c r="AA33" s="1"/>
      <c r="AB33" s="64">
        <v>43435</v>
      </c>
      <c r="AC33" s="67">
        <v>97149564</v>
      </c>
      <c r="AD33" s="61">
        <v>264838171.44000006</v>
      </c>
      <c r="AE33" s="71">
        <f t="shared" si="4"/>
        <v>2.7260870819759937</v>
      </c>
      <c r="AG33" s="21"/>
      <c r="AH33" s="78">
        <v>2017</v>
      </c>
      <c r="AI33" s="43">
        <v>64303584</v>
      </c>
      <c r="AJ33" s="43">
        <v>66620606</v>
      </c>
      <c r="AK33" s="43">
        <v>71869640</v>
      </c>
      <c r="AL33" s="43">
        <v>79851780</v>
      </c>
      <c r="AM33" s="43">
        <v>85869921</v>
      </c>
      <c r="AN33" s="42">
        <v>86082995</v>
      </c>
      <c r="AO33" s="42">
        <v>91361157</v>
      </c>
      <c r="AP33" s="42">
        <v>73629117</v>
      </c>
      <c r="AQ33" s="101">
        <v>67692637</v>
      </c>
      <c r="AR33" s="42">
        <v>88432893</v>
      </c>
      <c r="AS33" s="42">
        <v>70957849</v>
      </c>
      <c r="AT33" s="42">
        <v>91911350</v>
      </c>
      <c r="AU33" s="105">
        <f t="shared" si="6"/>
        <v>938583529</v>
      </c>
      <c r="AV33" s="49">
        <f t="shared" si="1"/>
        <v>3.0478176362393845</v>
      </c>
      <c r="AW33" s="110">
        <f t="shared" si="5"/>
        <v>0.17344247760106732</v>
      </c>
    </row>
    <row r="34" spans="1:5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65">
        <v>43466</v>
      </c>
      <c r="AC34" s="44">
        <v>89192404</v>
      </c>
      <c r="AD34" s="46">
        <v>237806527.17000008</v>
      </c>
      <c r="AE34" s="71">
        <f t="shared" si="4"/>
        <v>2.6662195041855816</v>
      </c>
      <c r="AG34" s="21"/>
      <c r="AH34" s="78">
        <v>2018</v>
      </c>
      <c r="AI34" s="43">
        <v>76740046</v>
      </c>
      <c r="AJ34" s="43">
        <v>76478433</v>
      </c>
      <c r="AK34" s="44">
        <v>83568002</v>
      </c>
      <c r="AL34" s="43">
        <v>106117594</v>
      </c>
      <c r="AM34" s="43">
        <v>107592012</v>
      </c>
      <c r="AN34" s="42">
        <v>88303488</v>
      </c>
      <c r="AO34" s="42">
        <v>97947911</v>
      </c>
      <c r="AP34" s="42">
        <v>97434163</v>
      </c>
      <c r="AQ34" s="101">
        <v>88599933</v>
      </c>
      <c r="AR34" s="42">
        <v>98449999</v>
      </c>
      <c r="AS34" s="42">
        <v>96842610</v>
      </c>
      <c r="AT34" s="42">
        <v>97149564</v>
      </c>
      <c r="AU34" s="104">
        <f t="shared" si="6"/>
        <v>1115223755</v>
      </c>
      <c r="AV34" s="49">
        <f t="shared" si="1"/>
        <v>2.8682275719637982</v>
      </c>
      <c r="AW34" s="110">
        <f t="shared" si="5"/>
        <v>0.18819872770215637</v>
      </c>
    </row>
    <row r="35" spans="1:51" x14ac:dyDescent="0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64">
        <v>43497</v>
      </c>
      <c r="AC35" s="44">
        <v>99644130</v>
      </c>
      <c r="AD35" s="46">
        <v>267058137.86000001</v>
      </c>
      <c r="AE35" s="70">
        <f t="shared" si="4"/>
        <v>2.6801191185070312</v>
      </c>
      <c r="AG35" s="21"/>
      <c r="AH35" s="78">
        <v>2019</v>
      </c>
      <c r="AI35" s="43">
        <f>+AJ35</f>
        <v>99644130</v>
      </c>
      <c r="AJ35" s="43">
        <v>99644130</v>
      </c>
      <c r="AK35" s="44">
        <v>117737601</v>
      </c>
      <c r="AL35" s="43">
        <v>122841387</v>
      </c>
      <c r="AM35" s="43">
        <v>125293328</v>
      </c>
      <c r="AN35" s="42">
        <v>123967355</v>
      </c>
      <c r="AO35" s="42">
        <v>123831883</v>
      </c>
      <c r="AP35" s="42">
        <v>124943552</v>
      </c>
      <c r="AQ35" s="101">
        <v>112033456</v>
      </c>
      <c r="AR35" s="42">
        <v>116745652</v>
      </c>
      <c r="AS35" s="42">
        <v>135273597</v>
      </c>
      <c r="AT35" s="42">
        <v>105986034</v>
      </c>
      <c r="AU35" s="104">
        <f t="shared" si="6"/>
        <v>1407942105</v>
      </c>
      <c r="AV35" s="49">
        <f t="shared" si="1"/>
        <v>2.5943425284948063</v>
      </c>
      <c r="AW35" s="110">
        <f t="shared" si="5"/>
        <v>0.26247499543264302</v>
      </c>
    </row>
    <row r="36" spans="1:51" x14ac:dyDescent="0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65">
        <v>43525</v>
      </c>
      <c r="AC36" s="44">
        <v>117737601</v>
      </c>
      <c r="AD36" s="46">
        <v>308545725.49000001</v>
      </c>
      <c r="AE36" s="70">
        <f t="shared" si="4"/>
        <v>2.6206218138417818</v>
      </c>
      <c r="AG36" s="20"/>
      <c r="AH36" s="78">
        <v>2020</v>
      </c>
      <c r="AI36" s="42">
        <v>109712762</v>
      </c>
      <c r="AJ36" s="42">
        <v>131998915</v>
      </c>
      <c r="AK36" s="44">
        <v>115811924</v>
      </c>
      <c r="AL36" s="43">
        <v>127751797</v>
      </c>
      <c r="AM36" s="43">
        <v>159145827</v>
      </c>
      <c r="AN36" s="42">
        <v>122263463</v>
      </c>
      <c r="AO36" s="42">
        <v>98311746</v>
      </c>
      <c r="AP36" s="42">
        <v>115666912</v>
      </c>
      <c r="AQ36" s="101">
        <v>118950401</v>
      </c>
      <c r="AR36" s="42">
        <v>141703470</v>
      </c>
      <c r="AS36" s="42">
        <v>154257289</v>
      </c>
      <c r="AT36" s="42">
        <v>95557708</v>
      </c>
      <c r="AU36" s="104">
        <f t="shared" si="6"/>
        <v>1491132214</v>
      </c>
      <c r="AV36" s="49">
        <f t="shared" si="1"/>
        <v>2.4222336531319817</v>
      </c>
      <c r="AW36" s="110">
        <f t="shared" si="5"/>
        <v>5.908631377992634E-2</v>
      </c>
      <c r="AX36" s="27"/>
    </row>
    <row r="37" spans="1:51" x14ac:dyDescent="0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65">
        <v>43556</v>
      </c>
      <c r="AC37" s="44">
        <v>122841387</v>
      </c>
      <c r="AD37" s="46">
        <v>319096198.44999999</v>
      </c>
      <c r="AE37" s="71">
        <f t="shared" si="4"/>
        <v>2.5976277722263097</v>
      </c>
      <c r="AH37" s="78">
        <v>2021</v>
      </c>
      <c r="AI37" s="42">
        <v>101421858</v>
      </c>
      <c r="AJ37" s="42">
        <v>126636641</v>
      </c>
      <c r="AK37" s="44">
        <v>137398429</v>
      </c>
      <c r="AL37" s="43">
        <v>167273101</v>
      </c>
      <c r="AM37" s="43">
        <v>161190067</v>
      </c>
      <c r="AN37" s="42">
        <v>153299074</v>
      </c>
      <c r="AO37" s="42">
        <v>162826458</v>
      </c>
      <c r="AP37" s="42">
        <v>152297115</v>
      </c>
      <c r="AQ37" s="101">
        <v>164254725</v>
      </c>
      <c r="AR37" s="42">
        <v>155185007</v>
      </c>
      <c r="AS37" s="42">
        <v>188165830</v>
      </c>
      <c r="AT37" s="42">
        <v>185686546</v>
      </c>
      <c r="AU37" s="104">
        <f t="shared" si="6"/>
        <v>1855634851</v>
      </c>
      <c r="AV37" s="49">
        <f t="shared" si="1"/>
        <v>2.7369744897510553</v>
      </c>
      <c r="AW37" s="110">
        <f>+(AU37-AU36)/AU36</f>
        <v>0.24444689315792623</v>
      </c>
    </row>
    <row r="38" spans="1:51" x14ac:dyDescent="0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65">
        <v>43586</v>
      </c>
      <c r="AC38" s="44">
        <v>125293328</v>
      </c>
      <c r="AD38" s="46">
        <v>318003984.67999995</v>
      </c>
      <c r="AE38" s="71">
        <f t="shared" si="4"/>
        <v>2.5380759674609323</v>
      </c>
      <c r="AH38" s="78">
        <v>2022</v>
      </c>
      <c r="AI38" s="42">
        <v>161094284</v>
      </c>
      <c r="AJ38" s="42">
        <v>180446924</v>
      </c>
      <c r="AK38" s="44">
        <v>184043936</v>
      </c>
      <c r="AL38" s="43">
        <v>182579815</v>
      </c>
      <c r="AM38" s="43">
        <v>208671837</v>
      </c>
      <c r="AN38" s="42">
        <v>209466750</v>
      </c>
      <c r="AO38" s="42">
        <v>227749024</v>
      </c>
      <c r="AP38" s="42">
        <v>183783270</v>
      </c>
      <c r="AQ38" s="101">
        <v>209270183</v>
      </c>
      <c r="AR38" s="42">
        <v>205648136</v>
      </c>
      <c r="AS38" s="42">
        <v>188596398</v>
      </c>
      <c r="AT38" s="42">
        <v>197378288</v>
      </c>
      <c r="AU38" s="104">
        <f>SUM(AI38:AT38)</f>
        <v>2338728845</v>
      </c>
      <c r="AV38" s="49">
        <f t="shared" si="1"/>
        <v>2.8447867583811326</v>
      </c>
      <c r="AW38" s="110">
        <f>+(AU38-AU37)/AU37</f>
        <v>0.26033893130410923</v>
      </c>
      <c r="AY38" s="36"/>
    </row>
    <row r="39" spans="1:51" x14ac:dyDescent="0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65">
        <v>43617</v>
      </c>
      <c r="AC39" s="44">
        <v>123967355</v>
      </c>
      <c r="AD39" s="46">
        <v>320166090.88999999</v>
      </c>
      <c r="AE39" s="71">
        <f t="shared" si="4"/>
        <v>2.5826645320455532</v>
      </c>
      <c r="AH39" s="78">
        <v>2023</v>
      </c>
      <c r="AI39" s="42">
        <v>209188250</v>
      </c>
      <c r="AJ39" s="42">
        <v>206062017</v>
      </c>
      <c r="AK39" s="44">
        <v>236255622</v>
      </c>
      <c r="AL39" s="43">
        <v>206800041</v>
      </c>
      <c r="AM39" s="43">
        <v>236817684</v>
      </c>
      <c r="AN39" s="42">
        <v>240986079</v>
      </c>
      <c r="AO39" s="42">
        <v>220840601</v>
      </c>
      <c r="AP39" s="42">
        <v>217441748</v>
      </c>
      <c r="AQ39" s="101">
        <v>236691628</v>
      </c>
      <c r="AR39" s="42">
        <v>216287609</v>
      </c>
      <c r="AS39" s="42">
        <v>216042043</v>
      </c>
      <c r="AT39" s="42">
        <v>233231853</v>
      </c>
      <c r="AU39" s="104">
        <f>SUM(AI39:AT39)</f>
        <v>2676645175</v>
      </c>
      <c r="AV39" s="49">
        <f t="shared" si="1"/>
        <v>2.3494811770260133</v>
      </c>
      <c r="AW39" s="110">
        <f>+(AU39-AU38)/AU38</f>
        <v>0.1444871776060897</v>
      </c>
    </row>
    <row r="40" spans="1:51" ht="16.899999999999999" thickBo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2"/>
      <c r="R40" s="1"/>
      <c r="S40" s="1"/>
      <c r="T40" s="1"/>
      <c r="U40" s="1"/>
      <c r="V40" s="1"/>
      <c r="W40" s="1"/>
      <c r="X40" s="1"/>
      <c r="Y40" s="1"/>
      <c r="Z40" s="1"/>
      <c r="AA40" s="1"/>
      <c r="AB40" s="65">
        <v>43647</v>
      </c>
      <c r="AC40" s="44">
        <v>123831883</v>
      </c>
      <c r="AD40" s="46">
        <v>324050947.59999985</v>
      </c>
      <c r="AE40" s="71">
        <f t="shared" si="4"/>
        <v>2.6168619886043389</v>
      </c>
      <c r="AH40" s="79">
        <v>2024</v>
      </c>
      <c r="AI40" s="51">
        <v>196676284</v>
      </c>
      <c r="AJ40" s="51">
        <v>201461305</v>
      </c>
      <c r="AK40" s="97">
        <v>202473619</v>
      </c>
      <c r="AL40" s="50">
        <v>246220925</v>
      </c>
      <c r="AM40" s="50">
        <v>275347813</v>
      </c>
      <c r="AN40" s="51">
        <v>236535209</v>
      </c>
      <c r="AO40" s="51">
        <v>214697316</v>
      </c>
      <c r="AP40" s="51"/>
      <c r="AQ40" s="102"/>
      <c r="AR40" s="51"/>
      <c r="AS40" s="51"/>
      <c r="AT40" s="51"/>
      <c r="AU40" s="106">
        <f>SUM(AI40:AT40)</f>
        <v>1573412471</v>
      </c>
      <c r="AV40" s="108"/>
      <c r="AW40" s="112"/>
    </row>
    <row r="41" spans="1:51" ht="16.899999999999999" thickBo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2"/>
      <c r="T41" s="1"/>
      <c r="U41" s="1"/>
      <c r="V41" s="1"/>
      <c r="W41" s="1"/>
      <c r="X41" s="1"/>
      <c r="Y41" s="1"/>
      <c r="Z41" s="1"/>
      <c r="AA41" s="1"/>
      <c r="AB41" s="65">
        <v>43678</v>
      </c>
      <c r="AC41" s="44">
        <v>124943552</v>
      </c>
      <c r="AD41" s="46">
        <v>326912721.97000003</v>
      </c>
      <c r="AE41" s="71">
        <f t="shared" si="4"/>
        <v>2.6164833377716046</v>
      </c>
      <c r="AV41" s="20"/>
    </row>
    <row r="42" spans="1:51" ht="16.899999999999999" thickBo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3"/>
      <c r="P42" s="1"/>
      <c r="Q42" s="1"/>
      <c r="R42" s="12"/>
      <c r="S42" s="1"/>
      <c r="T42" s="1"/>
      <c r="U42" s="1"/>
      <c r="V42" s="1"/>
      <c r="W42" s="1"/>
      <c r="X42" s="1"/>
      <c r="Y42" s="1"/>
      <c r="Z42" s="1"/>
      <c r="AA42" s="1"/>
      <c r="AB42" s="65">
        <v>43709</v>
      </c>
      <c r="AC42" s="42">
        <v>112033456</v>
      </c>
      <c r="AD42" s="45">
        <v>284125531.82000011</v>
      </c>
      <c r="AE42" s="71">
        <f t="shared" ref="AE42:AE54" si="7">(AD42/AC42)</f>
        <v>2.5360775429439588</v>
      </c>
      <c r="AH42" s="234" t="s">
        <v>52</v>
      </c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6"/>
      <c r="AV42" s="20"/>
    </row>
    <row r="43" spans="1:51" ht="16.899999999999999" thickBo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4"/>
      <c r="P43" s="10"/>
      <c r="Q43" s="1"/>
      <c r="R43" s="1"/>
      <c r="S43" s="5"/>
      <c r="T43" s="15"/>
      <c r="U43" s="15"/>
      <c r="V43" s="15"/>
      <c r="W43" s="15"/>
      <c r="X43" s="15"/>
      <c r="Y43" s="9"/>
      <c r="Z43" s="9"/>
      <c r="AA43" s="9"/>
      <c r="AB43" s="65">
        <v>43739</v>
      </c>
      <c r="AC43" s="42">
        <v>116745652</v>
      </c>
      <c r="AD43" s="45">
        <v>305288552.73999995</v>
      </c>
      <c r="AE43" s="71">
        <f t="shared" si="7"/>
        <v>2.6149886313539108</v>
      </c>
      <c r="AG43" s="35"/>
      <c r="AH43" s="76" t="s">
        <v>10</v>
      </c>
      <c r="AI43" s="72" t="s">
        <v>11</v>
      </c>
      <c r="AJ43" s="72" t="s">
        <v>12</v>
      </c>
      <c r="AK43" s="72" t="s">
        <v>13</v>
      </c>
      <c r="AL43" s="72" t="s">
        <v>14</v>
      </c>
      <c r="AM43" s="72" t="s">
        <v>15</v>
      </c>
      <c r="AN43" s="72" t="s">
        <v>16</v>
      </c>
      <c r="AO43" s="72" t="s">
        <v>17</v>
      </c>
      <c r="AP43" s="72" t="s">
        <v>18</v>
      </c>
      <c r="AQ43" s="72" t="s">
        <v>19</v>
      </c>
      <c r="AR43" s="72" t="s">
        <v>20</v>
      </c>
      <c r="AS43" s="72" t="s">
        <v>21</v>
      </c>
      <c r="AT43" s="72" t="s">
        <v>22</v>
      </c>
      <c r="AU43" s="76" t="s">
        <v>3</v>
      </c>
      <c r="AV43" s="20"/>
    </row>
    <row r="44" spans="1:5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4"/>
      <c r="P44" s="2"/>
      <c r="Q44" s="14"/>
      <c r="R44" s="1"/>
      <c r="S44" s="1"/>
      <c r="T44" s="15"/>
      <c r="U44" s="15"/>
      <c r="V44" s="15"/>
      <c r="W44" s="15"/>
      <c r="X44" s="15"/>
      <c r="Y44" s="9"/>
      <c r="Z44" s="9"/>
      <c r="AA44" s="9"/>
      <c r="AB44" s="65">
        <v>43770</v>
      </c>
      <c r="AC44" s="42">
        <v>135273597</v>
      </c>
      <c r="AD44" s="45">
        <v>364320933.26999992</v>
      </c>
      <c r="AE44" s="71">
        <f t="shared" si="7"/>
        <v>2.6932153897704065</v>
      </c>
      <c r="AG44" s="35"/>
      <c r="AH44" s="77">
        <v>1994</v>
      </c>
      <c r="AI44" s="80">
        <v>33460843.649999999</v>
      </c>
      <c r="AJ44" s="80">
        <v>36882566.390000001</v>
      </c>
      <c r="AK44" s="80">
        <v>48559794.140000001</v>
      </c>
      <c r="AL44" s="83">
        <v>40667475.399999999</v>
      </c>
      <c r="AM44" s="80">
        <v>51188030.130000003</v>
      </c>
      <c r="AN44" s="80">
        <v>51060404.640000001</v>
      </c>
      <c r="AO44" s="80">
        <v>49734966.240000002</v>
      </c>
      <c r="AP44" s="80">
        <v>32205590.600000001</v>
      </c>
      <c r="AQ44" s="80">
        <v>37119416.100000001</v>
      </c>
      <c r="AR44" s="80">
        <v>46688430.549999997</v>
      </c>
      <c r="AS44" s="80">
        <v>42858362.909999996</v>
      </c>
      <c r="AT44" s="80">
        <v>43874474.130000003</v>
      </c>
      <c r="AU44" s="92">
        <f t="shared" ref="AU44:AU73" si="8">SUM(AI44:AT44)</f>
        <v>514300354.88</v>
      </c>
      <c r="AV44" s="20"/>
      <c r="AW44" s="28"/>
    </row>
    <row r="45" spans="1:51" x14ac:dyDescent="0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4"/>
      <c r="P45" s="2"/>
      <c r="Q45" s="14"/>
      <c r="R45" s="1"/>
      <c r="S45" s="1"/>
      <c r="T45" s="15"/>
      <c r="U45" s="15"/>
      <c r="V45" s="15"/>
      <c r="W45" s="15"/>
      <c r="X45" s="15"/>
      <c r="Y45" s="9"/>
      <c r="Z45" s="9"/>
      <c r="AA45" s="9"/>
      <c r="AB45" s="65">
        <v>43800</v>
      </c>
      <c r="AC45" s="42">
        <v>105986034</v>
      </c>
      <c r="AD45" s="45">
        <v>277308728.72000003</v>
      </c>
      <c r="AE45" s="71">
        <f t="shared" si="7"/>
        <v>2.6164648138451905</v>
      </c>
      <c r="AG45" s="35"/>
      <c r="AH45" s="78">
        <v>1995</v>
      </c>
      <c r="AI45" s="81">
        <v>40254935.740000002</v>
      </c>
      <c r="AJ45" s="81">
        <v>51949088.399999999</v>
      </c>
      <c r="AK45" s="81">
        <v>57640593.75</v>
      </c>
      <c r="AL45" s="84">
        <v>56654123.710000001</v>
      </c>
      <c r="AM45" s="81">
        <v>59262797.789999999</v>
      </c>
      <c r="AN45" s="81">
        <v>60002704.100000001</v>
      </c>
      <c r="AO45" s="81">
        <v>60133659.630000003</v>
      </c>
      <c r="AP45" s="81">
        <v>56859069.520000003</v>
      </c>
      <c r="AQ45" s="81">
        <v>65498668.609999999</v>
      </c>
      <c r="AR45" s="81">
        <v>60426403.859999999</v>
      </c>
      <c r="AS45" s="81">
        <v>58321554.170000002</v>
      </c>
      <c r="AT45" s="81">
        <v>38170730.460000001</v>
      </c>
      <c r="AU45" s="93">
        <f t="shared" si="8"/>
        <v>665174329.74000001</v>
      </c>
      <c r="AV45" s="20"/>
    </row>
    <row r="46" spans="1:51" x14ac:dyDescent="0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4"/>
      <c r="R46" s="1"/>
      <c r="S46" s="1"/>
      <c r="T46" s="1"/>
      <c r="U46" s="1"/>
      <c r="V46" s="1"/>
      <c r="W46" s="1"/>
      <c r="X46" s="1"/>
      <c r="Y46" s="1"/>
      <c r="Z46" s="1"/>
      <c r="AA46" s="1"/>
      <c r="AB46" s="65">
        <v>43831</v>
      </c>
      <c r="AC46" s="42">
        <v>109712762</v>
      </c>
      <c r="AD46" s="45">
        <v>283056724.69999999</v>
      </c>
      <c r="AE46" s="71">
        <f t="shared" si="7"/>
        <v>2.5799799361536446</v>
      </c>
      <c r="AG46" s="35"/>
      <c r="AH46" s="78">
        <v>1996</v>
      </c>
      <c r="AI46" s="81">
        <v>44852192.450000003</v>
      </c>
      <c r="AJ46" s="81">
        <v>41603572.420000002</v>
      </c>
      <c r="AK46" s="81">
        <v>55531920.780000001</v>
      </c>
      <c r="AL46" s="84">
        <v>50319542.479999997</v>
      </c>
      <c r="AM46" s="81">
        <v>52753057.649999999</v>
      </c>
      <c r="AN46" s="81">
        <v>50425664.299999997</v>
      </c>
      <c r="AO46" s="81">
        <v>52114113</v>
      </c>
      <c r="AP46" s="81">
        <v>52944599.25</v>
      </c>
      <c r="AQ46" s="81">
        <v>48190390.07</v>
      </c>
      <c r="AR46" s="81">
        <v>52741734.140000001</v>
      </c>
      <c r="AS46" s="81">
        <v>63433441.780000001</v>
      </c>
      <c r="AT46" s="81">
        <v>50397613.670000002</v>
      </c>
      <c r="AU46" s="93">
        <f t="shared" si="8"/>
        <v>615307841.98999989</v>
      </c>
      <c r="AV46" s="20"/>
    </row>
    <row r="47" spans="1:51" x14ac:dyDescent="0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65">
        <v>43862</v>
      </c>
      <c r="AC47" s="42">
        <v>131998915</v>
      </c>
      <c r="AD47" s="45">
        <v>334212222.10999995</v>
      </c>
      <c r="AE47" s="71">
        <f t="shared" si="7"/>
        <v>2.5319315852709847</v>
      </c>
      <c r="AG47" s="21"/>
      <c r="AH47" s="78">
        <v>1997</v>
      </c>
      <c r="AI47" s="81">
        <v>46713635.789999999</v>
      </c>
      <c r="AJ47" s="81">
        <v>56824735.399999999</v>
      </c>
      <c r="AK47" s="81">
        <v>67882081.519999996</v>
      </c>
      <c r="AL47" s="84">
        <v>78186246.010000005</v>
      </c>
      <c r="AM47" s="81">
        <v>66377824.700000003</v>
      </c>
      <c r="AN47" s="81">
        <v>79176159.950000003</v>
      </c>
      <c r="AO47" s="81">
        <v>77741398.090000004</v>
      </c>
      <c r="AP47" s="81">
        <v>83223775.049999997</v>
      </c>
      <c r="AQ47" s="81">
        <v>75156050.959999993</v>
      </c>
      <c r="AR47" s="81">
        <v>85464006.140000001</v>
      </c>
      <c r="AS47" s="81">
        <v>77362810.780000001</v>
      </c>
      <c r="AT47" s="81">
        <v>77556119.510000005</v>
      </c>
      <c r="AU47" s="93">
        <f t="shared" si="8"/>
        <v>871664843.89999986</v>
      </c>
      <c r="AV47" s="20"/>
    </row>
    <row r="48" spans="1:51" x14ac:dyDescent="0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65">
        <v>43891</v>
      </c>
      <c r="AC48" s="42">
        <v>115811924</v>
      </c>
      <c r="AD48" s="45">
        <v>290384081.64000005</v>
      </c>
      <c r="AE48" s="71">
        <f t="shared" si="7"/>
        <v>2.5073763703295358</v>
      </c>
      <c r="AG48" s="20"/>
      <c r="AH48" s="78">
        <v>1998</v>
      </c>
      <c r="AI48" s="81">
        <v>63530271.32</v>
      </c>
      <c r="AJ48" s="81">
        <v>72691608.349999994</v>
      </c>
      <c r="AK48" s="81">
        <v>89678948.150000006</v>
      </c>
      <c r="AL48" s="84">
        <v>91866268.950000003</v>
      </c>
      <c r="AM48" s="81">
        <v>92987416.890000001</v>
      </c>
      <c r="AN48" s="81">
        <v>77469935.670000002</v>
      </c>
      <c r="AO48" s="81">
        <v>67068006.719999999</v>
      </c>
      <c r="AP48" s="81">
        <v>67881873.730000004</v>
      </c>
      <c r="AQ48" s="81">
        <v>59427820.270000003</v>
      </c>
      <c r="AR48" s="81">
        <v>64035771.829999998</v>
      </c>
      <c r="AS48" s="81">
        <v>63299721.380000003</v>
      </c>
      <c r="AT48" s="81">
        <v>65113250.75</v>
      </c>
      <c r="AU48" s="93">
        <f t="shared" si="8"/>
        <v>875050894.00999999</v>
      </c>
      <c r="AV48" s="20"/>
    </row>
    <row r="49" spans="1:49" x14ac:dyDescent="0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65">
        <v>43922</v>
      </c>
      <c r="AC49" s="42">
        <v>127751797</v>
      </c>
      <c r="AD49" s="45">
        <v>317430911.43999994</v>
      </c>
      <c r="AE49" s="71">
        <f t="shared" si="7"/>
        <v>2.4847471338504925</v>
      </c>
      <c r="AG49" s="20"/>
      <c r="AH49" s="78">
        <v>1999</v>
      </c>
      <c r="AI49" s="81">
        <v>55593036.780000001</v>
      </c>
      <c r="AJ49" s="81">
        <v>61026742.979999997</v>
      </c>
      <c r="AK49" s="81">
        <v>70886417.25</v>
      </c>
      <c r="AL49" s="84">
        <v>64895519.850000001</v>
      </c>
      <c r="AM49" s="81">
        <v>62595616.630000003</v>
      </c>
      <c r="AN49" s="81">
        <v>76921547.489999995</v>
      </c>
      <c r="AO49" s="81">
        <v>60904291.359999999</v>
      </c>
      <c r="AP49" s="81">
        <v>41918512.270000003</v>
      </c>
      <c r="AQ49" s="81">
        <v>39414762.020000003</v>
      </c>
      <c r="AR49" s="45">
        <v>33379680.309999999</v>
      </c>
      <c r="AS49" s="45">
        <v>25236010</v>
      </c>
      <c r="AT49" s="45">
        <v>24169978</v>
      </c>
      <c r="AU49" s="93">
        <f t="shared" si="8"/>
        <v>616942114.93999994</v>
      </c>
      <c r="AV49" s="20"/>
    </row>
    <row r="50" spans="1:49" x14ac:dyDescent="0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65">
        <v>43952</v>
      </c>
      <c r="AC50" s="42">
        <v>159145827</v>
      </c>
      <c r="AD50" s="45">
        <v>392124655.53000003</v>
      </c>
      <c r="AE50" s="71">
        <f>(AD50/AC50)</f>
        <v>2.4639330035967579</v>
      </c>
      <c r="AG50" s="20"/>
      <c r="AH50" s="78">
        <v>2000</v>
      </c>
      <c r="AI50" s="45">
        <v>18526777.960000001</v>
      </c>
      <c r="AJ50" s="45">
        <v>20776663.109999999</v>
      </c>
      <c r="AK50" s="45">
        <v>25098273.559999999</v>
      </c>
      <c r="AL50" s="85">
        <v>37056599.310000002</v>
      </c>
      <c r="AM50" s="45">
        <v>35507979.32</v>
      </c>
      <c r="AN50" s="45">
        <v>33753779.869999997</v>
      </c>
      <c r="AO50" s="45">
        <v>20138536.239999998</v>
      </c>
      <c r="AP50" s="45">
        <v>14404428.470000001</v>
      </c>
      <c r="AQ50" s="45">
        <v>22401930.710000001</v>
      </c>
      <c r="AR50" s="45">
        <v>22698926.620000001</v>
      </c>
      <c r="AS50" s="45">
        <v>25693201.809999999</v>
      </c>
      <c r="AT50" s="45">
        <v>21351306.420000002</v>
      </c>
      <c r="AU50" s="94">
        <f t="shared" si="8"/>
        <v>297408403.40000004</v>
      </c>
      <c r="AV50" s="20"/>
    </row>
    <row r="51" spans="1:49" x14ac:dyDescent="0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65">
        <v>43983</v>
      </c>
      <c r="AC51" s="42">
        <v>122263463</v>
      </c>
      <c r="AD51" s="45">
        <v>291154723.31000012</v>
      </c>
      <c r="AE51" s="71">
        <f t="shared" si="7"/>
        <v>2.3813714757122502</v>
      </c>
      <c r="AF51" s="20"/>
      <c r="AG51" s="20"/>
      <c r="AH51" s="78">
        <v>2001</v>
      </c>
      <c r="AI51" s="45">
        <v>21629912.510000002</v>
      </c>
      <c r="AJ51" s="45">
        <v>24426842.289999999</v>
      </c>
      <c r="AK51" s="45">
        <v>30174581.809999999</v>
      </c>
      <c r="AL51" s="85">
        <v>32232612.68</v>
      </c>
      <c r="AM51" s="45">
        <v>41023546.159999996</v>
      </c>
      <c r="AN51" s="45">
        <v>26692749.050000001</v>
      </c>
      <c r="AO51" s="45">
        <v>17568638.809999999</v>
      </c>
      <c r="AP51" s="45">
        <v>20523988.84</v>
      </c>
      <c r="AQ51" s="45">
        <v>17699236.27</v>
      </c>
      <c r="AR51" s="45">
        <v>16929778.129999999</v>
      </c>
      <c r="AS51" s="45">
        <v>18129766.879999999</v>
      </c>
      <c r="AT51" s="45">
        <v>13662419.65</v>
      </c>
      <c r="AU51" s="94">
        <f t="shared" si="8"/>
        <v>280694073.07999998</v>
      </c>
      <c r="AV51" s="20"/>
    </row>
    <row r="52" spans="1:49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65">
        <v>44013</v>
      </c>
      <c r="AC52" s="42">
        <v>98311746</v>
      </c>
      <c r="AD52" s="45">
        <v>233305331.41000006</v>
      </c>
      <c r="AE52" s="71">
        <f t="shared" si="7"/>
        <v>2.3731175663384114</v>
      </c>
      <c r="AF52" s="20"/>
      <c r="AG52" s="20"/>
      <c r="AH52" s="78">
        <v>2002</v>
      </c>
      <c r="AI52" s="45">
        <v>15448972.91</v>
      </c>
      <c r="AJ52" s="45">
        <v>18939306.879999999</v>
      </c>
      <c r="AK52" s="45">
        <v>27139338.18</v>
      </c>
      <c r="AL52" s="85">
        <v>25456268</v>
      </c>
      <c r="AM52" s="45">
        <v>30492221.710000001</v>
      </c>
      <c r="AN52" s="45">
        <v>30918659.059999999</v>
      </c>
      <c r="AO52" s="81">
        <v>21695083.68</v>
      </c>
      <c r="AP52" s="45">
        <v>19239122.510000002</v>
      </c>
      <c r="AQ52" s="45">
        <v>15767411.77</v>
      </c>
      <c r="AR52" s="45">
        <v>19398479.32</v>
      </c>
      <c r="AS52" s="45">
        <v>20763516.270000011</v>
      </c>
      <c r="AT52" s="45">
        <v>18600794.130000003</v>
      </c>
      <c r="AU52" s="94">
        <f t="shared" si="8"/>
        <v>263859174.42000002</v>
      </c>
      <c r="AV52" s="20"/>
    </row>
    <row r="53" spans="1:49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65">
        <v>44044</v>
      </c>
      <c r="AC53" s="42">
        <v>115666912</v>
      </c>
      <c r="AD53" s="45">
        <v>269090673.78000003</v>
      </c>
      <c r="AE53" s="71">
        <f t="shared" si="7"/>
        <v>2.3264274037159391</v>
      </c>
      <c r="AG53" s="20"/>
      <c r="AH53" s="78">
        <v>2003</v>
      </c>
      <c r="AI53" s="45">
        <v>20103764.179999996</v>
      </c>
      <c r="AJ53" s="45">
        <v>23497742.720000006</v>
      </c>
      <c r="AK53" s="45">
        <v>27856172.75</v>
      </c>
      <c r="AL53" s="85">
        <v>27762111.449999999</v>
      </c>
      <c r="AM53" s="45">
        <v>31913074.200000007</v>
      </c>
      <c r="AN53" s="45">
        <v>27004749.669999994</v>
      </c>
      <c r="AO53" s="81">
        <v>24597019.439999994</v>
      </c>
      <c r="AP53" s="45">
        <v>21212521.160000004</v>
      </c>
      <c r="AQ53" s="45">
        <v>23696728.599999998</v>
      </c>
      <c r="AR53" s="45">
        <v>24134996.189999998</v>
      </c>
      <c r="AS53" s="45">
        <v>25080541.259999994</v>
      </c>
      <c r="AT53" s="45">
        <v>26961474.260000002</v>
      </c>
      <c r="AU53" s="94">
        <f t="shared" si="8"/>
        <v>303820895.88</v>
      </c>
      <c r="AV53" s="20"/>
    </row>
    <row r="54" spans="1:49" x14ac:dyDescent="0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65">
        <v>44075</v>
      </c>
      <c r="AC54" s="42">
        <v>118950401</v>
      </c>
      <c r="AD54" s="45">
        <v>275908691.29999995</v>
      </c>
      <c r="AE54" s="71">
        <f t="shared" si="7"/>
        <v>2.3195272061335879</v>
      </c>
      <c r="AG54" s="34"/>
      <c r="AH54" s="78">
        <v>2004</v>
      </c>
      <c r="AI54" s="45">
        <v>21874363.720000003</v>
      </c>
      <c r="AJ54" s="45">
        <v>33600441.199999988</v>
      </c>
      <c r="AK54" s="45">
        <v>27635648.630000006</v>
      </c>
      <c r="AL54" s="85">
        <v>33158335.420000006</v>
      </c>
      <c r="AM54" s="45">
        <v>27910923.749999996</v>
      </c>
      <c r="AN54" s="45">
        <v>30890133.130000003</v>
      </c>
      <c r="AO54" s="81">
        <v>31980691.760000005</v>
      </c>
      <c r="AP54" s="45">
        <v>24644885.07</v>
      </c>
      <c r="AQ54" s="45">
        <v>25327906.870000001</v>
      </c>
      <c r="AR54" s="45">
        <v>28022796.630000003</v>
      </c>
      <c r="AS54" s="45">
        <v>32874202.99000001</v>
      </c>
      <c r="AT54" s="45">
        <v>32227403.890000008</v>
      </c>
      <c r="AU54" s="94">
        <f t="shared" si="8"/>
        <v>350147733.06</v>
      </c>
      <c r="AV54" s="20"/>
    </row>
    <row r="55" spans="1:49" x14ac:dyDescent="0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65">
        <v>44105</v>
      </c>
      <c r="AC55" s="42">
        <v>141703470</v>
      </c>
      <c r="AD55" s="45">
        <v>337330000.86999995</v>
      </c>
      <c r="AE55" s="71">
        <f t="shared" ref="AE55:AE63" si="9">(AD55/AC55)</f>
        <v>2.3805345124575985</v>
      </c>
      <c r="AG55" s="34"/>
      <c r="AH55" s="78">
        <v>2005</v>
      </c>
      <c r="AI55" s="45">
        <v>29154043.030000009</v>
      </c>
      <c r="AJ55" s="45">
        <v>35438814.170000002</v>
      </c>
      <c r="AK55" s="45">
        <v>39413984.780000009</v>
      </c>
      <c r="AL55" s="85">
        <v>38594602.760000013</v>
      </c>
      <c r="AM55" s="45">
        <v>44992259.239999995</v>
      </c>
      <c r="AN55" s="45">
        <v>46041311.569999985</v>
      </c>
      <c r="AO55" s="81">
        <v>39350570.060000002</v>
      </c>
      <c r="AP55" s="45">
        <v>33852385.649999991</v>
      </c>
      <c r="AQ55" s="45">
        <v>37657283.600000001</v>
      </c>
      <c r="AR55" s="45">
        <v>42622153.670000017</v>
      </c>
      <c r="AS55" s="45">
        <v>51048878.350000009</v>
      </c>
      <c r="AT55" s="45">
        <v>42085200.11999999</v>
      </c>
      <c r="AU55" s="94">
        <f t="shared" si="8"/>
        <v>480251487.00000006</v>
      </c>
      <c r="AV55" s="20"/>
    </row>
    <row r="56" spans="1:49" x14ac:dyDescent="0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65">
        <v>44136</v>
      </c>
      <c r="AC56" s="42">
        <v>154257289</v>
      </c>
      <c r="AD56" s="45">
        <v>367520430.56</v>
      </c>
      <c r="AE56" s="71">
        <f t="shared" si="9"/>
        <v>2.3825158146011498</v>
      </c>
      <c r="AG56" s="33"/>
      <c r="AH56" s="78">
        <v>2006</v>
      </c>
      <c r="AI56" s="45">
        <v>39066322.579999998</v>
      </c>
      <c r="AJ56" s="45">
        <v>40758572.040000014</v>
      </c>
      <c r="AK56" s="45">
        <v>59233961.729999997</v>
      </c>
      <c r="AL56" s="85">
        <v>54086959.820000015</v>
      </c>
      <c r="AM56" s="45">
        <v>54255036.840000011</v>
      </c>
      <c r="AN56" s="45">
        <v>51047563.93</v>
      </c>
      <c r="AO56" s="81">
        <v>46732923.849999994</v>
      </c>
      <c r="AP56" s="45">
        <v>48894584.609999999</v>
      </c>
      <c r="AQ56" s="45">
        <v>48563490.579999998</v>
      </c>
      <c r="AR56" s="45">
        <v>49090041.38000001</v>
      </c>
      <c r="AS56" s="45">
        <v>56233022.409999996</v>
      </c>
      <c r="AT56" s="45">
        <v>49708263.63000001</v>
      </c>
      <c r="AU56" s="94">
        <f t="shared" si="8"/>
        <v>597670743.39999998</v>
      </c>
      <c r="AV56" s="20"/>
    </row>
    <row r="57" spans="1:49" x14ac:dyDescent="0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65">
        <v>44166</v>
      </c>
      <c r="AC57" s="42">
        <v>95557708</v>
      </c>
      <c r="AD57" s="45">
        <v>220352183.37000003</v>
      </c>
      <c r="AE57" s="71">
        <f t="shared" si="9"/>
        <v>2.3059592782405374</v>
      </c>
      <c r="AG57" s="33"/>
      <c r="AH57" s="78">
        <v>2007</v>
      </c>
      <c r="AI57" s="45">
        <v>40715748.480000004</v>
      </c>
      <c r="AJ57" s="45">
        <v>54233552.790000014</v>
      </c>
      <c r="AK57" s="45">
        <v>50433899.199999996</v>
      </c>
      <c r="AL57" s="85">
        <v>46941363.870000012</v>
      </c>
      <c r="AM57" s="45">
        <v>51399567.679999985</v>
      </c>
      <c r="AN57" s="45">
        <v>51839461.480000012</v>
      </c>
      <c r="AO57" s="81">
        <v>43763684.129999988</v>
      </c>
      <c r="AP57" s="45">
        <v>48953575.189999983</v>
      </c>
      <c r="AQ57" s="45">
        <v>44693323.630000003</v>
      </c>
      <c r="AR57" s="45">
        <v>44693323.630000003</v>
      </c>
      <c r="AS57" s="45">
        <v>51914139.369999997</v>
      </c>
      <c r="AT57" s="45">
        <v>52446872.700000003</v>
      </c>
      <c r="AU57" s="94">
        <f t="shared" si="8"/>
        <v>582028512.14999998</v>
      </c>
      <c r="AV57" s="20"/>
      <c r="AW57" s="25"/>
    </row>
    <row r="58" spans="1:49" x14ac:dyDescent="0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65">
        <v>44197</v>
      </c>
      <c r="AC58" s="42">
        <v>101421858</v>
      </c>
      <c r="AD58" s="45">
        <v>238565407.14000019</v>
      </c>
      <c r="AE58" s="71">
        <f t="shared" si="9"/>
        <v>2.3522089995629956</v>
      </c>
      <c r="AG58" s="20"/>
      <c r="AH58" s="78">
        <v>2008</v>
      </c>
      <c r="AI58" s="45">
        <v>40595281.230000004</v>
      </c>
      <c r="AJ58" s="45">
        <v>56070412.209999986</v>
      </c>
      <c r="AK58" s="45">
        <v>50786840.580000013</v>
      </c>
      <c r="AL58" s="85">
        <v>55342963.830000021</v>
      </c>
      <c r="AM58" s="45">
        <v>76911546.619999975</v>
      </c>
      <c r="AN58" s="45">
        <v>59951291.290000014</v>
      </c>
      <c r="AO58" s="81">
        <v>59207290</v>
      </c>
      <c r="AP58" s="45">
        <v>62964717.310000002</v>
      </c>
      <c r="AQ58" s="45">
        <v>56481844.37999998</v>
      </c>
      <c r="AR58" s="45">
        <v>57544095.209999993</v>
      </c>
      <c r="AS58" s="45">
        <v>54332823.309999995</v>
      </c>
      <c r="AT58" s="45">
        <v>43280040.81000001</v>
      </c>
      <c r="AU58" s="94">
        <f t="shared" si="8"/>
        <v>673469146.78000009</v>
      </c>
      <c r="AV58" s="20"/>
    </row>
    <row r="59" spans="1:49" x14ac:dyDescent="0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65">
        <v>44228</v>
      </c>
      <c r="AC59" s="42">
        <v>126636641</v>
      </c>
      <c r="AD59" s="45">
        <v>288295658.07000005</v>
      </c>
      <c r="AE59" s="71">
        <f t="shared" si="9"/>
        <v>2.2765579992760552</v>
      </c>
      <c r="AG59" s="20"/>
      <c r="AH59" s="78">
        <v>2009</v>
      </c>
      <c r="AI59" s="45">
        <v>41640527.50999999</v>
      </c>
      <c r="AJ59" s="45">
        <v>46007855.340000004</v>
      </c>
      <c r="AK59" s="45">
        <v>54159262.600000009</v>
      </c>
      <c r="AL59" s="85">
        <v>50149870.719999999</v>
      </c>
      <c r="AM59" s="45">
        <v>53962147.099999987</v>
      </c>
      <c r="AN59" s="45">
        <v>51368375.610000007</v>
      </c>
      <c r="AO59" s="81">
        <v>55253051.700000003</v>
      </c>
      <c r="AP59" s="45">
        <v>53348815.870000005</v>
      </c>
      <c r="AQ59" s="45">
        <v>41943303.5</v>
      </c>
      <c r="AR59" s="45">
        <v>55944151.919999994</v>
      </c>
      <c r="AS59" s="45">
        <v>52488715.140000008</v>
      </c>
      <c r="AT59" s="45">
        <v>50988037.240000017</v>
      </c>
      <c r="AU59" s="94">
        <f t="shared" si="8"/>
        <v>607254114.25</v>
      </c>
      <c r="AV59" s="25"/>
    </row>
    <row r="60" spans="1:49" x14ac:dyDescent="0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65">
        <v>44256</v>
      </c>
      <c r="AC60" s="42">
        <v>137398429</v>
      </c>
      <c r="AD60" s="45">
        <v>325992264.56999999</v>
      </c>
      <c r="AE60" s="71">
        <f t="shared" si="9"/>
        <v>2.3726054725851342</v>
      </c>
      <c r="AH60" s="78">
        <v>2010</v>
      </c>
      <c r="AI60" s="45">
        <v>42458031.88000001</v>
      </c>
      <c r="AJ60" s="45">
        <v>45387464.640000008</v>
      </c>
      <c r="AK60" s="45">
        <v>53082972.140000015</v>
      </c>
      <c r="AL60" s="85">
        <v>53167381.210000023</v>
      </c>
      <c r="AM60" s="45">
        <v>71120342.620000005</v>
      </c>
      <c r="AN60" s="45">
        <v>68939664.890000015</v>
      </c>
      <c r="AO60" s="81">
        <v>65680651.089999996</v>
      </c>
      <c r="AP60" s="45">
        <v>56129679.450000003</v>
      </c>
      <c r="AQ60" s="45">
        <v>60754426.859999999</v>
      </c>
      <c r="AR60" s="45">
        <v>74420672.010000005</v>
      </c>
      <c r="AS60" s="45">
        <v>76396458.239999995</v>
      </c>
      <c r="AT60" s="45">
        <v>67942428.499999985</v>
      </c>
      <c r="AU60" s="94">
        <f t="shared" si="8"/>
        <v>735480173.53000009</v>
      </c>
      <c r="AV60" s="25"/>
    </row>
    <row r="61" spans="1:49" x14ac:dyDescent="0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65">
        <v>44287</v>
      </c>
      <c r="AC61" s="42">
        <v>167273101</v>
      </c>
      <c r="AD61" s="45">
        <v>404490954.65999979</v>
      </c>
      <c r="AE61" s="71">
        <f t="shared" si="9"/>
        <v>2.4181470436182071</v>
      </c>
      <c r="AH61" s="78">
        <v>2011</v>
      </c>
      <c r="AI61" s="45">
        <v>66384011.909999989</v>
      </c>
      <c r="AJ61" s="45">
        <v>71315654.910000011</v>
      </c>
      <c r="AK61" s="45">
        <v>86564266.200000003</v>
      </c>
      <c r="AL61" s="85">
        <v>90490538.379999995</v>
      </c>
      <c r="AM61" s="45">
        <v>83669076.439999998</v>
      </c>
      <c r="AN61" s="45">
        <v>82406583.860000014</v>
      </c>
      <c r="AO61" s="81">
        <v>93164316.999999985</v>
      </c>
      <c r="AP61" s="45">
        <v>79098433.719999984</v>
      </c>
      <c r="AQ61" s="45">
        <v>77408784.579999983</v>
      </c>
      <c r="AR61" s="45">
        <v>84581301.790000007</v>
      </c>
      <c r="AS61" s="45">
        <v>86236344.480000004</v>
      </c>
      <c r="AT61" s="45">
        <v>92046077.429999992</v>
      </c>
      <c r="AU61" s="94">
        <f t="shared" si="8"/>
        <v>993365390.69999993</v>
      </c>
      <c r="AV61" s="20"/>
    </row>
    <row r="62" spans="1:49" x14ac:dyDescent="0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65">
        <v>44317</v>
      </c>
      <c r="AC62" s="42">
        <v>161190067</v>
      </c>
      <c r="AD62" s="45">
        <v>406308292.1500001</v>
      </c>
      <c r="AE62" s="71">
        <f>(AD62/AC62)</f>
        <v>2.5206782260968978</v>
      </c>
      <c r="AH62" s="78">
        <v>2012</v>
      </c>
      <c r="AI62" s="45">
        <v>78244139.560000017</v>
      </c>
      <c r="AJ62" s="45">
        <v>78863263.409999996</v>
      </c>
      <c r="AK62" s="45">
        <v>104608708.81999996</v>
      </c>
      <c r="AL62" s="85">
        <v>88673668.790000007</v>
      </c>
      <c r="AM62" s="45">
        <v>110019886.98999999</v>
      </c>
      <c r="AN62" s="45">
        <v>116181271.07000001</v>
      </c>
      <c r="AO62" s="81">
        <v>106021654.93000001</v>
      </c>
      <c r="AP62" s="45">
        <v>92397063.270000026</v>
      </c>
      <c r="AQ62" s="45">
        <v>80399903.540000007</v>
      </c>
      <c r="AR62" s="45">
        <v>85060936.649999961</v>
      </c>
      <c r="AS62" s="45">
        <v>93755702.189999998</v>
      </c>
      <c r="AT62" s="45">
        <v>99097509.340000004</v>
      </c>
      <c r="AU62" s="94">
        <f t="shared" si="8"/>
        <v>1133323708.5599997</v>
      </c>
      <c r="AV62" s="20"/>
    </row>
    <row r="63" spans="1:49" x14ac:dyDescent="0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65">
        <v>44348</v>
      </c>
      <c r="AC63" s="42">
        <v>153299074</v>
      </c>
      <c r="AD63" s="45">
        <v>414774773.79000008</v>
      </c>
      <c r="AE63" s="71">
        <f t="shared" si="9"/>
        <v>2.705657398752455</v>
      </c>
      <c r="AH63" s="78">
        <v>2013</v>
      </c>
      <c r="AI63" s="45">
        <v>81914461.140000001</v>
      </c>
      <c r="AJ63" s="45">
        <v>97244443.480000004</v>
      </c>
      <c r="AK63" s="45">
        <v>119835510.96000001</v>
      </c>
      <c r="AL63" s="85">
        <v>124617195.06</v>
      </c>
      <c r="AM63" s="45">
        <v>162055903.61000001</v>
      </c>
      <c r="AN63" s="45">
        <v>135162580.69</v>
      </c>
      <c r="AO63" s="45">
        <v>124448063.19</v>
      </c>
      <c r="AP63" s="89">
        <v>153791820.34</v>
      </c>
      <c r="AQ63" s="45">
        <v>132005317.49000001</v>
      </c>
      <c r="AR63" s="45">
        <v>161975716.72</v>
      </c>
      <c r="AS63" s="45">
        <v>167819922.09</v>
      </c>
      <c r="AT63" s="45">
        <v>159740973.34999999</v>
      </c>
      <c r="AU63" s="94">
        <f t="shared" si="8"/>
        <v>1620611908.1199999</v>
      </c>
      <c r="AV63" s="21"/>
    </row>
    <row r="64" spans="1:49" x14ac:dyDescent="0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65">
        <v>44378</v>
      </c>
      <c r="AC64" s="42">
        <v>162826458</v>
      </c>
      <c r="AD64" s="45">
        <v>459572273.56</v>
      </c>
      <c r="AE64" s="71">
        <f t="shared" ref="AE64:AE69" si="10">(AD64/AC64)</f>
        <v>2.8224668104000643</v>
      </c>
      <c r="AH64" s="78">
        <v>2014</v>
      </c>
      <c r="AI64" s="45">
        <v>157270263.31999999</v>
      </c>
      <c r="AJ64" s="45">
        <v>186176628.27000001</v>
      </c>
      <c r="AK64" s="45">
        <v>209237700.49000001</v>
      </c>
      <c r="AL64" s="85">
        <v>202259494.34999999</v>
      </c>
      <c r="AM64" s="45">
        <v>204396213.88999999</v>
      </c>
      <c r="AN64" s="45">
        <v>202300302.75999999</v>
      </c>
      <c r="AO64" s="45">
        <v>186050165.88</v>
      </c>
      <c r="AP64" s="89">
        <v>192569703.63999999</v>
      </c>
      <c r="AQ64" s="45">
        <v>193567118.86000001</v>
      </c>
      <c r="AR64" s="45">
        <v>203766203.21000001</v>
      </c>
      <c r="AS64" s="45">
        <v>190634425.56</v>
      </c>
      <c r="AT64" s="45">
        <v>161389047.71000001</v>
      </c>
      <c r="AU64" s="94">
        <f t="shared" si="8"/>
        <v>2289617267.9400001</v>
      </c>
      <c r="AV64" s="20"/>
    </row>
    <row r="65" spans="1:48" x14ac:dyDescent="0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65">
        <v>44409</v>
      </c>
      <c r="AC65" s="42">
        <v>152297115</v>
      </c>
      <c r="AD65" s="45">
        <v>441272957.15000015</v>
      </c>
      <c r="AE65" s="71">
        <f t="shared" si="10"/>
        <v>2.8974479073356063</v>
      </c>
      <c r="AH65" s="78">
        <v>2015</v>
      </c>
      <c r="AI65" s="47">
        <v>172181928.16</v>
      </c>
      <c r="AJ65" s="47">
        <v>179612761.63000005</v>
      </c>
      <c r="AK65" s="47">
        <v>200433236.15000001</v>
      </c>
      <c r="AL65" s="86">
        <v>176547639.62</v>
      </c>
      <c r="AM65" s="47">
        <v>216058473.84999999</v>
      </c>
      <c r="AN65" s="47">
        <v>205984269.31</v>
      </c>
      <c r="AO65" s="47">
        <v>194243215.44</v>
      </c>
      <c r="AP65" s="45">
        <v>200190621.66</v>
      </c>
      <c r="AQ65" s="45">
        <v>184618191.78</v>
      </c>
      <c r="AR65" s="45">
        <v>192641963.93000001</v>
      </c>
      <c r="AS65" s="45">
        <v>184986307.66</v>
      </c>
      <c r="AT65" s="45">
        <v>197403375.09999999</v>
      </c>
      <c r="AU65" s="94">
        <f t="shared" si="8"/>
        <v>2304901984.2900004</v>
      </c>
      <c r="AV65" s="29"/>
    </row>
    <row r="66" spans="1:48" x14ac:dyDescent="0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65">
        <v>44440</v>
      </c>
      <c r="AC66" s="42">
        <v>164254725</v>
      </c>
      <c r="AD66" s="45">
        <v>493016057.37999988</v>
      </c>
      <c r="AE66" s="71">
        <f t="shared" si="10"/>
        <v>3.0015334863578498</v>
      </c>
      <c r="AG66" s="32"/>
      <c r="AH66" s="78">
        <v>2016</v>
      </c>
      <c r="AI66" s="47">
        <v>167851545.31</v>
      </c>
      <c r="AJ66" s="47">
        <v>172469337.84999999</v>
      </c>
      <c r="AK66" s="47">
        <v>191596585.38</v>
      </c>
      <c r="AL66" s="86">
        <v>206677641.86000001</v>
      </c>
      <c r="AM66" s="47">
        <v>234647491.84999999</v>
      </c>
      <c r="AN66" s="47">
        <v>217977716.47999999</v>
      </c>
      <c r="AO66" s="47">
        <v>223165859.21999997</v>
      </c>
      <c r="AP66" s="45">
        <v>197831552.56999999</v>
      </c>
      <c r="AQ66" s="45">
        <v>205265451.81</v>
      </c>
      <c r="AR66" s="45">
        <v>231275044.08000001</v>
      </c>
      <c r="AS66" s="45">
        <v>204222661.30999985</v>
      </c>
      <c r="AT66" s="45">
        <v>202303976.77000001</v>
      </c>
      <c r="AU66" s="94">
        <f t="shared" si="8"/>
        <v>2455284864.4899998</v>
      </c>
      <c r="AV66" s="21"/>
    </row>
    <row r="67" spans="1:48" x14ac:dyDescent="0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65">
        <v>44470</v>
      </c>
      <c r="AC67" s="42">
        <v>155185007</v>
      </c>
      <c r="AD67" s="45">
        <v>485194548.26999998</v>
      </c>
      <c r="AE67" s="71">
        <f t="shared" si="10"/>
        <v>3.1265555716345714</v>
      </c>
      <c r="AG67" s="29"/>
      <c r="AH67" s="78">
        <v>2017</v>
      </c>
      <c r="AI67" s="47">
        <v>199045945.5</v>
      </c>
      <c r="AJ67" s="47">
        <v>206099394.28</v>
      </c>
      <c r="AK67" s="47">
        <v>222036343.91</v>
      </c>
      <c r="AL67" s="86">
        <v>245601181.59</v>
      </c>
      <c r="AM67" s="47">
        <v>262213940.41999999</v>
      </c>
      <c r="AN67" s="45">
        <v>259491252.75999996</v>
      </c>
      <c r="AO67" s="45">
        <v>274293480.52999997</v>
      </c>
      <c r="AP67" s="45">
        <v>221409741.70000002</v>
      </c>
      <c r="AQ67" s="46">
        <v>207106338.45000005</v>
      </c>
      <c r="AR67" s="45">
        <v>268999147.16999996</v>
      </c>
      <c r="AS67" s="45">
        <v>218612937.19999999</v>
      </c>
      <c r="AT67" s="45">
        <v>275721729.26000005</v>
      </c>
      <c r="AU67" s="94">
        <f t="shared" si="8"/>
        <v>2860631432.77</v>
      </c>
      <c r="AV67" s="21"/>
    </row>
    <row r="68" spans="1:48" x14ac:dyDescent="0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0"/>
      <c r="Z68" s="10"/>
      <c r="AA68" s="10"/>
      <c r="AB68" s="65">
        <v>44501</v>
      </c>
      <c r="AC68" s="42">
        <v>188165830</v>
      </c>
      <c r="AD68" s="45">
        <v>582151974.10999978</v>
      </c>
      <c r="AE68" s="71">
        <f t="shared" si="10"/>
        <v>3.0938240705552107</v>
      </c>
      <c r="AG68" s="21"/>
      <c r="AH68" s="78">
        <v>2018</v>
      </c>
      <c r="AI68" s="47">
        <v>228251420.47999999</v>
      </c>
      <c r="AJ68" s="47">
        <v>225804061.73000008</v>
      </c>
      <c r="AK68" s="46">
        <v>250423741.74999991</v>
      </c>
      <c r="AL68" s="87">
        <v>315475764.76999998</v>
      </c>
      <c r="AM68" s="46">
        <v>312424062.74000001</v>
      </c>
      <c r="AN68" s="46">
        <v>253377264.18000004</v>
      </c>
      <c r="AO68" s="88">
        <v>281940230</v>
      </c>
      <c r="AP68" s="46">
        <v>275218913.16999996</v>
      </c>
      <c r="AQ68" s="45">
        <v>247966603.73999998</v>
      </c>
      <c r="AR68" s="45">
        <v>276231792.63999999</v>
      </c>
      <c r="AS68" s="47">
        <v>266763496.36000004</v>
      </c>
      <c r="AT68" s="47">
        <v>264838171.44000006</v>
      </c>
      <c r="AU68" s="93">
        <f t="shared" si="8"/>
        <v>3198715522.9999995</v>
      </c>
      <c r="AV68" s="21"/>
    </row>
    <row r="69" spans="1:48" x14ac:dyDescent="0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  <c r="AA69" s="2"/>
      <c r="AB69" s="65">
        <v>44531</v>
      </c>
      <c r="AC69" s="42">
        <f>+AT37</f>
        <v>185686546</v>
      </c>
      <c r="AD69" s="45">
        <f>+AT71</f>
        <v>539190088.63000011</v>
      </c>
      <c r="AE69" s="71">
        <f t="shared" si="10"/>
        <v>2.9037649751425723</v>
      </c>
      <c r="AG69" s="21"/>
      <c r="AH69" s="78">
        <v>2019</v>
      </c>
      <c r="AI69" s="47">
        <v>237806527.17000008</v>
      </c>
      <c r="AJ69" s="47">
        <v>267058137.86000001</v>
      </c>
      <c r="AK69" s="47">
        <v>308545725.49000001</v>
      </c>
      <c r="AL69" s="87">
        <v>319096198.44999999</v>
      </c>
      <c r="AM69" s="45">
        <v>318003984.67999995</v>
      </c>
      <c r="AN69" s="46">
        <v>320166090.88999999</v>
      </c>
      <c r="AO69" s="88">
        <v>324050947.59999985</v>
      </c>
      <c r="AP69" s="90">
        <v>326912721.97000003</v>
      </c>
      <c r="AQ69" s="45">
        <v>284125531.82000011</v>
      </c>
      <c r="AR69" s="45">
        <v>305288552.73999995</v>
      </c>
      <c r="AS69" s="45">
        <v>364320933.26999992</v>
      </c>
      <c r="AT69" s="47">
        <v>277308728.72000003</v>
      </c>
      <c r="AU69" s="93">
        <f t="shared" si="8"/>
        <v>3652684080.6599998</v>
      </c>
      <c r="AV69" s="25"/>
    </row>
    <row r="70" spans="1:48" x14ac:dyDescent="0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B70" s="65">
        <v>44562</v>
      </c>
      <c r="AC70" s="42">
        <v>161094284</v>
      </c>
      <c r="AD70" s="45">
        <v>470006158.97999978</v>
      </c>
      <c r="AE70" s="71">
        <f t="shared" ref="AE70:AE75" si="11">(AD70/AC70)</f>
        <v>2.9175843320424688</v>
      </c>
      <c r="AG70" s="21"/>
      <c r="AH70" s="78">
        <v>2020</v>
      </c>
      <c r="AI70" s="47">
        <v>283056724.69999999</v>
      </c>
      <c r="AJ70" s="47">
        <v>334212222.10999995</v>
      </c>
      <c r="AK70" s="47">
        <v>290384081.64000005</v>
      </c>
      <c r="AL70" s="87">
        <v>317430911.43999994</v>
      </c>
      <c r="AM70" s="45">
        <v>392124655.53000003</v>
      </c>
      <c r="AN70" s="46">
        <v>291154723.31000012</v>
      </c>
      <c r="AO70" s="88">
        <v>233305331.41000006</v>
      </c>
      <c r="AP70" s="90">
        <v>269090673.78000003</v>
      </c>
      <c r="AQ70" s="45">
        <v>275908691.29999995</v>
      </c>
      <c r="AR70" s="45">
        <v>337330000.86999995</v>
      </c>
      <c r="AS70" s="45">
        <v>367520430.56</v>
      </c>
      <c r="AT70" s="47">
        <v>220352183.37000003</v>
      </c>
      <c r="AU70" s="93">
        <f t="shared" si="8"/>
        <v>3611870630.02</v>
      </c>
    </row>
    <row r="71" spans="1:48" x14ac:dyDescent="0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65">
        <v>44593</v>
      </c>
      <c r="AC71" s="42">
        <v>180446924</v>
      </c>
      <c r="AD71" s="45">
        <v>532430796.37</v>
      </c>
      <c r="AE71" s="71">
        <f t="shared" si="11"/>
        <v>2.9506227347494161</v>
      </c>
      <c r="AG71" s="21"/>
      <c r="AH71" s="78">
        <v>2021</v>
      </c>
      <c r="AI71" s="47">
        <v>238565407.14000019</v>
      </c>
      <c r="AJ71" s="47">
        <v>288295658.07000005</v>
      </c>
      <c r="AK71" s="47">
        <v>325992264.56999999</v>
      </c>
      <c r="AL71" s="87">
        <v>404490954.65999979</v>
      </c>
      <c r="AM71" s="45">
        <v>406308292.1500001</v>
      </c>
      <c r="AN71" s="46">
        <v>414774773.79000008</v>
      </c>
      <c r="AO71" s="88">
        <v>459572273.56</v>
      </c>
      <c r="AP71" s="90">
        <v>441272957.15000015</v>
      </c>
      <c r="AQ71" s="45">
        <v>493016057.37999988</v>
      </c>
      <c r="AR71" s="45">
        <v>485194548.26999998</v>
      </c>
      <c r="AS71" s="45">
        <v>582151974.10999978</v>
      </c>
      <c r="AT71" s="47">
        <v>539190088.63000011</v>
      </c>
      <c r="AU71" s="93">
        <f t="shared" si="8"/>
        <v>5078825249.4800005</v>
      </c>
      <c r="AV71" s="20"/>
    </row>
    <row r="72" spans="1:48" x14ac:dyDescent="0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0"/>
      <c r="U72" s="10"/>
      <c r="V72" s="10"/>
      <c r="W72" s="10"/>
      <c r="X72" s="10"/>
      <c r="AB72" s="65">
        <v>44621</v>
      </c>
      <c r="AC72" s="42">
        <v>184043936</v>
      </c>
      <c r="AD72" s="45">
        <v>542803777.60000002</v>
      </c>
      <c r="AE72" s="71">
        <f t="shared" si="11"/>
        <v>2.9493162849983823</v>
      </c>
      <c r="AG72" s="21"/>
      <c r="AH72" s="78">
        <v>2022</v>
      </c>
      <c r="AI72" s="47">
        <v>470006158.97999978</v>
      </c>
      <c r="AJ72" s="47">
        <v>532430796.37</v>
      </c>
      <c r="AK72" s="47">
        <v>542803778</v>
      </c>
      <c r="AL72" s="86">
        <v>538747730.44999993</v>
      </c>
      <c r="AM72" s="47">
        <v>610058453.05000019</v>
      </c>
      <c r="AN72" s="47">
        <v>599027188</v>
      </c>
      <c r="AO72" s="47">
        <v>653990770.48000014</v>
      </c>
      <c r="AP72" s="47">
        <v>534345749.87999988</v>
      </c>
      <c r="AQ72" s="47">
        <v>604738273.55000007</v>
      </c>
      <c r="AR72" s="91">
        <v>580802945.64999998</v>
      </c>
      <c r="AS72" s="45">
        <v>495790979.32999998</v>
      </c>
      <c r="AT72" s="47">
        <v>490442025.9600001</v>
      </c>
      <c r="AU72" s="93">
        <f t="shared" si="8"/>
        <v>6653184849.6999998</v>
      </c>
      <c r="AV72" s="20"/>
    </row>
    <row r="73" spans="1:48" x14ac:dyDescent="0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AB73" s="65">
        <v>44652</v>
      </c>
      <c r="AC73" s="42">
        <v>182579815</v>
      </c>
      <c r="AD73" s="45">
        <v>538747730.44999993</v>
      </c>
      <c r="AE73" s="71">
        <f t="shared" si="11"/>
        <v>2.9507518695316892</v>
      </c>
      <c r="AH73" s="78">
        <v>2023</v>
      </c>
      <c r="AI73" s="47">
        <v>518157909.93000001</v>
      </c>
      <c r="AJ73" s="47">
        <v>509310178.85000002</v>
      </c>
      <c r="AK73" s="47">
        <v>589982368.05000007</v>
      </c>
      <c r="AL73" s="86">
        <v>516304993.93000001</v>
      </c>
      <c r="AM73" s="47">
        <v>573666931.82000005</v>
      </c>
      <c r="AN73" s="47">
        <v>570758617.6099999</v>
      </c>
      <c r="AO73" s="47">
        <v>503906047.98000002</v>
      </c>
      <c r="AP73" s="47">
        <v>489472611.01999998</v>
      </c>
      <c r="AQ73" s="47">
        <v>547886534.18000007</v>
      </c>
      <c r="AR73" s="91">
        <v>495078500.28000003</v>
      </c>
      <c r="AS73" s="45">
        <v>471702913.96000004</v>
      </c>
      <c r="AT73" s="47">
        <v>502499848.62999988</v>
      </c>
      <c r="AU73" s="93">
        <f t="shared" si="8"/>
        <v>6288727456.2399998</v>
      </c>
      <c r="AV73" s="20"/>
    </row>
    <row r="74" spans="1:48" ht="16.899999999999999" thickBot="1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AB74" s="65">
        <v>44682</v>
      </c>
      <c r="AC74" s="42">
        <v>208671837</v>
      </c>
      <c r="AD74" s="45">
        <v>610058453.05000019</v>
      </c>
      <c r="AE74" s="71">
        <f t="shared" si="11"/>
        <v>2.9235303710390022</v>
      </c>
      <c r="AH74" s="79">
        <v>2024</v>
      </c>
      <c r="AI74" s="52">
        <v>431631449.03999996</v>
      </c>
      <c r="AJ74" s="52">
        <v>453336476.48000002</v>
      </c>
      <c r="AK74" s="124">
        <v>460131615.48999983</v>
      </c>
      <c r="AL74" s="135">
        <v>539056871.41999996</v>
      </c>
      <c r="AM74" s="135">
        <v>602227046.5</v>
      </c>
      <c r="AN74" s="135">
        <v>523728067.52499998</v>
      </c>
      <c r="AO74" s="135">
        <v>480539138.24000001</v>
      </c>
      <c r="AP74" s="82"/>
      <c r="AQ74" s="82"/>
      <c r="AR74" s="82"/>
      <c r="AS74" s="82"/>
      <c r="AT74" s="82"/>
      <c r="AU74" s="123">
        <f>SUM(AI74:AT74)</f>
        <v>3490650664.6949997</v>
      </c>
      <c r="AV74" s="20"/>
    </row>
    <row r="75" spans="1:48" x14ac:dyDescent="0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65">
        <v>44713</v>
      </c>
      <c r="AC75" s="42">
        <v>209466750</v>
      </c>
      <c r="AD75" s="45">
        <v>599027188</v>
      </c>
      <c r="AE75" s="71">
        <f t="shared" si="11"/>
        <v>2.85977219773544</v>
      </c>
      <c r="AH75" s="20"/>
      <c r="AI75" s="20"/>
      <c r="AJ75" s="20"/>
      <c r="AK75" s="20"/>
      <c r="AN75" s="20"/>
      <c r="AO75" s="48"/>
      <c r="AP75" s="20"/>
      <c r="AQ75" s="20"/>
      <c r="AR75" s="20"/>
      <c r="AS75" s="20"/>
      <c r="AT75" s="20"/>
      <c r="AU75" s="20"/>
      <c r="AV75" s="20"/>
    </row>
    <row r="76" spans="1:48" x14ac:dyDescent="0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65">
        <v>44743</v>
      </c>
      <c r="AC76" s="42">
        <v>227749024</v>
      </c>
      <c r="AD76" s="45">
        <v>653990770.48000014</v>
      </c>
      <c r="AE76" s="71">
        <f>(AD76/AC76)</f>
        <v>2.8715414845422131</v>
      </c>
      <c r="AH76" s="20"/>
      <c r="AI76" s="20"/>
      <c r="AJ76" s="20"/>
      <c r="AK76" s="20"/>
      <c r="AN76" s="20"/>
      <c r="AO76" s="20"/>
      <c r="AP76" s="20"/>
      <c r="AQ76" s="20"/>
      <c r="AR76" s="20"/>
      <c r="AS76" s="20"/>
      <c r="AT76" s="20"/>
      <c r="AU76" s="20"/>
      <c r="AV76" s="20"/>
    </row>
    <row r="77" spans="1:48" x14ac:dyDescent="0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0"/>
      <c r="U77" s="10"/>
      <c r="V77" s="10"/>
      <c r="W77" s="10"/>
      <c r="X77" s="10"/>
      <c r="AB77" s="65">
        <v>44774</v>
      </c>
      <c r="AC77" s="42">
        <v>183783270</v>
      </c>
      <c r="AD77" s="45">
        <v>534345749.87999988</v>
      </c>
      <c r="AE77" s="71">
        <f>(AD77/AC77)</f>
        <v>2.9074776495161929</v>
      </c>
      <c r="AG77" s="31"/>
      <c r="AH77" s="20"/>
      <c r="AI77" s="20"/>
      <c r="AJ77" s="20"/>
      <c r="AK77" s="20"/>
      <c r="AN77" s="20"/>
      <c r="AO77" s="20"/>
      <c r="AP77" s="20"/>
      <c r="AQ77" s="20"/>
      <c r="AR77" s="20"/>
      <c r="AS77" s="20"/>
      <c r="AT77" s="20"/>
      <c r="AU77" s="20"/>
      <c r="AV77" s="20"/>
    </row>
    <row r="78" spans="1:48" x14ac:dyDescent="0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9"/>
      <c r="X78" s="9"/>
      <c r="Y78" s="3"/>
      <c r="Z78" s="3"/>
      <c r="AA78" s="16"/>
      <c r="AB78" s="65">
        <v>44805</v>
      </c>
      <c r="AC78" s="42">
        <v>209270183</v>
      </c>
      <c r="AD78" s="45">
        <v>604738273.55000007</v>
      </c>
      <c r="AE78" s="71">
        <f>(AD78/AC78)</f>
        <v>2.8897488637929851</v>
      </c>
      <c r="AG78" s="31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</row>
    <row r="79" spans="1:48" x14ac:dyDescent="0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9"/>
      <c r="X79" s="9"/>
      <c r="Y79" s="3"/>
      <c r="Z79" s="3"/>
      <c r="AA79" s="16"/>
      <c r="AB79" s="65">
        <v>44835</v>
      </c>
      <c r="AC79" s="42">
        <v>205648136</v>
      </c>
      <c r="AD79" s="45">
        <v>580802945.64999998</v>
      </c>
      <c r="AE79" s="71">
        <f>(AD79/AC79)</f>
        <v>2.8242558233058821</v>
      </c>
      <c r="AG79" s="30"/>
      <c r="AV79" s="20"/>
    </row>
    <row r="80" spans="1:48" x14ac:dyDescent="0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9"/>
      <c r="X80" s="9"/>
      <c r="Y80" s="3"/>
      <c r="Z80" s="3"/>
      <c r="AA80" s="16"/>
      <c r="AB80" s="65">
        <v>44866</v>
      </c>
      <c r="AC80" s="42">
        <v>188596398</v>
      </c>
      <c r="AD80" s="45">
        <v>495790979.32999998</v>
      </c>
      <c r="AE80" s="71">
        <f t="shared" ref="AE80:AE81" si="12">(AD80/AC80)</f>
        <v>2.628846492232582</v>
      </c>
      <c r="AG80" s="30"/>
      <c r="AV80" s="20"/>
    </row>
    <row r="81" spans="1:51" x14ac:dyDescent="0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9"/>
      <c r="X81" s="9"/>
      <c r="Y81" s="3"/>
      <c r="Z81" s="3"/>
      <c r="AA81" s="16"/>
      <c r="AB81" s="65">
        <v>44896</v>
      </c>
      <c r="AC81" s="42">
        <v>197378288</v>
      </c>
      <c r="AD81" s="47">
        <v>490442025.9600001</v>
      </c>
      <c r="AE81" s="71">
        <f t="shared" si="12"/>
        <v>2.4847820443148239</v>
      </c>
      <c r="AG81" s="30"/>
      <c r="AV81" s="20"/>
    </row>
    <row r="82" spans="1:51" x14ac:dyDescent="0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9"/>
      <c r="X82" s="9"/>
      <c r="Y82" s="3"/>
      <c r="Z82" s="3"/>
      <c r="AA82" s="16"/>
      <c r="AB82" s="65">
        <v>44927</v>
      </c>
      <c r="AC82" s="42">
        <f>$AI$39</f>
        <v>209188250</v>
      </c>
      <c r="AD82" s="47">
        <f>$AI$73</f>
        <v>518157909.93000001</v>
      </c>
      <c r="AE82" s="71">
        <f t="shared" ref="AE82:AE85" si="13">(AD82/AC82)</f>
        <v>2.4769933776395185</v>
      </c>
      <c r="AG82" s="23"/>
      <c r="AV82" s="20"/>
    </row>
    <row r="83" spans="1:51" x14ac:dyDescent="0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9"/>
      <c r="X83" s="9"/>
      <c r="Y83" s="3"/>
      <c r="Z83" s="3"/>
      <c r="AA83" s="16"/>
      <c r="AB83" s="65">
        <v>44958</v>
      </c>
      <c r="AC83" s="42">
        <v>206062017</v>
      </c>
      <c r="AD83" s="62">
        <v>509310178.85000002</v>
      </c>
      <c r="AE83" s="70">
        <f t="shared" si="13"/>
        <v>2.4716354147402142</v>
      </c>
      <c r="AG83" s="30"/>
      <c r="AV83" s="20"/>
      <c r="AX83" s="4"/>
      <c r="AY83" s="4"/>
    </row>
    <row r="84" spans="1:51" x14ac:dyDescent="0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9"/>
      <c r="X84" s="9"/>
      <c r="Y84" s="3"/>
      <c r="Z84" s="3"/>
      <c r="AA84" s="17"/>
      <c r="AB84" s="65">
        <v>44986</v>
      </c>
      <c r="AC84" s="42">
        <v>236255622</v>
      </c>
      <c r="AD84" s="62">
        <v>589982368.05000007</v>
      </c>
      <c r="AE84" s="70">
        <f t="shared" si="13"/>
        <v>2.4972204388431445</v>
      </c>
      <c r="AV84" s="20"/>
      <c r="AX84" s="4"/>
      <c r="AY84" s="4"/>
    </row>
    <row r="85" spans="1:5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9"/>
      <c r="X85" s="9"/>
      <c r="Y85" s="3"/>
      <c r="Z85" s="3"/>
      <c r="AA85" s="1"/>
      <c r="AB85" s="65">
        <v>45017</v>
      </c>
      <c r="AC85" s="42">
        <v>206800041</v>
      </c>
      <c r="AD85" s="62">
        <v>516304993.93000001</v>
      </c>
      <c r="AE85" s="70">
        <f t="shared" si="13"/>
        <v>2.4966387406567292</v>
      </c>
      <c r="AV85" s="20"/>
      <c r="AX85" s="4"/>
      <c r="AY85" s="4"/>
    </row>
    <row r="86" spans="1:51" x14ac:dyDescent="0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7"/>
      <c r="Z86" s="17"/>
      <c r="AA86" s="1"/>
      <c r="AB86" s="65">
        <v>45047</v>
      </c>
      <c r="AC86" s="42">
        <v>236817684</v>
      </c>
      <c r="AD86" s="62">
        <v>573666931.82000005</v>
      </c>
      <c r="AE86" s="70">
        <f t="shared" ref="AE86:AE90" si="14">(AD86/AC86)</f>
        <v>2.4223990460948857</v>
      </c>
      <c r="AG86" s="20"/>
      <c r="AV86" s="4"/>
      <c r="AW86" s="4"/>
      <c r="AX86" s="4"/>
      <c r="AY86" s="4"/>
    </row>
    <row r="87" spans="1:51" x14ac:dyDescent="0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65">
        <v>45078</v>
      </c>
      <c r="AC87" s="42">
        <v>240986079</v>
      </c>
      <c r="AD87" s="62">
        <v>570758617.6099999</v>
      </c>
      <c r="AE87" s="70">
        <f t="shared" si="14"/>
        <v>2.3684298278905973</v>
      </c>
      <c r="AG87" s="20"/>
      <c r="AV87" s="4"/>
      <c r="AW87" s="4"/>
      <c r="AX87" s="4"/>
      <c r="AY87" s="4"/>
    </row>
    <row r="88" spans="1:51" x14ac:dyDescent="0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65">
        <v>45108</v>
      </c>
      <c r="AC88" s="42">
        <v>220840601</v>
      </c>
      <c r="AD88" s="47">
        <v>503906047.98000002</v>
      </c>
      <c r="AE88" s="70">
        <f t="shared" si="14"/>
        <v>2.2817636145628857</v>
      </c>
      <c r="AG88" s="20"/>
      <c r="AV88" s="4"/>
      <c r="AW88" s="4"/>
      <c r="AX88" s="4"/>
      <c r="AY88" s="4"/>
    </row>
    <row r="89" spans="1:51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65">
        <v>45139</v>
      </c>
      <c r="AC89" s="42">
        <v>217441748</v>
      </c>
      <c r="AD89" s="47">
        <v>489472611.01999998</v>
      </c>
      <c r="AE89" s="70">
        <f t="shared" si="14"/>
        <v>2.2510516748605238</v>
      </c>
      <c r="AG89" s="20"/>
      <c r="AV89" s="4"/>
      <c r="AW89" s="4"/>
      <c r="AX89" s="4"/>
      <c r="AY89" s="4"/>
    </row>
    <row r="90" spans="1:51" x14ac:dyDescent="0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65">
        <v>45170</v>
      </c>
      <c r="AC90" s="42">
        <v>236691628</v>
      </c>
      <c r="AD90" s="62">
        <v>547886534.18000007</v>
      </c>
      <c r="AE90" s="70">
        <f t="shared" si="14"/>
        <v>2.314769384999118</v>
      </c>
      <c r="AG90" s="20"/>
      <c r="AV90" s="4"/>
      <c r="AW90" s="4"/>
    </row>
    <row r="91" spans="1:51" x14ac:dyDescent="0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65">
        <v>45200</v>
      </c>
      <c r="AC91" s="42">
        <v>216287609</v>
      </c>
      <c r="AD91" s="62">
        <v>495078500.28000003</v>
      </c>
      <c r="AE91" s="70">
        <f t="shared" ref="AE91:AE97" si="15">(AD91/AC91)</f>
        <v>2.2889822610226367</v>
      </c>
      <c r="AV91" s="4"/>
      <c r="AW91" s="4"/>
      <c r="AX91" s="4"/>
      <c r="AY91" s="4"/>
    </row>
    <row r="92" spans="1:51" x14ac:dyDescent="0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65">
        <v>45231</v>
      </c>
      <c r="AC92" s="42">
        <v>216042043</v>
      </c>
      <c r="AD92" s="62">
        <v>471702913.96000004</v>
      </c>
      <c r="AE92" s="70">
        <f t="shared" si="15"/>
        <v>2.1833848051510976</v>
      </c>
      <c r="AQ92" s="4"/>
      <c r="AR92" s="4"/>
      <c r="AU92" s="4"/>
      <c r="AV92" s="4"/>
      <c r="AW92" s="4"/>
      <c r="AX92" s="4"/>
      <c r="AY92" s="4"/>
    </row>
    <row r="93" spans="1:51" x14ac:dyDescent="0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65">
        <v>45261</v>
      </c>
      <c r="AC93" s="42">
        <v>233231853</v>
      </c>
      <c r="AD93" s="62">
        <v>502499848.62999988</v>
      </c>
      <c r="AE93" s="70">
        <f t="shared" si="15"/>
        <v>2.1545078091456054</v>
      </c>
      <c r="AQ93" s="20"/>
      <c r="AU93" s="4"/>
      <c r="AV93" s="4"/>
      <c r="AW93" s="4"/>
      <c r="AX93" s="4"/>
      <c r="AY93" s="4"/>
    </row>
    <row r="94" spans="1:51" x14ac:dyDescent="0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65">
        <v>45292</v>
      </c>
      <c r="AC94" s="42">
        <v>196676284</v>
      </c>
      <c r="AD94" s="47">
        <v>431631449.03999996</v>
      </c>
      <c r="AE94" s="70">
        <f t="shared" si="15"/>
        <v>2.1946288604883342</v>
      </c>
      <c r="AQ94" s="20"/>
      <c r="AU94" s="4"/>
      <c r="AV94" s="4"/>
      <c r="AW94" s="4"/>
      <c r="AX94" s="4"/>
      <c r="AY94" s="4"/>
    </row>
    <row r="95" spans="1:51" x14ac:dyDescent="0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65">
        <v>45323</v>
      </c>
      <c r="AC95" s="42">
        <v>201461305</v>
      </c>
      <c r="AD95" s="47">
        <v>453336476.48000002</v>
      </c>
      <c r="AE95" s="70">
        <f t="shared" si="15"/>
        <v>2.250240940710674</v>
      </c>
      <c r="AU95" s="4"/>
      <c r="AV95" s="4"/>
      <c r="AW95" s="4"/>
      <c r="AX95" s="4"/>
      <c r="AY95" s="4"/>
    </row>
    <row r="96" spans="1:51" x14ac:dyDescent="0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65">
        <v>45352</v>
      </c>
      <c r="AC96" s="42">
        <v>202473619</v>
      </c>
      <c r="AD96" s="136">
        <v>460131615.48999983</v>
      </c>
      <c r="AE96" s="70">
        <f t="shared" si="15"/>
        <v>2.2725509513908566</v>
      </c>
      <c r="AU96" s="4"/>
      <c r="AV96" s="4"/>
      <c r="AW96" s="4"/>
      <c r="AX96" s="4"/>
      <c r="AY96" s="4"/>
    </row>
    <row r="97" spans="1:51" x14ac:dyDescent="0.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65">
        <v>45383</v>
      </c>
      <c r="AC97" s="42">
        <v>246220925</v>
      </c>
      <c r="AD97" s="136">
        <v>539056871.41999996</v>
      </c>
      <c r="AE97" s="70">
        <f t="shared" si="15"/>
        <v>2.1893219328129807</v>
      </c>
      <c r="AU97" s="4"/>
      <c r="AV97" s="4"/>
      <c r="AW97" s="4"/>
      <c r="AX97" s="4"/>
      <c r="AY97" s="4"/>
    </row>
    <row r="98" spans="1:51" x14ac:dyDescent="0.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65">
        <v>45413</v>
      </c>
      <c r="AC98" s="144">
        <v>275347813</v>
      </c>
      <c r="AD98" s="145">
        <v>602227046.5</v>
      </c>
      <c r="AE98" s="70">
        <v>2.187150280725128</v>
      </c>
      <c r="AU98" s="4"/>
      <c r="AV98" s="4"/>
      <c r="AW98" s="4"/>
      <c r="AX98" s="4"/>
      <c r="AY98" s="4"/>
    </row>
    <row r="99" spans="1:51" x14ac:dyDescent="0.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65">
        <v>45444</v>
      </c>
      <c r="AC99" s="144">
        <v>236535209</v>
      </c>
      <c r="AD99" s="145">
        <v>523728067.52499998</v>
      </c>
      <c r="AE99" s="70">
        <v>2.2141653656517581</v>
      </c>
      <c r="AU99" s="4"/>
      <c r="AV99" s="4"/>
      <c r="AW99" s="4"/>
      <c r="AX99" s="4"/>
      <c r="AY99" s="4"/>
    </row>
    <row r="100" spans="1:51" ht="16.899999999999999" thickBot="1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48">
        <v>45474</v>
      </c>
      <c r="AC100" s="146">
        <v>214697316</v>
      </c>
      <c r="AD100" s="147">
        <v>480539138.24000001</v>
      </c>
      <c r="AE100" s="70">
        <v>2.238216793730202</v>
      </c>
      <c r="AU100" s="4"/>
      <c r="AV100" s="4"/>
      <c r="AW100" s="4"/>
      <c r="AX100" s="4"/>
      <c r="AY100" s="4"/>
    </row>
    <row r="101" spans="1:51" ht="16.899999999999999" thickBot="1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C101" s="58"/>
      <c r="AU101" s="4"/>
      <c r="AV101" s="4"/>
      <c r="AW101" s="4"/>
    </row>
    <row r="102" spans="1:51" ht="16.899999999999999" thickBot="1" x14ac:dyDescent="0.6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8"/>
      <c r="Z102" s="58"/>
      <c r="AA102" s="121"/>
      <c r="AB102" s="225" t="s">
        <v>31</v>
      </c>
      <c r="AC102" s="226"/>
      <c r="AD102" s="226"/>
      <c r="AE102" s="226"/>
      <c r="AF102" s="227"/>
    </row>
    <row r="103" spans="1:51" ht="16.899999999999999" thickBot="1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8"/>
      <c r="Z103" s="58"/>
      <c r="AA103" s="1"/>
      <c r="AB103" s="228" t="s">
        <v>15</v>
      </c>
      <c r="AC103" s="230" t="s">
        <v>0</v>
      </c>
      <c r="AD103" s="230" t="s">
        <v>4</v>
      </c>
      <c r="AE103" s="54" t="s">
        <v>9</v>
      </c>
      <c r="AF103" s="55" t="s">
        <v>25</v>
      </c>
      <c r="AG103" s="8"/>
      <c r="AH103" s="8"/>
      <c r="AI103" s="8"/>
    </row>
    <row r="104" spans="1:51" ht="16.899999999999999" thickBot="1" x14ac:dyDescent="0.6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8"/>
      <c r="Z104" s="58"/>
      <c r="AA104" s="1"/>
      <c r="AB104" s="237"/>
      <c r="AC104" s="232"/>
      <c r="AD104" s="232"/>
      <c r="AE104" s="225" t="s">
        <v>26</v>
      </c>
      <c r="AF104" s="227"/>
      <c r="AG104" s="8"/>
      <c r="AH104" s="8"/>
    </row>
    <row r="105" spans="1:51" x14ac:dyDescent="0.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8"/>
      <c r="Z105" s="58"/>
      <c r="AA105" s="1"/>
      <c r="AB105" s="53">
        <v>2020</v>
      </c>
      <c r="AC105" s="42">
        <v>98311746</v>
      </c>
      <c r="AD105" s="47">
        <v>233305331.41</v>
      </c>
      <c r="AE105" s="73"/>
      <c r="AF105" s="73"/>
      <c r="AG105" s="8"/>
      <c r="AH105" s="8"/>
    </row>
    <row r="106" spans="1:51" x14ac:dyDescent="0.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8"/>
      <c r="Z106" s="58"/>
      <c r="AA106" s="1"/>
      <c r="AB106" s="53">
        <v>2021</v>
      </c>
      <c r="AC106" s="42">
        <v>162850890</v>
      </c>
      <c r="AD106" s="47">
        <v>459635796.75999999</v>
      </c>
      <c r="AE106" s="57">
        <f>(AC106-AC105)/AC105</f>
        <v>0.65647439523655693</v>
      </c>
      <c r="AF106" s="57">
        <f>(AD106-AD105)/AD105</f>
        <v>0.97010412913478306</v>
      </c>
      <c r="AG106" s="8"/>
      <c r="AH106" s="8"/>
    </row>
    <row r="107" spans="1:51" x14ac:dyDescent="0.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53">
        <v>2022</v>
      </c>
      <c r="AC107" s="42">
        <v>227749024</v>
      </c>
      <c r="AD107" s="47">
        <v>653990770.48699999</v>
      </c>
      <c r="AE107" s="57">
        <f t="shared" ref="AE107" si="16">(AC107-AC106)/AC106</f>
        <v>0.39851261482206207</v>
      </c>
      <c r="AF107" s="57">
        <f>(AD107-AD106)/AD106</f>
        <v>0.42284559883503359</v>
      </c>
    </row>
    <row r="108" spans="1:51" x14ac:dyDescent="0.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53">
        <v>2023</v>
      </c>
      <c r="AC108" s="42">
        <v>220840601</v>
      </c>
      <c r="AD108" s="47">
        <v>503906047.98000002</v>
      </c>
      <c r="AE108" s="57">
        <f>(AC108-AC107)/AC107</f>
        <v>-3.0333491132765514E-2</v>
      </c>
      <c r="AF108" s="57">
        <f>(AD108-AD107)/AD107</f>
        <v>-0.22949058194695632</v>
      </c>
    </row>
    <row r="109" spans="1:51" ht="16.899999999999999" thickBot="1" x14ac:dyDescent="0.6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74">
        <v>2024</v>
      </c>
      <c r="AC109" s="51">
        <v>214697316</v>
      </c>
      <c r="AD109" s="52">
        <v>480539138.24000001</v>
      </c>
      <c r="AE109" s="75">
        <f>(AC109-AC108)/AC108</f>
        <v>-2.7817733569743364E-2</v>
      </c>
      <c r="AF109" s="75">
        <f>(AD109-AD108)/AD108</f>
        <v>-4.6371560400337644E-2</v>
      </c>
    </row>
    <row r="110" spans="1:51" ht="16.899999999999999" thickBot="1" x14ac:dyDescent="0.6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51" ht="16.899999999999999" thickBot="1" x14ac:dyDescent="0.6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225" t="s">
        <v>112</v>
      </c>
      <c r="AC111" s="226"/>
      <c r="AD111" s="226"/>
      <c r="AE111" s="226"/>
      <c r="AF111" s="227"/>
      <c r="AX111" s="4"/>
      <c r="AY111" s="4"/>
    </row>
    <row r="112" spans="1:51" ht="16.899999999999999" thickBot="1" x14ac:dyDescent="0.6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228" t="s">
        <v>113</v>
      </c>
      <c r="AC112" s="230" t="s">
        <v>0</v>
      </c>
      <c r="AD112" s="230" t="s">
        <v>4</v>
      </c>
      <c r="AE112" s="54" t="s">
        <v>9</v>
      </c>
      <c r="AF112" s="55" t="s">
        <v>25</v>
      </c>
      <c r="AG112" s="8"/>
      <c r="AH112" s="8"/>
      <c r="AL112" s="20"/>
      <c r="AM112" s="20"/>
      <c r="AX112" s="4"/>
      <c r="AY112" s="4"/>
    </row>
    <row r="113" spans="1:51" ht="16.899999999999999" thickBot="1" x14ac:dyDescent="0.6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229"/>
      <c r="AC113" s="231"/>
      <c r="AD113" s="232"/>
      <c r="AE113" s="225" t="s">
        <v>26</v>
      </c>
      <c r="AF113" s="227"/>
      <c r="AG113" s="8"/>
      <c r="AH113" s="8"/>
      <c r="AL113" s="20"/>
      <c r="AM113" s="20"/>
      <c r="AN113" s="20"/>
      <c r="AO113" s="20"/>
      <c r="AP113" s="20"/>
      <c r="AQ113" s="20"/>
      <c r="AX113" s="4"/>
      <c r="AY113" s="4"/>
    </row>
    <row r="114" spans="1:51" x14ac:dyDescent="0.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AA114" s="1"/>
      <c r="AB114" s="56" t="s">
        <v>126</v>
      </c>
      <c r="AC114" s="113">
        <v>864996434</v>
      </c>
      <c r="AD114" s="47">
        <v>2141668650.1459999</v>
      </c>
      <c r="AE114" s="114"/>
      <c r="AF114" s="114"/>
      <c r="AG114" s="8"/>
      <c r="AH114" s="8"/>
      <c r="AL114" s="20"/>
      <c r="AM114" s="20"/>
      <c r="AN114" s="20"/>
      <c r="AO114" s="20"/>
      <c r="AP114" s="20"/>
      <c r="AQ114" s="20"/>
      <c r="AX114" s="4"/>
      <c r="AY114" s="4"/>
    </row>
    <row r="115" spans="1:51" x14ac:dyDescent="0.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AA115" s="1"/>
      <c r="AB115" s="53" t="s">
        <v>127</v>
      </c>
      <c r="AC115" s="115">
        <v>1010070060</v>
      </c>
      <c r="AD115" s="47">
        <v>2538063147.1399999</v>
      </c>
      <c r="AE115" s="116">
        <f t="shared" ref="AE115:AE118" si="17">(AC115-AC114)/AC114</f>
        <v>0.16771586598240243</v>
      </c>
      <c r="AF115" s="116">
        <f>(AD115-AD114)/AD114</f>
        <v>0.18508675325054477</v>
      </c>
      <c r="AG115" s="8"/>
      <c r="AH115" s="8"/>
      <c r="AL115" s="20"/>
      <c r="AM115" s="20"/>
      <c r="AN115" s="20"/>
      <c r="AO115" s="20"/>
      <c r="AP115" s="20"/>
      <c r="AQ115" s="20"/>
      <c r="AX115" s="4"/>
      <c r="AY115" s="4"/>
    </row>
    <row r="116" spans="1:51" x14ac:dyDescent="0.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53" t="s">
        <v>128</v>
      </c>
      <c r="AC116" s="115">
        <v>1354052570</v>
      </c>
      <c r="AD116" s="47">
        <v>3947064873.9809999</v>
      </c>
      <c r="AE116" s="116">
        <f t="shared" si="17"/>
        <v>0.34055311965191798</v>
      </c>
      <c r="AF116" s="116">
        <f>(AD116-AD115)/AD115</f>
        <v>0.55514841245330104</v>
      </c>
      <c r="AG116" s="8"/>
      <c r="AL116" s="20"/>
      <c r="AM116" s="20"/>
      <c r="AN116" s="20"/>
      <c r="AO116" s="20"/>
      <c r="AP116" s="20"/>
      <c r="AQ116" s="20"/>
      <c r="AR116" s="20"/>
      <c r="AS116" s="20"/>
      <c r="AT116" s="20"/>
      <c r="AX116" s="4"/>
      <c r="AY116" s="4"/>
    </row>
    <row r="117" spans="1:51" ht="15" customHeight="1" x14ac:dyDescent="0.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8" t="s">
        <v>27</v>
      </c>
      <c r="M117" s="1"/>
      <c r="N117" s="1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53" t="s">
        <v>129</v>
      </c>
      <c r="AC117" s="115">
        <v>1556950294</v>
      </c>
      <c r="AD117" s="47">
        <v>3782087048.1750002</v>
      </c>
      <c r="AE117" s="116">
        <f t="shared" si="17"/>
        <v>0.14984479073807305</v>
      </c>
      <c r="AF117" s="116">
        <f>(AD117-AD116)/AD116</f>
        <v>-4.1797596713834484E-2</v>
      </c>
      <c r="AG117" s="8"/>
      <c r="AP117" s="4"/>
      <c r="AQ117" s="4"/>
      <c r="AR117" s="4"/>
      <c r="AS117" s="4"/>
      <c r="AT117" s="4"/>
      <c r="AU117" s="4"/>
      <c r="AV117" s="4"/>
      <c r="AW117" s="4"/>
      <c r="AX117" s="4"/>
      <c r="AY117" s="4"/>
    </row>
    <row r="118" spans="1:51" ht="16.899999999999999" thickBot="1" x14ac:dyDescent="0.6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17" t="s">
        <v>130</v>
      </c>
      <c r="AC118" s="118">
        <v>1573412471</v>
      </c>
      <c r="AD118" s="52">
        <v>3490650664.6950002</v>
      </c>
      <c r="AE118" s="119">
        <f t="shared" si="17"/>
        <v>1.0573347821982555E-2</v>
      </c>
      <c r="AF118" s="120">
        <f>(AD118-AD117)/AD117</f>
        <v>-7.7057026918676844E-2</v>
      </c>
      <c r="AG118" s="8"/>
      <c r="AP118" s="4"/>
      <c r="AQ118" s="4"/>
      <c r="AR118" s="4"/>
      <c r="AS118" s="4"/>
      <c r="AT118" s="4"/>
      <c r="AU118" s="4"/>
      <c r="AV118" s="4"/>
      <c r="AW118" s="4"/>
      <c r="AX118" s="4"/>
      <c r="AY118" s="4"/>
    </row>
    <row r="119" spans="1:51" x14ac:dyDescent="0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G119" s="8"/>
      <c r="AP119" s="4"/>
      <c r="AQ119" s="4"/>
      <c r="AR119" s="4"/>
      <c r="AS119" s="4"/>
      <c r="AT119" s="4"/>
      <c r="AU119" s="4"/>
      <c r="AV119" s="4"/>
      <c r="AW119" s="4"/>
      <c r="AX119" s="4"/>
      <c r="AY119" s="4"/>
    </row>
    <row r="120" spans="1:51" x14ac:dyDescent="0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G120" s="8"/>
      <c r="AP120" s="4"/>
      <c r="AQ120" s="4"/>
      <c r="AR120" s="4"/>
      <c r="AS120" s="4"/>
      <c r="AT120" s="4"/>
      <c r="AU120" s="4"/>
      <c r="AV120" s="4"/>
      <c r="AW120" s="4"/>
      <c r="AX120" s="4"/>
      <c r="AY120" s="4"/>
    </row>
    <row r="121" spans="1:51" x14ac:dyDescent="0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M121" s="1"/>
      <c r="N121" s="1"/>
      <c r="O121" s="1"/>
      <c r="P121" s="1"/>
      <c r="Q121" s="1"/>
      <c r="R121" s="59"/>
      <c r="S121" s="1"/>
      <c r="U121" s="1"/>
      <c r="V121" s="1"/>
      <c r="W121" s="1"/>
      <c r="X121" s="1"/>
      <c r="Y121" s="1"/>
      <c r="Z121" s="1"/>
      <c r="AA121" s="1"/>
      <c r="AC121" s="122"/>
      <c r="AD121" s="122"/>
      <c r="AG121" s="8"/>
      <c r="AH121" s="41"/>
      <c r="AP121" s="4"/>
      <c r="AQ121" s="4"/>
      <c r="AR121" s="4"/>
      <c r="AS121" s="4"/>
      <c r="AT121" s="4"/>
      <c r="AU121" s="4"/>
      <c r="AV121" s="4"/>
      <c r="AW121" s="4"/>
      <c r="AX121" s="4"/>
      <c r="AY121" s="4"/>
    </row>
    <row r="122" spans="1:51" x14ac:dyDescent="0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59"/>
      <c r="S122" s="1"/>
      <c r="U122" s="1"/>
      <c r="V122" s="1"/>
      <c r="W122" s="1"/>
      <c r="X122" s="1"/>
      <c r="Y122" s="1"/>
      <c r="Z122" s="1"/>
      <c r="AA122" s="1"/>
      <c r="AC122" s="122"/>
      <c r="AD122" s="122"/>
      <c r="AG122" s="8"/>
      <c r="AH122" s="41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</row>
    <row r="123" spans="1:51" x14ac:dyDescent="0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59"/>
      <c r="S123" s="1"/>
      <c r="U123" s="125"/>
      <c r="V123" s="1"/>
      <c r="W123" s="1"/>
      <c r="X123" s="1"/>
      <c r="Y123" s="1"/>
      <c r="Z123" s="1"/>
      <c r="AC123" s="122"/>
      <c r="AD123" s="122"/>
      <c r="AG123" s="8"/>
      <c r="AH123" s="41"/>
      <c r="AO123" s="4"/>
      <c r="AP123" s="4"/>
      <c r="AQ123" s="4"/>
      <c r="AR123" s="4"/>
      <c r="AS123" s="4"/>
      <c r="AT123" s="4"/>
      <c r="AU123" s="4"/>
      <c r="AV123" s="4"/>
      <c r="AW123" s="4"/>
      <c r="AY123" s="4"/>
    </row>
    <row r="124" spans="1:51" x14ac:dyDescent="0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59"/>
      <c r="S124" s="1"/>
      <c r="U124" s="125"/>
      <c r="V124" s="1"/>
      <c r="W124" s="1"/>
      <c r="X124" s="1"/>
      <c r="Y124" s="1"/>
      <c r="Z124" s="1"/>
      <c r="AC124" s="122"/>
      <c r="AD124" s="122"/>
      <c r="AG124" s="8"/>
      <c r="AH124" s="41"/>
      <c r="AO124" s="4"/>
      <c r="AP124" s="4"/>
      <c r="AQ124" s="4"/>
      <c r="AR124" s="4"/>
      <c r="AS124" s="4"/>
      <c r="AT124" s="4"/>
      <c r="AU124" s="4"/>
      <c r="AV124" s="4"/>
      <c r="AW124" s="4"/>
      <c r="AY124" s="4"/>
    </row>
    <row r="125" spans="1:51" x14ac:dyDescent="0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59"/>
      <c r="S125" s="1"/>
      <c r="U125" s="125"/>
      <c r="V125" s="1"/>
      <c r="W125" s="1"/>
      <c r="X125" s="1"/>
      <c r="Y125" s="1"/>
      <c r="Z125" s="1"/>
      <c r="AC125" s="122"/>
      <c r="AD125" s="122"/>
      <c r="AG125" s="20"/>
      <c r="AH125" s="41"/>
      <c r="AO125" s="4"/>
      <c r="AP125" s="4"/>
      <c r="AQ125" s="4"/>
      <c r="AR125" s="4"/>
      <c r="AS125" s="4"/>
      <c r="AT125" s="4"/>
      <c r="AU125" s="4"/>
      <c r="AV125" s="4"/>
      <c r="AW125" s="4"/>
      <c r="AY125" s="4"/>
    </row>
    <row r="126" spans="1:51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59"/>
      <c r="S126" s="1"/>
      <c r="U126" s="125"/>
      <c r="V126" s="1"/>
      <c r="W126" s="1"/>
      <c r="X126" s="1"/>
      <c r="Y126" s="1"/>
      <c r="Z126" s="1"/>
      <c r="AG126" s="20"/>
      <c r="AO126" s="4"/>
      <c r="AP126" s="4"/>
      <c r="AQ126" s="4"/>
      <c r="AT126" s="4"/>
      <c r="AU126" s="4"/>
      <c r="AV126" s="4"/>
      <c r="AW126" s="4"/>
      <c r="AY126" s="4"/>
    </row>
    <row r="127" spans="1:51" x14ac:dyDescent="0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59"/>
      <c r="S127" s="1"/>
      <c r="U127" s="125"/>
      <c r="V127" s="1"/>
      <c r="W127" s="125"/>
      <c r="X127" s="1"/>
      <c r="Y127" s="143"/>
      <c r="Z127" s="1"/>
      <c r="AG127" s="20"/>
      <c r="AH127" s="28"/>
      <c r="AL127" s="20"/>
      <c r="AM127" s="20"/>
      <c r="AN127" s="20"/>
      <c r="AO127" s="20"/>
      <c r="AP127" s="20"/>
      <c r="AT127" s="4"/>
      <c r="AU127" s="4"/>
      <c r="AV127" s="4"/>
      <c r="AW127" s="4"/>
      <c r="AY127" s="4"/>
    </row>
    <row r="128" spans="1:51" x14ac:dyDescent="0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25"/>
      <c r="V128" s="1"/>
      <c r="W128" s="125"/>
      <c r="X128" s="1"/>
      <c r="Y128" s="143"/>
      <c r="Z128" s="1"/>
      <c r="AG128" s="25"/>
      <c r="AH128" s="28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Y128" s="4"/>
    </row>
    <row r="129" spans="1:48" x14ac:dyDescent="0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25"/>
      <c r="V129" s="1"/>
      <c r="W129" s="125"/>
      <c r="X129" s="1"/>
      <c r="Y129" s="143"/>
      <c r="Z129" s="1"/>
      <c r="AG129" s="25"/>
      <c r="AH129" s="28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</row>
    <row r="130" spans="1:48" x14ac:dyDescent="0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25"/>
      <c r="X130" s="1"/>
      <c r="Y130" s="143"/>
      <c r="Z130" s="1"/>
      <c r="AF130" s="8"/>
      <c r="AG130" s="25"/>
      <c r="AH130" s="28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</row>
    <row r="131" spans="1:48" x14ac:dyDescent="0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25"/>
      <c r="X131" s="1"/>
      <c r="Y131" s="143"/>
      <c r="Z131" s="1"/>
      <c r="AG131" s="25"/>
      <c r="AH131" s="28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</row>
    <row r="132" spans="1:48" x14ac:dyDescent="0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25"/>
      <c r="X132" s="1"/>
      <c r="Y132" s="143"/>
      <c r="Z132" s="1"/>
      <c r="AG132" s="25"/>
      <c r="AH132" s="28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</row>
    <row r="133" spans="1:48" x14ac:dyDescent="0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25"/>
      <c r="X133" s="1"/>
      <c r="Y133" s="143"/>
      <c r="Z133" s="1"/>
      <c r="AG133" s="20"/>
      <c r="AH133" s="28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</row>
    <row r="134" spans="1:48" x14ac:dyDescent="0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G134" s="20"/>
      <c r="AH134" s="28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</row>
    <row r="135" spans="1:48" x14ac:dyDescent="0.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G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</row>
    <row r="136" spans="1:48" x14ac:dyDescent="0.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G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</row>
    <row r="137" spans="1:48" x14ac:dyDescent="0.6">
      <c r="Y137" s="1"/>
      <c r="Z137" s="1"/>
      <c r="AG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</row>
    <row r="138" spans="1:48" x14ac:dyDescent="0.6">
      <c r="AG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</row>
    <row r="139" spans="1:48" x14ac:dyDescent="0.6">
      <c r="AG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</row>
    <row r="140" spans="1:48" x14ac:dyDescent="0.6">
      <c r="AG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</row>
    <row r="141" spans="1:48" x14ac:dyDescent="0.6">
      <c r="AG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</row>
    <row r="142" spans="1:48" x14ac:dyDescent="0.6">
      <c r="AG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</row>
    <row r="143" spans="1:48" x14ac:dyDescent="0.6">
      <c r="AG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</row>
    <row r="144" spans="1:48" x14ac:dyDescent="0.6">
      <c r="AG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</row>
    <row r="145" spans="33:48" x14ac:dyDescent="0.6">
      <c r="AG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</row>
  </sheetData>
  <mergeCells count="14">
    <mergeCell ref="A1:F3"/>
    <mergeCell ref="AH8:AV8"/>
    <mergeCell ref="AH42:AU42"/>
    <mergeCell ref="AB8:AE8"/>
    <mergeCell ref="AB103:AB104"/>
    <mergeCell ref="AC103:AC104"/>
    <mergeCell ref="AD103:AD104"/>
    <mergeCell ref="AE104:AF104"/>
    <mergeCell ref="AB102:AF102"/>
    <mergeCell ref="AB111:AF111"/>
    <mergeCell ref="AB112:AB113"/>
    <mergeCell ref="AC112:AC113"/>
    <mergeCell ref="AD112:AD113"/>
    <mergeCell ref="AE113:AF113"/>
  </mergeCells>
  <phoneticPr fontId="12" type="noConversion"/>
  <conditionalFormatting sqref="AB105:AB109">
    <cfRule type="cellIs" dxfId="12" priority="5" operator="lessThan">
      <formula>0</formula>
    </cfRule>
  </conditionalFormatting>
  <conditionalFormatting sqref="AD94">
    <cfRule type="cellIs" dxfId="11" priority="4" operator="lessThan">
      <formula>0</formula>
    </cfRule>
  </conditionalFormatting>
  <conditionalFormatting sqref="AE105:AF109">
    <cfRule type="cellIs" dxfId="10" priority="3" operator="lessThan">
      <formula>0</formula>
    </cfRule>
  </conditionalFormatting>
  <conditionalFormatting sqref="AE114:AF118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10:AU31 AU32:AU40 AU44:AU7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6"/>
  <sheetViews>
    <sheetView showGridLines="0" topLeftCell="A19" zoomScale="80" zoomScaleNormal="80" workbookViewId="0">
      <selection activeCell="B7" sqref="B7"/>
    </sheetView>
  </sheetViews>
  <sheetFormatPr baseColWidth="10" defaultColWidth="9.140625" defaultRowHeight="16.5" x14ac:dyDescent="0.6"/>
  <cols>
    <col min="1" max="1" width="32" style="160" customWidth="1"/>
    <col min="2" max="2" width="15.7109375" style="182" customWidth="1"/>
    <col min="3" max="3" width="14.7109375" style="183" customWidth="1"/>
    <col min="4" max="4" width="15.7109375" style="182" customWidth="1"/>
    <col min="5" max="5" width="15.7109375" style="183" customWidth="1"/>
    <col min="6" max="6" width="16.42578125" style="185" customWidth="1"/>
    <col min="7" max="7" width="16.7109375" style="185" customWidth="1"/>
    <col min="8" max="8" width="16.42578125" style="185" bestFit="1" customWidth="1"/>
    <col min="9" max="9" width="10.42578125" style="186" customWidth="1"/>
    <col min="10" max="10" width="15.140625" style="160" bestFit="1" customWidth="1"/>
    <col min="11" max="11" width="19.42578125" style="160" bestFit="1" customWidth="1"/>
    <col min="12" max="12" width="18.7109375" style="160" customWidth="1"/>
    <col min="13" max="13" width="20.42578125" style="160" customWidth="1"/>
    <col min="14" max="14" width="10.140625" style="160" bestFit="1" customWidth="1"/>
    <col min="15" max="15" width="13.7109375" style="160" bestFit="1" customWidth="1"/>
    <col min="16" max="16384" width="9.140625" style="160"/>
  </cols>
  <sheetData>
    <row r="1" spans="1:16" x14ac:dyDescent="0.6">
      <c r="A1" s="245"/>
      <c r="F1" s="184"/>
      <c r="G1" s="184"/>
    </row>
    <row r="2" spans="1:16" x14ac:dyDescent="0.6">
      <c r="A2" s="245"/>
      <c r="B2" s="187"/>
      <c r="D2" s="187"/>
    </row>
    <row r="3" spans="1:16" x14ac:dyDescent="0.6">
      <c r="A3" s="245"/>
      <c r="B3" s="187"/>
      <c r="D3" s="187"/>
    </row>
    <row r="4" spans="1:16" x14ac:dyDescent="0.6">
      <c r="A4" s="179" t="s">
        <v>5</v>
      </c>
      <c r="B4" s="187"/>
      <c r="D4" s="187"/>
      <c r="F4" s="184"/>
      <c r="G4" s="184"/>
      <c r="H4" s="184"/>
    </row>
    <row r="5" spans="1:16" x14ac:dyDescent="0.6">
      <c r="A5" s="179" t="s">
        <v>28</v>
      </c>
      <c r="B5" s="187"/>
      <c r="D5" s="187"/>
      <c r="F5" s="184"/>
      <c r="G5" s="184"/>
      <c r="H5" s="184"/>
    </row>
    <row r="6" spans="1:16" x14ac:dyDescent="0.6">
      <c r="A6" s="179" t="s">
        <v>131</v>
      </c>
      <c r="B6" s="187"/>
      <c r="D6" s="187"/>
      <c r="H6" s="184"/>
    </row>
    <row r="7" spans="1:16" x14ac:dyDescent="0.6">
      <c r="A7" s="179" t="s">
        <v>78</v>
      </c>
      <c r="B7" s="187"/>
      <c r="D7" s="187"/>
      <c r="F7" s="184"/>
      <c r="G7" s="184"/>
      <c r="H7" s="184"/>
      <c r="I7" s="188"/>
    </row>
    <row r="8" spans="1:16" x14ac:dyDescent="0.6">
      <c r="A8" s="179" t="s">
        <v>7</v>
      </c>
      <c r="B8" s="187"/>
      <c r="D8" s="187"/>
      <c r="F8" s="184"/>
      <c r="G8" s="184"/>
      <c r="H8" s="184"/>
      <c r="I8" s="188"/>
    </row>
    <row r="9" spans="1:16" ht="16.899999999999999" thickBot="1" x14ac:dyDescent="0.65">
      <c r="A9" s="179"/>
      <c r="B9" s="187"/>
      <c r="D9" s="187"/>
      <c r="F9" s="184"/>
      <c r="G9" s="184"/>
      <c r="H9" s="184"/>
    </row>
    <row r="10" spans="1:16" ht="15" customHeight="1" thickBot="1" x14ac:dyDescent="0.65">
      <c r="A10" s="248" t="s">
        <v>48</v>
      </c>
      <c r="B10" s="246">
        <v>45108</v>
      </c>
      <c r="C10" s="247"/>
      <c r="D10" s="246">
        <v>45474</v>
      </c>
      <c r="E10" s="247"/>
      <c r="F10" s="190"/>
      <c r="G10" s="190" t="s">
        <v>29</v>
      </c>
      <c r="H10" s="191"/>
      <c r="I10" s="192"/>
      <c r="K10" s="241" t="s">
        <v>102</v>
      </c>
      <c r="L10" s="242"/>
    </row>
    <row r="11" spans="1:16" ht="15" customHeight="1" thickBot="1" x14ac:dyDescent="0.65">
      <c r="A11" s="249"/>
      <c r="B11" s="193" t="s">
        <v>4</v>
      </c>
      <c r="C11" s="181" t="s">
        <v>0</v>
      </c>
      <c r="D11" s="194" t="s">
        <v>4</v>
      </c>
      <c r="E11" s="181" t="s">
        <v>0</v>
      </c>
      <c r="F11" s="194" t="s">
        <v>4</v>
      </c>
      <c r="G11" s="181" t="s">
        <v>0</v>
      </c>
      <c r="H11" s="180" t="s">
        <v>30</v>
      </c>
      <c r="I11" s="160"/>
      <c r="J11" s="195"/>
      <c r="K11" s="243"/>
      <c r="L11" s="244"/>
      <c r="M11" s="196"/>
      <c r="N11" s="196"/>
      <c r="O11" s="196"/>
      <c r="P11" s="196"/>
    </row>
    <row r="12" spans="1:16" ht="16.899999999999999" thickBot="1" x14ac:dyDescent="0.65">
      <c r="A12" s="137" t="s">
        <v>41</v>
      </c>
      <c r="B12" s="138">
        <v>245492295.15000001</v>
      </c>
      <c r="C12" s="139">
        <v>117235933</v>
      </c>
      <c r="D12" s="138">
        <v>222024614.15000001</v>
      </c>
      <c r="E12" s="139">
        <v>109313986</v>
      </c>
      <c r="F12" s="140">
        <v>-9.5594368799480467E-2</v>
      </c>
      <c r="G12" s="140">
        <v>-6.7572686950851502E-2</v>
      </c>
      <c r="H12" s="140">
        <v>0.50915394769071076</v>
      </c>
      <c r="I12" s="197"/>
      <c r="J12" s="195"/>
      <c r="K12" s="198">
        <v>2023</v>
      </c>
      <c r="L12" s="198">
        <v>2024</v>
      </c>
    </row>
    <row r="13" spans="1:16" ht="16.899999999999999" thickBot="1" x14ac:dyDescent="0.65">
      <c r="A13" s="126" t="s">
        <v>41</v>
      </c>
      <c r="B13" s="169">
        <v>245492295.15000001</v>
      </c>
      <c r="C13" s="152">
        <v>117235933</v>
      </c>
      <c r="D13" s="169">
        <v>222024614.15000001</v>
      </c>
      <c r="E13" s="152">
        <v>109313986</v>
      </c>
      <c r="F13" s="170">
        <v>-9.5594368799480467E-2</v>
      </c>
      <c r="G13" s="170">
        <v>-6.7572686950851502E-2</v>
      </c>
      <c r="H13" s="170">
        <v>0.50915394769071076</v>
      </c>
      <c r="I13" s="197"/>
      <c r="J13" s="199" t="s">
        <v>41</v>
      </c>
      <c r="K13" s="200">
        <f>+C12/$C$76</f>
        <v>0.53086222582775888</v>
      </c>
      <c r="L13" s="201">
        <f>+H12</f>
        <v>0.50915394769071076</v>
      </c>
    </row>
    <row r="14" spans="1:16" ht="16.899999999999999" thickBot="1" x14ac:dyDescent="0.65">
      <c r="A14" s="137" t="s">
        <v>1</v>
      </c>
      <c r="B14" s="138">
        <v>106630699.04000001</v>
      </c>
      <c r="C14" s="139">
        <v>39454604</v>
      </c>
      <c r="D14" s="138">
        <v>93699971.150000006</v>
      </c>
      <c r="E14" s="139">
        <v>32840950</v>
      </c>
      <c r="F14" s="140">
        <v>-0.12126646459617919</v>
      </c>
      <c r="G14" s="140">
        <v>-0.1676269263784779</v>
      </c>
      <c r="H14" s="140">
        <v>0.15296395228340909</v>
      </c>
      <c r="I14" s="197"/>
      <c r="J14" s="202" t="s">
        <v>2</v>
      </c>
      <c r="K14" s="200">
        <f>+C14/$C$76</f>
        <v>0.17865647811744545</v>
      </c>
      <c r="L14" s="203">
        <f>+H14</f>
        <v>0.15296395228340909</v>
      </c>
    </row>
    <row r="15" spans="1:16" ht="16.899999999999999" thickBot="1" x14ac:dyDescent="0.65">
      <c r="A15" s="126" t="s">
        <v>92</v>
      </c>
      <c r="B15" s="127">
        <v>106630699.04000001</v>
      </c>
      <c r="C15" s="128">
        <v>39454604</v>
      </c>
      <c r="D15" s="127">
        <v>93699971.150000006</v>
      </c>
      <c r="E15" s="128">
        <v>32840950</v>
      </c>
      <c r="F15" s="141">
        <v>-0.12126646459617919</v>
      </c>
      <c r="G15" s="141">
        <v>-0.1676269263784779</v>
      </c>
      <c r="H15" s="141">
        <v>0.15296395228340909</v>
      </c>
      <c r="I15" s="197"/>
      <c r="J15" s="202" t="s">
        <v>1</v>
      </c>
      <c r="K15" s="200">
        <f>+C16/$C$76</f>
        <v>0.21614210785452445</v>
      </c>
      <c r="L15" s="203">
        <f>+H16</f>
        <v>0.25037576622522839</v>
      </c>
    </row>
    <row r="16" spans="1:16" ht="16.899999999999999" thickBot="1" x14ac:dyDescent="0.65">
      <c r="A16" s="137" t="s">
        <v>2</v>
      </c>
      <c r="B16" s="138">
        <v>113373174.84999999</v>
      </c>
      <c r="C16" s="139">
        <v>47732953</v>
      </c>
      <c r="D16" s="138">
        <v>121742071.55</v>
      </c>
      <c r="E16" s="139">
        <v>53755005</v>
      </c>
      <c r="F16" s="140">
        <v>7.3817256251953678E-2</v>
      </c>
      <c r="G16" s="140">
        <v>0.126161312500402</v>
      </c>
      <c r="H16" s="140">
        <v>0.25037576622522839</v>
      </c>
      <c r="I16" s="197"/>
      <c r="J16" s="202" t="s">
        <v>62</v>
      </c>
      <c r="K16" s="200">
        <f>+C36/$C$76</f>
        <v>4.0487835839570101E-2</v>
      </c>
      <c r="L16" s="203">
        <f>+H36</f>
        <v>5.1026706826647047E-2</v>
      </c>
    </row>
    <row r="17" spans="1:13" ht="16.899999999999999" thickBot="1" x14ac:dyDescent="0.65">
      <c r="A17" s="126" t="s">
        <v>40</v>
      </c>
      <c r="B17" s="127">
        <v>35566654</v>
      </c>
      <c r="C17" s="128">
        <v>15816453</v>
      </c>
      <c r="D17" s="127">
        <v>32063936.960000001</v>
      </c>
      <c r="E17" s="128">
        <v>15007743</v>
      </c>
      <c r="F17" s="141">
        <v>-9.8483175842180692E-2</v>
      </c>
      <c r="G17" s="141">
        <v>-5.1130933085945407E-2</v>
      </c>
      <c r="H17" s="141">
        <v>6.9901865936693869E-2</v>
      </c>
      <c r="I17" s="197"/>
      <c r="J17" s="202" t="s">
        <v>100</v>
      </c>
      <c r="K17" s="200">
        <f>+C50/$C$76</f>
        <v>2.5400030495298282E-2</v>
      </c>
      <c r="L17" s="203">
        <f>+H50</f>
        <v>2.6064596913731329E-2</v>
      </c>
    </row>
    <row r="18" spans="1:13" ht="16.899999999999999" thickBot="1" x14ac:dyDescent="0.65">
      <c r="A18" s="126" t="s">
        <v>38</v>
      </c>
      <c r="B18" s="127">
        <v>17880896.43</v>
      </c>
      <c r="C18" s="128">
        <v>7202153</v>
      </c>
      <c r="D18" s="127">
        <v>24857475.949999999</v>
      </c>
      <c r="E18" s="128">
        <v>11041876</v>
      </c>
      <c r="F18" s="141">
        <v>0.39016944968681311</v>
      </c>
      <c r="G18" s="141">
        <v>0.53313543880559044</v>
      </c>
      <c r="H18" s="141">
        <v>5.1429967573511717E-2</v>
      </c>
      <c r="I18" s="197"/>
      <c r="J18" s="204" t="s">
        <v>101</v>
      </c>
      <c r="K18" s="200">
        <f>+C69/$C$76</f>
        <v>7.5683094160751722E-3</v>
      </c>
      <c r="L18" s="203">
        <f>+H69</f>
        <v>9.3126781333400556E-3</v>
      </c>
    </row>
    <row r="19" spans="1:13" ht="16.899999999999999" thickBot="1" x14ac:dyDescent="0.65">
      <c r="A19" s="126" t="s">
        <v>39</v>
      </c>
      <c r="B19" s="127">
        <v>18514741.879999999</v>
      </c>
      <c r="C19" s="128">
        <v>7894412</v>
      </c>
      <c r="D19" s="127">
        <v>14524556.5</v>
      </c>
      <c r="E19" s="128">
        <v>6629851</v>
      </c>
      <c r="F19" s="141">
        <v>-0.21551396210985141</v>
      </c>
      <c r="G19" s="141">
        <v>-0.16018431771739311</v>
      </c>
      <c r="H19" s="141">
        <v>3.0879990134576249E-2</v>
      </c>
      <c r="I19" s="197"/>
      <c r="J19" s="204" t="s">
        <v>55</v>
      </c>
      <c r="K19" s="200">
        <f>+C74/$C$76</f>
        <v>8.8301244932764873E-4</v>
      </c>
      <c r="L19" s="203">
        <f>+H74</f>
        <v>1.102351926933264E-3</v>
      </c>
    </row>
    <row r="20" spans="1:13" x14ac:dyDescent="0.6">
      <c r="A20" s="126" t="s">
        <v>37</v>
      </c>
      <c r="B20" s="127">
        <v>5248346.43</v>
      </c>
      <c r="C20" s="128">
        <v>2652565</v>
      </c>
      <c r="D20" s="127">
        <v>13416990</v>
      </c>
      <c r="E20" s="128">
        <v>6460789</v>
      </c>
      <c r="F20" s="141">
        <v>1.556422328241774</v>
      </c>
      <c r="G20" s="141">
        <v>1.435676034329036</v>
      </c>
      <c r="H20" s="141">
        <v>3.009254666229735E-2</v>
      </c>
      <c r="I20" s="197"/>
      <c r="L20" s="195"/>
    </row>
    <row r="21" spans="1:13" x14ac:dyDescent="0.6">
      <c r="A21" s="126" t="s">
        <v>94</v>
      </c>
      <c r="B21" s="127">
        <v>5076842.22</v>
      </c>
      <c r="C21" s="128">
        <v>1862782</v>
      </c>
      <c r="D21" s="127">
        <v>11731684.66</v>
      </c>
      <c r="E21" s="128">
        <v>4156673</v>
      </c>
      <c r="F21" s="141">
        <v>1.3108231754344339</v>
      </c>
      <c r="G21" s="141">
        <v>1.231432878350768</v>
      </c>
      <c r="H21" s="141">
        <v>1.9360619300895221E-2</v>
      </c>
      <c r="I21" s="197"/>
    </row>
    <row r="22" spans="1:13" x14ac:dyDescent="0.6">
      <c r="A22" s="126" t="s">
        <v>95</v>
      </c>
      <c r="B22" s="127">
        <v>6299245.9900000002</v>
      </c>
      <c r="C22" s="128">
        <v>2180188</v>
      </c>
      <c r="D22" s="127">
        <v>7190638.4699999997</v>
      </c>
      <c r="E22" s="128">
        <v>2459725</v>
      </c>
      <c r="F22" s="141">
        <v>0.14150780607950189</v>
      </c>
      <c r="G22" s="141">
        <v>0.12821692441202329</v>
      </c>
      <c r="H22" s="141">
        <v>1.145671052543573E-2</v>
      </c>
      <c r="I22" s="197"/>
      <c r="M22" s="205"/>
    </row>
    <row r="23" spans="1:13" x14ac:dyDescent="0.6">
      <c r="A23" s="126" t="s">
        <v>64</v>
      </c>
      <c r="B23" s="127">
        <v>881279.15</v>
      </c>
      <c r="C23" s="128">
        <v>328807</v>
      </c>
      <c r="D23" s="127">
        <v>3938607.68</v>
      </c>
      <c r="E23" s="128">
        <v>2015829</v>
      </c>
      <c r="F23" s="141">
        <v>3.469194216157276</v>
      </c>
      <c r="G23" s="141">
        <v>5.1307362677801871</v>
      </c>
      <c r="H23" s="141">
        <v>9.3891672125048821E-3</v>
      </c>
      <c r="I23" s="197"/>
    </row>
    <row r="24" spans="1:13" x14ac:dyDescent="0.6">
      <c r="A24" s="126" t="s">
        <v>35</v>
      </c>
      <c r="B24" s="127">
        <v>2718437.16</v>
      </c>
      <c r="C24" s="128">
        <v>1209465</v>
      </c>
      <c r="D24" s="127">
        <v>3421285.03</v>
      </c>
      <c r="E24" s="128">
        <v>1645707</v>
      </c>
      <c r="F24" s="141">
        <v>0.25854850733426549</v>
      </c>
      <c r="G24" s="141">
        <v>0.36069005717403968</v>
      </c>
      <c r="H24" s="141">
        <v>7.6652425408056798E-3</v>
      </c>
      <c r="I24" s="197"/>
    </row>
    <row r="25" spans="1:13" x14ac:dyDescent="0.6">
      <c r="A25" s="126" t="s">
        <v>34</v>
      </c>
      <c r="B25" s="127">
        <v>6800757.7599999998</v>
      </c>
      <c r="C25" s="128">
        <v>2818772</v>
      </c>
      <c r="D25" s="127">
        <v>3158803.23</v>
      </c>
      <c r="E25" s="128">
        <v>1428156</v>
      </c>
      <c r="F25" s="141">
        <v>-0.53552187249204419</v>
      </c>
      <c r="G25" s="141">
        <v>-0.49334107192777571</v>
      </c>
      <c r="H25" s="141">
        <v>6.6519508795349824E-3</v>
      </c>
      <c r="I25" s="197"/>
    </row>
    <row r="26" spans="1:13" x14ac:dyDescent="0.6">
      <c r="A26" s="126" t="s">
        <v>93</v>
      </c>
      <c r="B26" s="127">
        <v>9855991.6999999993</v>
      </c>
      <c r="C26" s="128">
        <v>3980654</v>
      </c>
      <c r="D26" s="127">
        <v>3053333.45</v>
      </c>
      <c r="E26" s="128">
        <v>1053908</v>
      </c>
      <c r="F26" s="141">
        <v>-0.69020535498218805</v>
      </c>
      <c r="G26" s="141">
        <v>-0.73524250035295702</v>
      </c>
      <c r="H26" s="141">
        <v>4.9088084547829194E-3</v>
      </c>
      <c r="I26" s="197"/>
    </row>
    <row r="27" spans="1:13" x14ac:dyDescent="0.6">
      <c r="A27" s="126" t="s">
        <v>69</v>
      </c>
      <c r="B27" s="127">
        <v>807068.88</v>
      </c>
      <c r="C27" s="128">
        <v>373643</v>
      </c>
      <c r="D27" s="127">
        <v>987971.17999999993</v>
      </c>
      <c r="E27" s="128">
        <v>474579</v>
      </c>
      <c r="F27" s="141">
        <v>0.22414728715596111</v>
      </c>
      <c r="G27" s="141">
        <v>0.27014021405459232</v>
      </c>
      <c r="H27" s="141">
        <v>2.2104561381661612E-3</v>
      </c>
      <c r="I27" s="197"/>
    </row>
    <row r="28" spans="1:13" x14ac:dyDescent="0.6">
      <c r="A28" s="126" t="s">
        <v>96</v>
      </c>
      <c r="B28" s="127">
        <v>554950.1</v>
      </c>
      <c r="C28" s="128">
        <v>238669</v>
      </c>
      <c r="D28" s="127">
        <v>726099.66</v>
      </c>
      <c r="E28" s="128">
        <v>332082</v>
      </c>
      <c r="F28" s="141">
        <v>0.30840531427960838</v>
      </c>
      <c r="G28" s="141">
        <v>0.39139142494416951</v>
      </c>
      <c r="H28" s="141">
        <v>1.5467449998303659E-3</v>
      </c>
      <c r="I28" s="197"/>
    </row>
    <row r="29" spans="1:13" x14ac:dyDescent="0.6">
      <c r="A29" s="126" t="s">
        <v>33</v>
      </c>
      <c r="B29" s="127">
        <v>1033216.9</v>
      </c>
      <c r="C29" s="128">
        <v>482760</v>
      </c>
      <c r="D29" s="127">
        <v>594170.17000000004</v>
      </c>
      <c r="E29" s="128">
        <v>311562</v>
      </c>
      <c r="F29" s="141">
        <v>-0.4249318124780963</v>
      </c>
      <c r="G29" s="141">
        <v>-0.35462341536167041</v>
      </c>
      <c r="H29" s="141">
        <v>1.451168583774936E-3</v>
      </c>
      <c r="I29" s="197"/>
    </row>
    <row r="30" spans="1:13" x14ac:dyDescent="0.6">
      <c r="A30" s="126" t="s">
        <v>36</v>
      </c>
      <c r="B30" s="127">
        <v>1139305.99</v>
      </c>
      <c r="C30" s="128">
        <v>335750</v>
      </c>
      <c r="D30" s="127">
        <v>838043.6</v>
      </c>
      <c r="E30" s="128">
        <v>225700</v>
      </c>
      <c r="F30" s="141">
        <v>-0.26442623197302773</v>
      </c>
      <c r="G30" s="141">
        <v>-0.32777364110201052</v>
      </c>
      <c r="H30" s="141">
        <v>1.05124742220811E-3</v>
      </c>
      <c r="I30" s="197"/>
    </row>
    <row r="31" spans="1:13" x14ac:dyDescent="0.6">
      <c r="A31" s="126" t="s">
        <v>97</v>
      </c>
      <c r="B31" s="127">
        <v>96001.2</v>
      </c>
      <c r="C31" s="128">
        <v>44445</v>
      </c>
      <c r="D31" s="127">
        <v>382152.62</v>
      </c>
      <c r="E31" s="128">
        <v>187754</v>
      </c>
      <c r="F31" s="141">
        <v>2.980706699499589</v>
      </c>
      <c r="G31" s="141">
        <v>3.2244121948475648</v>
      </c>
      <c r="H31" s="141">
        <v>8.7450557602685634E-4</v>
      </c>
      <c r="I31" s="197"/>
    </row>
    <row r="32" spans="1:13" x14ac:dyDescent="0.6">
      <c r="A32" s="126" t="s">
        <v>60</v>
      </c>
      <c r="B32" s="127">
        <v>497541.42</v>
      </c>
      <c r="C32" s="128">
        <v>156302</v>
      </c>
      <c r="D32" s="127">
        <v>427192.38</v>
      </c>
      <c r="E32" s="128">
        <v>184944</v>
      </c>
      <c r="F32" s="141">
        <v>-0.1413933336444633</v>
      </c>
      <c r="G32" s="141">
        <v>0.18324781512712571</v>
      </c>
      <c r="H32" s="141">
        <v>8.6141738260016255E-4</v>
      </c>
      <c r="I32" s="197"/>
    </row>
    <row r="33" spans="1:11" x14ac:dyDescent="0.6">
      <c r="A33" s="126" t="s">
        <v>59</v>
      </c>
      <c r="B33" s="127">
        <v>280733.74</v>
      </c>
      <c r="C33" s="128">
        <v>102223</v>
      </c>
      <c r="D33" s="127">
        <v>155324</v>
      </c>
      <c r="E33" s="128">
        <v>50054</v>
      </c>
      <c r="F33" s="141">
        <v>-0.44672129541678879</v>
      </c>
      <c r="G33" s="141">
        <v>-0.51034502998346754</v>
      </c>
      <c r="H33" s="141">
        <v>2.331375209180538E-4</v>
      </c>
      <c r="I33" s="197"/>
    </row>
    <row r="34" spans="1:11" x14ac:dyDescent="0.6">
      <c r="A34" s="126" t="s">
        <v>70</v>
      </c>
      <c r="B34" s="127">
        <v>0</v>
      </c>
      <c r="C34" s="128">
        <v>0</v>
      </c>
      <c r="D34" s="127">
        <v>159926.01</v>
      </c>
      <c r="E34" s="128">
        <v>44422</v>
      </c>
      <c r="F34" s="141"/>
      <c r="G34" s="141"/>
      <c r="H34" s="141">
        <v>2.069052414236981E-4</v>
      </c>
      <c r="I34" s="197"/>
    </row>
    <row r="35" spans="1:11" ht="16.899999999999999" thickBot="1" x14ac:dyDescent="0.65">
      <c r="A35" s="126" t="s">
        <v>58</v>
      </c>
      <c r="B35" s="127">
        <v>121163.9</v>
      </c>
      <c r="C35" s="128">
        <v>52910</v>
      </c>
      <c r="D35" s="127">
        <v>113880</v>
      </c>
      <c r="E35" s="128">
        <v>43651</v>
      </c>
      <c r="F35" s="141">
        <v>-6.0116090683776213E-2</v>
      </c>
      <c r="G35" s="141">
        <v>-0.17499527499527501</v>
      </c>
      <c r="H35" s="141">
        <v>2.033141392414985E-4</v>
      </c>
      <c r="I35" s="197"/>
    </row>
    <row r="36" spans="1:11" ht="16.899999999999999" thickBot="1" x14ac:dyDescent="0.65">
      <c r="A36" s="137" t="s">
        <v>62</v>
      </c>
      <c r="B36" s="138">
        <v>21113721.73</v>
      </c>
      <c r="C36" s="139">
        <v>8941358</v>
      </c>
      <c r="D36" s="138">
        <v>24941264.260000002</v>
      </c>
      <c r="E36" s="139">
        <v>10955297</v>
      </c>
      <c r="F36" s="140">
        <v>0.18128222863530169</v>
      </c>
      <c r="G36" s="140">
        <v>0.2252386046951704</v>
      </c>
      <c r="H36" s="140">
        <v>5.1026706826647047E-2</v>
      </c>
      <c r="I36" s="197"/>
    </row>
    <row r="37" spans="1:11" x14ac:dyDescent="0.6">
      <c r="A37" s="126" t="s">
        <v>85</v>
      </c>
      <c r="B37" s="127">
        <v>4136115.42</v>
      </c>
      <c r="C37" s="128">
        <v>1447901</v>
      </c>
      <c r="D37" s="127">
        <v>7683627.4900000002</v>
      </c>
      <c r="E37" s="128">
        <v>3086357</v>
      </c>
      <c r="F37" s="141">
        <v>0.8576917493274403</v>
      </c>
      <c r="G37" s="141">
        <v>1.1316077549500969</v>
      </c>
      <c r="H37" s="141">
        <v>1.43753869750286E-2</v>
      </c>
      <c r="I37" s="197"/>
    </row>
    <row r="38" spans="1:11" x14ac:dyDescent="0.6">
      <c r="A38" s="126" t="s">
        <v>88</v>
      </c>
      <c r="B38" s="127">
        <v>665031.65</v>
      </c>
      <c r="C38" s="128">
        <v>310471</v>
      </c>
      <c r="D38" s="127">
        <v>5318627.97</v>
      </c>
      <c r="E38" s="128">
        <v>2245017</v>
      </c>
      <c r="F38" s="141">
        <v>6.9975561614247974</v>
      </c>
      <c r="G38" s="141">
        <v>6.2310038618743784</v>
      </c>
      <c r="H38" s="141">
        <v>1.0456660762354381E-2</v>
      </c>
      <c r="I38" s="197"/>
    </row>
    <row r="39" spans="1:11" x14ac:dyDescent="0.6">
      <c r="A39" s="126" t="s">
        <v>89</v>
      </c>
      <c r="B39" s="127">
        <v>3987323</v>
      </c>
      <c r="C39" s="128">
        <v>1573016</v>
      </c>
      <c r="D39" s="127">
        <v>4263369.33</v>
      </c>
      <c r="E39" s="128">
        <v>2003971</v>
      </c>
      <c r="F39" s="141">
        <v>6.9230992824007576E-2</v>
      </c>
      <c r="G39" s="141">
        <v>0.27396733408941798</v>
      </c>
      <c r="H39" s="141">
        <v>9.3339359677882521E-3</v>
      </c>
      <c r="I39" s="197"/>
    </row>
    <row r="40" spans="1:11" x14ac:dyDescent="0.6">
      <c r="A40" s="126" t="s">
        <v>87</v>
      </c>
      <c r="B40" s="127">
        <v>3013680.04</v>
      </c>
      <c r="C40" s="128">
        <v>1232702</v>
      </c>
      <c r="D40" s="127">
        <v>3141824.3</v>
      </c>
      <c r="E40" s="128">
        <v>1454120</v>
      </c>
      <c r="F40" s="141">
        <v>4.2520857655479423E-2</v>
      </c>
      <c r="G40" s="141">
        <v>0.17962005415745241</v>
      </c>
      <c r="H40" s="141">
        <v>6.7728839237096014E-3</v>
      </c>
      <c r="I40" s="197"/>
    </row>
    <row r="41" spans="1:11" x14ac:dyDescent="0.6">
      <c r="A41" s="126" t="s">
        <v>49</v>
      </c>
      <c r="B41" s="127">
        <v>2033680.51</v>
      </c>
      <c r="C41" s="128">
        <v>971141</v>
      </c>
      <c r="D41" s="127">
        <v>1969174.8</v>
      </c>
      <c r="E41" s="128">
        <v>984266</v>
      </c>
      <c r="F41" s="141">
        <v>-3.1718703937424257E-2</v>
      </c>
      <c r="G41" s="141">
        <v>1.351503025822209E-2</v>
      </c>
      <c r="H41" s="141">
        <v>4.5844355129246233E-3</v>
      </c>
      <c r="I41" s="197"/>
    </row>
    <row r="42" spans="1:11" x14ac:dyDescent="0.6">
      <c r="A42" s="126" t="s">
        <v>86</v>
      </c>
      <c r="B42" s="127">
        <v>2416633.15</v>
      </c>
      <c r="C42" s="128">
        <v>1302735</v>
      </c>
      <c r="D42" s="127">
        <v>1026396</v>
      </c>
      <c r="E42" s="128">
        <v>460726</v>
      </c>
      <c r="F42" s="141">
        <v>-0.57527852334558927</v>
      </c>
      <c r="G42" s="141">
        <v>-0.64633943204105204</v>
      </c>
      <c r="H42" s="141">
        <v>2.145932741888585E-3</v>
      </c>
      <c r="I42" s="197"/>
    </row>
    <row r="43" spans="1:11" x14ac:dyDescent="0.6">
      <c r="A43" s="126" t="s">
        <v>54</v>
      </c>
      <c r="B43" s="127">
        <v>433380.64</v>
      </c>
      <c r="C43" s="128">
        <v>167049</v>
      </c>
      <c r="D43" s="127">
        <v>719679.22</v>
      </c>
      <c r="E43" s="128">
        <v>343278</v>
      </c>
      <c r="F43" s="141">
        <v>0.66061691172914405</v>
      </c>
      <c r="G43" s="141">
        <v>1.0549539356715689</v>
      </c>
      <c r="H43" s="141">
        <v>1.598892833853591E-3</v>
      </c>
      <c r="I43" s="197"/>
    </row>
    <row r="44" spans="1:11" x14ac:dyDescent="0.6">
      <c r="A44" s="126" t="s">
        <v>91</v>
      </c>
      <c r="B44" s="127">
        <v>341673.98</v>
      </c>
      <c r="C44" s="128">
        <v>151715</v>
      </c>
      <c r="D44" s="127">
        <v>521959.15</v>
      </c>
      <c r="E44" s="128">
        <v>245481</v>
      </c>
      <c r="F44" s="141">
        <v>0.5276526178551848</v>
      </c>
      <c r="G44" s="141">
        <v>0.61804040470619248</v>
      </c>
      <c r="H44" s="141">
        <v>1.1433817831239209E-3</v>
      </c>
      <c r="I44" s="197"/>
    </row>
    <row r="45" spans="1:11" x14ac:dyDescent="0.6">
      <c r="A45" s="126" t="s">
        <v>124</v>
      </c>
      <c r="B45" s="127">
        <v>122259.6</v>
      </c>
      <c r="C45" s="128">
        <v>50265</v>
      </c>
      <c r="D45" s="127">
        <v>109056</v>
      </c>
      <c r="E45" s="128">
        <v>52936</v>
      </c>
      <c r="F45" s="141">
        <v>-0.1079964272744227</v>
      </c>
      <c r="G45" s="141">
        <v>5.3138366656719338E-2</v>
      </c>
      <c r="H45" s="141">
        <v>2.4656107019055613E-4</v>
      </c>
      <c r="I45" s="197"/>
    </row>
    <row r="46" spans="1:11" x14ac:dyDescent="0.6">
      <c r="A46" s="126" t="s">
        <v>116</v>
      </c>
      <c r="B46" s="127">
        <v>350805.3</v>
      </c>
      <c r="C46" s="128">
        <v>148122</v>
      </c>
      <c r="D46" s="127">
        <v>101750</v>
      </c>
      <c r="E46" s="128">
        <v>47619</v>
      </c>
      <c r="F46" s="141">
        <v>-0.70995307083444859</v>
      </c>
      <c r="G46" s="141">
        <v>-0.67851500789889418</v>
      </c>
      <c r="H46" s="141">
        <v>2.2179597252161269E-4</v>
      </c>
      <c r="I46" s="197"/>
    </row>
    <row r="47" spans="1:11" x14ac:dyDescent="0.6">
      <c r="A47" s="126" t="s">
        <v>66</v>
      </c>
      <c r="B47" s="127">
        <v>94580.65</v>
      </c>
      <c r="C47" s="128">
        <v>43750</v>
      </c>
      <c r="D47" s="127">
        <v>85800</v>
      </c>
      <c r="E47" s="128">
        <v>31526</v>
      </c>
      <c r="F47" s="141">
        <v>-9.2837699888930758E-2</v>
      </c>
      <c r="G47" s="141">
        <v>-0.27940571428571431</v>
      </c>
      <c r="H47" s="141">
        <v>1.4683928326332689E-4</v>
      </c>
      <c r="I47" s="197"/>
      <c r="J47" s="206"/>
      <c r="K47" s="206"/>
    </row>
    <row r="48" spans="1:11" x14ac:dyDescent="0.6">
      <c r="A48" s="126" t="s">
        <v>57</v>
      </c>
      <c r="B48" s="127">
        <v>3288262.53</v>
      </c>
      <c r="C48" s="128">
        <v>1458344</v>
      </c>
      <c r="D48" s="127">
        <v>0</v>
      </c>
      <c r="E48" s="128">
        <v>0</v>
      </c>
      <c r="F48" s="141">
        <v>-1</v>
      </c>
      <c r="G48" s="141">
        <v>-1</v>
      </c>
      <c r="H48" s="141">
        <v>0</v>
      </c>
      <c r="I48" s="197"/>
    </row>
    <row r="49" spans="1:9" ht="16.899999999999999" thickBot="1" x14ac:dyDescent="0.65">
      <c r="A49" s="126" t="s">
        <v>107</v>
      </c>
      <c r="B49" s="127">
        <v>230295.26</v>
      </c>
      <c r="C49" s="128">
        <v>84147</v>
      </c>
      <c r="D49" s="127">
        <v>0</v>
      </c>
      <c r="E49" s="128">
        <v>0</v>
      </c>
      <c r="F49" s="141">
        <v>-1</v>
      </c>
      <c r="G49" s="141">
        <v>-1</v>
      </c>
      <c r="H49" s="141">
        <v>0</v>
      </c>
      <c r="I49" s="197"/>
    </row>
    <row r="50" spans="1:9" ht="16.899999999999999" thickBot="1" x14ac:dyDescent="0.65">
      <c r="A50" s="137" t="s">
        <v>68</v>
      </c>
      <c r="B50" s="138">
        <v>13243279.300000001</v>
      </c>
      <c r="C50" s="139">
        <v>5609358</v>
      </c>
      <c r="D50" s="138">
        <v>13532923.67</v>
      </c>
      <c r="E50" s="139">
        <v>5595999</v>
      </c>
      <c r="F50" s="140">
        <v>2.1871045942525761E-2</v>
      </c>
      <c r="G50" s="140">
        <v>-2.3815559641584549E-3</v>
      </c>
      <c r="H50" s="140">
        <v>2.6064596913731329E-2</v>
      </c>
      <c r="I50" s="197"/>
    </row>
    <row r="51" spans="1:9" x14ac:dyDescent="0.6">
      <c r="A51" s="126" t="s">
        <v>43</v>
      </c>
      <c r="B51" s="127">
        <v>3859019.86</v>
      </c>
      <c r="C51" s="128">
        <v>1788529</v>
      </c>
      <c r="D51" s="127">
        <v>2737233.17</v>
      </c>
      <c r="E51" s="128">
        <v>1222062</v>
      </c>
      <c r="F51" s="141">
        <v>-0.29069212667902677</v>
      </c>
      <c r="G51" s="141">
        <v>-0.31672228965814919</v>
      </c>
      <c r="H51" s="141">
        <v>5.6920227172285653E-3</v>
      </c>
      <c r="I51" s="197"/>
    </row>
    <row r="52" spans="1:9" x14ac:dyDescent="0.6">
      <c r="A52" s="126" t="s">
        <v>83</v>
      </c>
      <c r="B52" s="127">
        <v>2291005.31</v>
      </c>
      <c r="C52" s="128">
        <v>934029</v>
      </c>
      <c r="D52" s="127">
        <v>3127176.03</v>
      </c>
      <c r="E52" s="128">
        <v>1171195</v>
      </c>
      <c r="F52" s="141">
        <v>0.36497982625801928</v>
      </c>
      <c r="G52" s="141">
        <v>0.25391716959537658</v>
      </c>
      <c r="H52" s="141">
        <v>5.4550984698849237E-3</v>
      </c>
      <c r="I52" s="197"/>
    </row>
    <row r="53" spans="1:9" x14ac:dyDescent="0.6">
      <c r="A53" s="126" t="s">
        <v>109</v>
      </c>
      <c r="B53" s="127">
        <v>1296670.72</v>
      </c>
      <c r="C53" s="128">
        <v>535324</v>
      </c>
      <c r="D53" s="127">
        <v>2078952.08</v>
      </c>
      <c r="E53" s="128">
        <v>897025</v>
      </c>
      <c r="F53" s="141">
        <v>0.60329993415753247</v>
      </c>
      <c r="G53" s="141">
        <v>0.67566744625684638</v>
      </c>
      <c r="H53" s="141">
        <v>4.1780913553665479E-3</v>
      </c>
      <c r="I53" s="197"/>
    </row>
    <row r="54" spans="1:9" x14ac:dyDescent="0.6">
      <c r="A54" s="126" t="s">
        <v>45</v>
      </c>
      <c r="B54" s="127">
        <v>2206092.0299999998</v>
      </c>
      <c r="C54" s="128">
        <v>856506</v>
      </c>
      <c r="D54" s="127">
        <v>1709393.42</v>
      </c>
      <c r="E54" s="128">
        <v>731035</v>
      </c>
      <c r="F54" s="141">
        <v>-0.22514863534500881</v>
      </c>
      <c r="G54" s="141">
        <v>-0.14649167664908361</v>
      </c>
      <c r="H54" s="141">
        <v>3.4049563991754789E-3</v>
      </c>
      <c r="I54" s="197"/>
    </row>
    <row r="55" spans="1:9" x14ac:dyDescent="0.6">
      <c r="A55" s="126" t="s">
        <v>63</v>
      </c>
      <c r="B55" s="127">
        <v>362217.6</v>
      </c>
      <c r="C55" s="128">
        <v>162444</v>
      </c>
      <c r="D55" s="127">
        <v>590520.1</v>
      </c>
      <c r="E55" s="128">
        <v>258579</v>
      </c>
      <c r="F55" s="141">
        <v>0.63029101843753588</v>
      </c>
      <c r="G55" s="141">
        <v>0.59180394474403486</v>
      </c>
      <c r="H55" s="141">
        <v>1.204388600740589E-3</v>
      </c>
      <c r="I55" s="197"/>
    </row>
    <row r="56" spans="1:9" x14ac:dyDescent="0.6">
      <c r="A56" s="126" t="s">
        <v>72</v>
      </c>
      <c r="B56" s="127">
        <v>0</v>
      </c>
      <c r="C56" s="128">
        <v>0</v>
      </c>
      <c r="D56" s="127">
        <v>758320.47</v>
      </c>
      <c r="E56" s="128">
        <v>254476</v>
      </c>
      <c r="F56" s="141"/>
      <c r="G56" s="141"/>
      <c r="H56" s="141">
        <v>1.185277975249584E-3</v>
      </c>
      <c r="I56" s="197"/>
    </row>
    <row r="57" spans="1:9" x14ac:dyDescent="0.6">
      <c r="A57" s="126" t="s">
        <v>42</v>
      </c>
      <c r="B57" s="127">
        <v>400254.2</v>
      </c>
      <c r="C57" s="128">
        <v>183310</v>
      </c>
      <c r="D57" s="127">
        <v>431572.86</v>
      </c>
      <c r="E57" s="128">
        <v>194016</v>
      </c>
      <c r="F57" s="141">
        <v>7.8246924079747204E-2</v>
      </c>
      <c r="G57" s="141">
        <v>5.8403796846871359E-2</v>
      </c>
      <c r="H57" s="141">
        <v>9.0367221917203664E-4</v>
      </c>
      <c r="I57" s="197"/>
    </row>
    <row r="58" spans="1:9" x14ac:dyDescent="0.6">
      <c r="A58" s="126" t="s">
        <v>53</v>
      </c>
      <c r="B58" s="127">
        <v>500506.76</v>
      </c>
      <c r="C58" s="128">
        <v>184831</v>
      </c>
      <c r="D58" s="127">
        <v>466030.43</v>
      </c>
      <c r="E58" s="128">
        <v>178719</v>
      </c>
      <c r="F58" s="141">
        <v>-6.8882845858065922E-2</v>
      </c>
      <c r="G58" s="141">
        <v>-3.306804594467383E-2</v>
      </c>
      <c r="H58" s="141">
        <v>8.3242307509796723E-4</v>
      </c>
      <c r="I58" s="197"/>
    </row>
    <row r="59" spans="1:9" x14ac:dyDescent="0.6">
      <c r="A59" s="126" t="s">
        <v>44</v>
      </c>
      <c r="B59" s="127">
        <v>1314251.6000000001</v>
      </c>
      <c r="C59" s="128">
        <v>571429</v>
      </c>
      <c r="D59" s="127">
        <v>300814</v>
      </c>
      <c r="E59" s="128">
        <v>149149</v>
      </c>
      <c r="F59" s="141">
        <v>-0.77111384152014728</v>
      </c>
      <c r="G59" s="141">
        <v>-0.7389894457579157</v>
      </c>
      <c r="H59" s="141">
        <v>6.9469429231243862E-4</v>
      </c>
      <c r="I59" s="197"/>
    </row>
    <row r="60" spans="1:9" x14ac:dyDescent="0.6">
      <c r="A60" s="126" t="s">
        <v>75</v>
      </c>
      <c r="B60" s="127">
        <v>103782.97</v>
      </c>
      <c r="C60" s="128">
        <v>44127</v>
      </c>
      <c r="D60" s="127">
        <v>325980.74</v>
      </c>
      <c r="E60" s="128">
        <v>134040</v>
      </c>
      <c r="F60" s="141">
        <v>2.1409848841288701</v>
      </c>
      <c r="G60" s="141">
        <v>2.0375960296417159</v>
      </c>
      <c r="H60" s="141">
        <v>6.2432079961353591E-4</v>
      </c>
      <c r="I60" s="197"/>
    </row>
    <row r="61" spans="1:9" x14ac:dyDescent="0.6">
      <c r="A61" s="126" t="s">
        <v>84</v>
      </c>
      <c r="B61" s="127">
        <v>241124.48000000001</v>
      </c>
      <c r="C61" s="128">
        <v>93936</v>
      </c>
      <c r="D61" s="127">
        <v>209478.99</v>
      </c>
      <c r="E61" s="128">
        <v>91030</v>
      </c>
      <c r="F61" s="141">
        <v>-0.13124129909995039</v>
      </c>
      <c r="G61" s="141">
        <v>-3.0935956395844011E-2</v>
      </c>
      <c r="H61" s="141">
        <v>4.2399225894374952E-4</v>
      </c>
      <c r="I61" s="197"/>
    </row>
    <row r="62" spans="1:9" x14ac:dyDescent="0.6">
      <c r="A62" s="126" t="s">
        <v>67</v>
      </c>
      <c r="B62" s="127">
        <v>201325.79</v>
      </c>
      <c r="C62" s="128">
        <v>83797</v>
      </c>
      <c r="D62" s="127">
        <v>166371.79999999999</v>
      </c>
      <c r="E62" s="128">
        <v>89767</v>
      </c>
      <c r="F62" s="141">
        <v>-0.17361903807753601</v>
      </c>
      <c r="G62" s="141">
        <v>7.124360060622692E-2</v>
      </c>
      <c r="H62" s="141">
        <v>4.1810955848185831E-4</v>
      </c>
      <c r="I62" s="197"/>
    </row>
    <row r="63" spans="1:9" x14ac:dyDescent="0.6">
      <c r="A63" s="126" t="s">
        <v>61</v>
      </c>
      <c r="B63" s="127">
        <v>99059.73</v>
      </c>
      <c r="C63" s="128">
        <v>47397</v>
      </c>
      <c r="D63" s="127">
        <v>153198.46</v>
      </c>
      <c r="E63" s="128">
        <v>75901</v>
      </c>
      <c r="F63" s="141">
        <v>0.54652612115942567</v>
      </c>
      <c r="G63" s="141">
        <v>0.60138827351942115</v>
      </c>
      <c r="H63" s="141">
        <v>3.5352561184323329E-4</v>
      </c>
      <c r="I63" s="197"/>
    </row>
    <row r="64" spans="1:9" x14ac:dyDescent="0.6">
      <c r="A64" s="126" t="s">
        <v>76</v>
      </c>
      <c r="B64" s="127">
        <v>224968.25</v>
      </c>
      <c r="C64" s="128">
        <v>79607</v>
      </c>
      <c r="D64" s="127">
        <v>147502</v>
      </c>
      <c r="E64" s="128">
        <v>45018</v>
      </c>
      <c r="F64" s="141">
        <v>-0.3443430350727269</v>
      </c>
      <c r="G64" s="141">
        <v>-0.43449696634718049</v>
      </c>
      <c r="H64" s="141">
        <v>2.0968124259177981E-4</v>
      </c>
      <c r="I64" s="197"/>
    </row>
    <row r="65" spans="1:12" x14ac:dyDescent="0.6">
      <c r="A65" s="126" t="s">
        <v>120</v>
      </c>
      <c r="B65" s="127">
        <v>0</v>
      </c>
      <c r="C65" s="128">
        <v>0</v>
      </c>
      <c r="D65" s="127">
        <v>138000</v>
      </c>
      <c r="E65" s="128">
        <v>40000</v>
      </c>
      <c r="F65" s="141"/>
      <c r="G65" s="141"/>
      <c r="H65" s="141">
        <v>1.8630880322695789E-4</v>
      </c>
      <c r="I65" s="197"/>
    </row>
    <row r="66" spans="1:12" x14ac:dyDescent="0.6">
      <c r="A66" s="126" t="s">
        <v>133</v>
      </c>
      <c r="B66" s="127">
        <v>143000</v>
      </c>
      <c r="C66" s="128">
        <v>44092</v>
      </c>
      <c r="D66" s="127">
        <v>88253.22</v>
      </c>
      <c r="E66" s="128">
        <v>22404</v>
      </c>
      <c r="F66" s="141">
        <v>-0.38284461538461528</v>
      </c>
      <c r="G66" s="141">
        <v>-0.491880613263177</v>
      </c>
      <c r="H66" s="141">
        <v>1.0435156068741911E-4</v>
      </c>
      <c r="I66" s="197"/>
    </row>
    <row r="67" spans="1:12" x14ac:dyDescent="0.6">
      <c r="A67" s="126" t="s">
        <v>110</v>
      </c>
      <c r="B67" s="127">
        <v>0</v>
      </c>
      <c r="C67" s="128">
        <v>0</v>
      </c>
      <c r="D67" s="127">
        <v>43246.55</v>
      </c>
      <c r="E67" s="128">
        <v>21623</v>
      </c>
      <c r="F67" s="141"/>
      <c r="G67" s="141"/>
      <c r="H67" s="141">
        <v>1.007138813044128E-4</v>
      </c>
      <c r="I67" s="197"/>
    </row>
    <row r="68" spans="1:12" ht="16.899999999999999" thickBot="1" x14ac:dyDescent="0.65">
      <c r="A68" s="126" t="s">
        <v>65</v>
      </c>
      <c r="B68" s="127">
        <v>0</v>
      </c>
      <c r="C68" s="128">
        <v>0</v>
      </c>
      <c r="D68" s="127">
        <v>60879.35</v>
      </c>
      <c r="E68" s="128">
        <v>19960</v>
      </c>
      <c r="F68" s="141"/>
      <c r="G68" s="141"/>
      <c r="H68" s="141">
        <v>9.2968092810251992E-5</v>
      </c>
      <c r="I68" s="197"/>
    </row>
    <row r="69" spans="1:12" ht="16.899999999999999" thickBot="1" x14ac:dyDescent="0.65">
      <c r="A69" s="137" t="s">
        <v>47</v>
      </c>
      <c r="B69" s="138">
        <v>3611709.74</v>
      </c>
      <c r="C69" s="139">
        <v>1671390</v>
      </c>
      <c r="D69" s="138">
        <v>4086107.87</v>
      </c>
      <c r="E69" s="139">
        <v>1999407</v>
      </c>
      <c r="F69" s="140">
        <v>0.13135001540849189</v>
      </c>
      <c r="G69" s="140">
        <v>0.19625401611832061</v>
      </c>
      <c r="H69" s="140">
        <v>9.3126781333400556E-3</v>
      </c>
      <c r="I69" s="197"/>
    </row>
    <row r="70" spans="1:12" x14ac:dyDescent="0.6">
      <c r="A70" s="126" t="s">
        <v>46</v>
      </c>
      <c r="B70" s="127">
        <v>2235578.27</v>
      </c>
      <c r="C70" s="128">
        <v>1053279</v>
      </c>
      <c r="D70" s="127">
        <v>1581156.32</v>
      </c>
      <c r="E70" s="128">
        <v>873475</v>
      </c>
      <c r="F70" s="141">
        <v>-0.29273050234112352</v>
      </c>
      <c r="G70" s="141">
        <v>-0.170708805549147</v>
      </c>
      <c r="H70" s="141">
        <v>4.068402047466676E-3</v>
      </c>
      <c r="I70" s="197"/>
    </row>
    <row r="71" spans="1:12" x14ac:dyDescent="0.6">
      <c r="A71" s="126" t="s">
        <v>81</v>
      </c>
      <c r="B71" s="127">
        <v>1376131.47</v>
      </c>
      <c r="C71" s="128">
        <v>618111</v>
      </c>
      <c r="D71" s="127">
        <v>1823911.65</v>
      </c>
      <c r="E71" s="128">
        <v>808248</v>
      </c>
      <c r="F71" s="141">
        <v>0.32539055298255759</v>
      </c>
      <c r="G71" s="141">
        <v>0.30760979824012202</v>
      </c>
      <c r="H71" s="141">
        <v>3.7645929397645572E-3</v>
      </c>
      <c r="I71" s="197"/>
    </row>
    <row r="72" spans="1:12" x14ac:dyDescent="0.6">
      <c r="A72" s="126" t="s">
        <v>71</v>
      </c>
      <c r="B72" s="127">
        <v>0</v>
      </c>
      <c r="C72" s="128">
        <v>0</v>
      </c>
      <c r="D72" s="127">
        <v>583986.9</v>
      </c>
      <c r="E72" s="128">
        <v>270109</v>
      </c>
      <c r="F72" s="141"/>
      <c r="G72" s="141"/>
      <c r="H72" s="141">
        <v>1.258092113270759E-3</v>
      </c>
      <c r="I72" s="197"/>
    </row>
    <row r="73" spans="1:12" ht="16.899999999999999" thickBot="1" x14ac:dyDescent="0.65">
      <c r="A73" s="126" t="s">
        <v>98</v>
      </c>
      <c r="B73" s="127">
        <v>0</v>
      </c>
      <c r="C73" s="128">
        <v>0</v>
      </c>
      <c r="D73" s="127">
        <v>97053</v>
      </c>
      <c r="E73" s="128">
        <v>47575</v>
      </c>
      <c r="F73" s="141"/>
      <c r="G73" s="141"/>
      <c r="H73" s="141">
        <v>2.2159103283806309E-4</v>
      </c>
      <c r="I73" s="197"/>
    </row>
    <row r="74" spans="1:12" s="207" customFormat="1" ht="16.899999999999999" thickBot="1" x14ac:dyDescent="0.65">
      <c r="A74" s="137" t="s">
        <v>55</v>
      </c>
      <c r="B74" s="138">
        <v>441168.17</v>
      </c>
      <c r="C74" s="139">
        <v>195005</v>
      </c>
      <c r="D74" s="138">
        <v>512185.59</v>
      </c>
      <c r="E74" s="139">
        <v>236672</v>
      </c>
      <c r="F74" s="140">
        <v>0.16097584737357629</v>
      </c>
      <c r="G74" s="140">
        <v>0.21367144432194049</v>
      </c>
      <c r="H74" s="140">
        <v>1.102351926933264E-3</v>
      </c>
      <c r="I74" s="197"/>
      <c r="J74" s="160"/>
      <c r="K74" s="160"/>
      <c r="L74" s="160"/>
    </row>
    <row r="75" spans="1:12" ht="16.899999999999999" thickBot="1" x14ac:dyDescent="0.65">
      <c r="A75" s="126" t="s">
        <v>56</v>
      </c>
      <c r="B75" s="127">
        <v>441168.17</v>
      </c>
      <c r="C75" s="128">
        <v>195005</v>
      </c>
      <c r="D75" s="127">
        <v>512185.59</v>
      </c>
      <c r="E75" s="128">
        <v>236672</v>
      </c>
      <c r="F75" s="141">
        <v>0.16097584737357629</v>
      </c>
      <c r="G75" s="141">
        <v>0.21367144432194049</v>
      </c>
      <c r="H75" s="141">
        <v>1.102351926933264E-3</v>
      </c>
      <c r="I75" s="197"/>
    </row>
    <row r="76" spans="1:12" ht="16.899999999999999" thickBot="1" x14ac:dyDescent="0.65">
      <c r="A76" s="137" t="s">
        <v>50</v>
      </c>
      <c r="B76" s="138">
        <v>503906047.98000002</v>
      </c>
      <c r="C76" s="139">
        <v>220840601</v>
      </c>
      <c r="D76" s="138">
        <v>480539138.24000001</v>
      </c>
      <c r="E76" s="139">
        <v>214697316</v>
      </c>
      <c r="F76" s="140">
        <v>-4.637156040033763E-2</v>
      </c>
      <c r="G76" s="140">
        <v>-2.7817733569743371E-2</v>
      </c>
      <c r="H76" s="140">
        <v>1</v>
      </c>
      <c r="I76" s="197"/>
    </row>
    <row r="77" spans="1:12" ht="16.899999999999999" thickBot="1" x14ac:dyDescent="0.65">
      <c r="A77" s="165"/>
      <c r="B77" s="171"/>
      <c r="C77" s="172"/>
      <c r="D77" s="171"/>
      <c r="E77" s="172"/>
      <c r="F77" s="173"/>
      <c r="G77" s="173"/>
      <c r="H77" s="173"/>
      <c r="I77" s="197"/>
    </row>
    <row r="78" spans="1:12" ht="16.899999999999999" thickBot="1" x14ac:dyDescent="0.65">
      <c r="A78" s="248" t="s">
        <v>48</v>
      </c>
      <c r="B78" s="251">
        <v>45108</v>
      </c>
      <c r="C78" s="247"/>
      <c r="D78" s="251">
        <v>45474</v>
      </c>
      <c r="E78" s="247"/>
      <c r="F78" s="252" t="s">
        <v>79</v>
      </c>
      <c r="G78" s="254" t="s">
        <v>103</v>
      </c>
      <c r="H78" s="153"/>
      <c r="I78" s="197"/>
    </row>
    <row r="79" spans="1:12" ht="16.899999999999999" thickBot="1" x14ac:dyDescent="0.65">
      <c r="A79" s="250"/>
      <c r="B79" s="208" t="s">
        <v>4</v>
      </c>
      <c r="C79" s="181" t="s">
        <v>0</v>
      </c>
      <c r="D79" s="209" t="s">
        <v>4</v>
      </c>
      <c r="E79" s="181" t="s">
        <v>0</v>
      </c>
      <c r="F79" s="253"/>
      <c r="G79" s="255"/>
      <c r="H79" s="154"/>
      <c r="I79" s="197"/>
    </row>
    <row r="80" spans="1:12" x14ac:dyDescent="0.6">
      <c r="A80" s="132" t="s">
        <v>41</v>
      </c>
      <c r="B80" s="133">
        <v>245492295.15000001</v>
      </c>
      <c r="C80" s="134">
        <v>117235933</v>
      </c>
      <c r="D80" s="133">
        <v>222024614.15000001</v>
      </c>
      <c r="E80" s="134">
        <v>109313986</v>
      </c>
      <c r="F80" s="155">
        <f t="shared" ref="F80:F111" si="0">+C80/$C$76</f>
        <v>0.53086222582775888</v>
      </c>
      <c r="G80" s="155">
        <f t="shared" ref="G80:G111" si="1">+E80/$E$76</f>
        <v>0.50915394769071076</v>
      </c>
      <c r="H80" s="238">
        <f>SUM(G80:G89)</f>
        <v>0.900071647844913</v>
      </c>
      <c r="I80" s="197"/>
    </row>
    <row r="81" spans="1:9" x14ac:dyDescent="0.6">
      <c r="A81" s="126" t="s">
        <v>92</v>
      </c>
      <c r="B81" s="127">
        <v>106630699.04000001</v>
      </c>
      <c r="C81" s="128">
        <v>39454604</v>
      </c>
      <c r="D81" s="127">
        <v>93699971.150000006</v>
      </c>
      <c r="E81" s="128">
        <v>32840950</v>
      </c>
      <c r="F81" s="156">
        <f t="shared" si="0"/>
        <v>0.17865647811744545</v>
      </c>
      <c r="G81" s="156">
        <f t="shared" si="1"/>
        <v>0.15296395228340909</v>
      </c>
      <c r="H81" s="239"/>
      <c r="I81" s="160"/>
    </row>
    <row r="82" spans="1:9" x14ac:dyDescent="0.6">
      <c r="A82" s="126" t="s">
        <v>40</v>
      </c>
      <c r="B82" s="127">
        <v>35566654</v>
      </c>
      <c r="C82" s="128">
        <v>15816453</v>
      </c>
      <c r="D82" s="127">
        <v>32063936.960000001</v>
      </c>
      <c r="E82" s="128">
        <v>15007743</v>
      </c>
      <c r="F82" s="157">
        <f t="shared" si="0"/>
        <v>7.1619316957030013E-2</v>
      </c>
      <c r="G82" s="158">
        <f t="shared" si="1"/>
        <v>6.9901865936693869E-2</v>
      </c>
      <c r="H82" s="239"/>
      <c r="I82" s="159"/>
    </row>
    <row r="83" spans="1:9" x14ac:dyDescent="0.6">
      <c r="A83" s="126" t="s">
        <v>38</v>
      </c>
      <c r="B83" s="127">
        <v>17880896.43</v>
      </c>
      <c r="C83" s="128">
        <v>7202153</v>
      </c>
      <c r="D83" s="127">
        <v>24857475.949999999</v>
      </c>
      <c r="E83" s="128">
        <v>11041876</v>
      </c>
      <c r="F83" s="156">
        <f t="shared" si="0"/>
        <v>3.2612449736993787E-2</v>
      </c>
      <c r="G83" s="156">
        <f t="shared" si="1"/>
        <v>5.1429967573511724E-2</v>
      </c>
      <c r="H83" s="239"/>
    </row>
    <row r="84" spans="1:9" x14ac:dyDescent="0.6">
      <c r="A84" s="126" t="s">
        <v>39</v>
      </c>
      <c r="B84" s="127">
        <v>18514741.879999999</v>
      </c>
      <c r="C84" s="128">
        <v>7894412</v>
      </c>
      <c r="D84" s="127">
        <v>14524556.5</v>
      </c>
      <c r="E84" s="128">
        <v>6629851</v>
      </c>
      <c r="F84" s="156">
        <f t="shared" si="0"/>
        <v>3.5747104310769377E-2</v>
      </c>
      <c r="G84" s="156">
        <f t="shared" si="1"/>
        <v>3.0879990134576252E-2</v>
      </c>
      <c r="H84" s="239"/>
    </row>
    <row r="85" spans="1:9" x14ac:dyDescent="0.6">
      <c r="A85" s="126" t="s">
        <v>37</v>
      </c>
      <c r="B85" s="127">
        <v>5248346.43</v>
      </c>
      <c r="C85" s="128">
        <v>2652565</v>
      </c>
      <c r="D85" s="127">
        <v>13416990</v>
      </c>
      <c r="E85" s="128">
        <v>6460789</v>
      </c>
      <c r="F85" s="156">
        <f t="shared" si="0"/>
        <v>1.2011219802829643E-2</v>
      </c>
      <c r="G85" s="156">
        <f t="shared" si="1"/>
        <v>3.0092546662297354E-2</v>
      </c>
      <c r="H85" s="239"/>
    </row>
    <row r="86" spans="1:9" x14ac:dyDescent="0.6">
      <c r="A86" s="126" t="s">
        <v>94</v>
      </c>
      <c r="B86" s="127">
        <v>5076842.22</v>
      </c>
      <c r="C86" s="128">
        <v>1862782</v>
      </c>
      <c r="D86" s="127">
        <v>11731684.66</v>
      </c>
      <c r="E86" s="128">
        <v>4156673</v>
      </c>
      <c r="F86" s="156">
        <f t="shared" si="0"/>
        <v>8.4349616491036453E-3</v>
      </c>
      <c r="G86" s="156">
        <f t="shared" si="1"/>
        <v>1.9360619300895221E-2</v>
      </c>
      <c r="H86" s="239"/>
    </row>
    <row r="87" spans="1:9" x14ac:dyDescent="0.6">
      <c r="A87" s="126" t="s">
        <v>85</v>
      </c>
      <c r="B87" s="127">
        <v>4136115.42</v>
      </c>
      <c r="C87" s="128">
        <v>1447901</v>
      </c>
      <c r="D87" s="127">
        <v>7683627.4900000002</v>
      </c>
      <c r="E87" s="128">
        <v>3086357</v>
      </c>
      <c r="F87" s="156">
        <f t="shared" si="0"/>
        <v>6.5563170605571755E-3</v>
      </c>
      <c r="G87" s="156">
        <f t="shared" si="1"/>
        <v>1.4375386975028603E-2</v>
      </c>
      <c r="H87" s="239"/>
      <c r="I87" s="159"/>
    </row>
    <row r="88" spans="1:9" x14ac:dyDescent="0.6">
      <c r="A88" s="126" t="s">
        <v>95</v>
      </c>
      <c r="B88" s="127">
        <v>6299245.9900000002</v>
      </c>
      <c r="C88" s="128">
        <v>2180188</v>
      </c>
      <c r="D88" s="127">
        <v>7190638.4699999997</v>
      </c>
      <c r="E88" s="128">
        <v>2459725</v>
      </c>
      <c r="F88" s="156">
        <f t="shared" si="0"/>
        <v>9.8722245371900622E-3</v>
      </c>
      <c r="G88" s="156">
        <f t="shared" si="1"/>
        <v>1.1456710525435726E-2</v>
      </c>
      <c r="H88" s="239"/>
      <c r="I88" s="159"/>
    </row>
    <row r="89" spans="1:9" ht="16.899999999999999" thickBot="1" x14ac:dyDescent="0.65">
      <c r="A89" s="129" t="s">
        <v>88</v>
      </c>
      <c r="B89" s="130">
        <v>665031.65</v>
      </c>
      <c r="C89" s="131">
        <v>310471</v>
      </c>
      <c r="D89" s="130">
        <v>5318627.97</v>
      </c>
      <c r="E89" s="131">
        <v>2245017</v>
      </c>
      <c r="F89" s="161">
        <f t="shared" si="0"/>
        <v>1.4058601479716131E-3</v>
      </c>
      <c r="G89" s="161">
        <f t="shared" si="1"/>
        <v>1.0456660762354384E-2</v>
      </c>
      <c r="H89" s="240"/>
      <c r="I89" s="159"/>
    </row>
    <row r="90" spans="1:9" x14ac:dyDescent="0.6">
      <c r="A90" s="126" t="s">
        <v>64</v>
      </c>
      <c r="B90" s="127">
        <v>881279.15</v>
      </c>
      <c r="C90" s="128">
        <v>328807</v>
      </c>
      <c r="D90" s="127">
        <v>3938607.68</v>
      </c>
      <c r="E90" s="128">
        <v>2015829</v>
      </c>
      <c r="F90" s="156">
        <f t="shared" si="0"/>
        <v>1.4888883588937525E-3</v>
      </c>
      <c r="G90" s="156">
        <f t="shared" si="1"/>
        <v>9.3891672125048821E-3</v>
      </c>
      <c r="H90" s="174"/>
      <c r="I90" s="159"/>
    </row>
    <row r="91" spans="1:9" x14ac:dyDescent="0.6">
      <c r="A91" s="126" t="s">
        <v>89</v>
      </c>
      <c r="B91" s="127">
        <v>3987323</v>
      </c>
      <c r="C91" s="128">
        <v>1573016</v>
      </c>
      <c r="D91" s="127">
        <v>4263369.33</v>
      </c>
      <c r="E91" s="128">
        <v>2003971</v>
      </c>
      <c r="F91" s="156">
        <f t="shared" si="0"/>
        <v>7.1228569061899992E-3</v>
      </c>
      <c r="G91" s="156">
        <f t="shared" si="1"/>
        <v>9.3339359677882521E-3</v>
      </c>
      <c r="H91" s="174"/>
      <c r="I91" s="159"/>
    </row>
    <row r="92" spans="1:9" x14ac:dyDescent="0.6">
      <c r="A92" s="126" t="s">
        <v>35</v>
      </c>
      <c r="B92" s="127">
        <v>2718437.16</v>
      </c>
      <c r="C92" s="128">
        <v>1209465</v>
      </c>
      <c r="D92" s="127">
        <v>3421285.03</v>
      </c>
      <c r="E92" s="128">
        <v>1645707</v>
      </c>
      <c r="F92" s="156">
        <f t="shared" si="0"/>
        <v>5.4766424041745839E-3</v>
      </c>
      <c r="G92" s="156">
        <f t="shared" si="1"/>
        <v>7.6652425408056798E-3</v>
      </c>
      <c r="H92" s="162"/>
      <c r="I92" s="159"/>
    </row>
    <row r="93" spans="1:9" x14ac:dyDescent="0.6">
      <c r="A93" s="126" t="s">
        <v>87</v>
      </c>
      <c r="B93" s="127">
        <v>3013680.04</v>
      </c>
      <c r="C93" s="128">
        <v>1232702</v>
      </c>
      <c r="D93" s="127">
        <v>3141824.3</v>
      </c>
      <c r="E93" s="128">
        <v>1454120</v>
      </c>
      <c r="F93" s="156">
        <f t="shared" si="0"/>
        <v>5.5818630922852813E-3</v>
      </c>
      <c r="G93" s="156">
        <f t="shared" si="1"/>
        <v>6.7728839237096005E-3</v>
      </c>
      <c r="H93" s="162"/>
      <c r="I93" s="159"/>
    </row>
    <row r="94" spans="1:9" x14ac:dyDescent="0.6">
      <c r="A94" s="126" t="s">
        <v>34</v>
      </c>
      <c r="B94" s="127">
        <v>6800757.7599999998</v>
      </c>
      <c r="C94" s="128">
        <v>2818772</v>
      </c>
      <c r="D94" s="127">
        <v>3158803.23</v>
      </c>
      <c r="E94" s="128">
        <v>1428156</v>
      </c>
      <c r="F94" s="156">
        <f t="shared" si="0"/>
        <v>1.2763830505967515E-2</v>
      </c>
      <c r="G94" s="156">
        <f t="shared" si="1"/>
        <v>6.6519508795349824E-3</v>
      </c>
      <c r="H94" s="162"/>
      <c r="I94" s="159"/>
    </row>
    <row r="95" spans="1:9" x14ac:dyDescent="0.6">
      <c r="A95" s="126" t="s">
        <v>43</v>
      </c>
      <c r="B95" s="127">
        <v>3859019.86</v>
      </c>
      <c r="C95" s="128">
        <v>1788529</v>
      </c>
      <c r="D95" s="127">
        <v>2737233.17</v>
      </c>
      <c r="E95" s="128">
        <v>1222062</v>
      </c>
      <c r="F95" s="156">
        <f t="shared" si="0"/>
        <v>8.0987327144613225E-3</v>
      </c>
      <c r="G95" s="156">
        <f t="shared" si="1"/>
        <v>5.6920227172285653E-3</v>
      </c>
      <c r="H95" s="162"/>
      <c r="I95" s="159"/>
    </row>
    <row r="96" spans="1:9" x14ac:dyDescent="0.6">
      <c r="A96" s="126" t="s">
        <v>83</v>
      </c>
      <c r="B96" s="127">
        <v>2291005.31</v>
      </c>
      <c r="C96" s="128">
        <v>934029</v>
      </c>
      <c r="D96" s="127">
        <v>3127176.03</v>
      </c>
      <c r="E96" s="128">
        <v>1171195</v>
      </c>
      <c r="F96" s="156">
        <f t="shared" si="0"/>
        <v>4.2294260918081814E-3</v>
      </c>
      <c r="G96" s="156">
        <f t="shared" si="1"/>
        <v>5.4550984698849237E-3</v>
      </c>
      <c r="H96" s="162"/>
      <c r="I96" s="159"/>
    </row>
    <row r="97" spans="1:9" x14ac:dyDescent="0.6">
      <c r="A97" s="126" t="s">
        <v>93</v>
      </c>
      <c r="B97" s="127">
        <v>9855991.6999999993</v>
      </c>
      <c r="C97" s="128">
        <v>3980654</v>
      </c>
      <c r="D97" s="127">
        <v>3053333.45</v>
      </c>
      <c r="E97" s="128">
        <v>1053908</v>
      </c>
      <c r="F97" s="156">
        <f t="shared" si="0"/>
        <v>1.8025009812394053E-2</v>
      </c>
      <c r="G97" s="156">
        <f t="shared" si="1"/>
        <v>4.9088084547829185E-3</v>
      </c>
      <c r="H97" s="162"/>
      <c r="I97" s="159"/>
    </row>
    <row r="98" spans="1:9" x14ac:dyDescent="0.6">
      <c r="A98" s="126" t="s">
        <v>49</v>
      </c>
      <c r="B98" s="127">
        <v>2033680.51</v>
      </c>
      <c r="C98" s="128">
        <v>971141</v>
      </c>
      <c r="D98" s="127">
        <v>1969174.8</v>
      </c>
      <c r="E98" s="128">
        <v>984266</v>
      </c>
      <c r="F98" s="156">
        <f t="shared" si="0"/>
        <v>4.3974749009128081E-3</v>
      </c>
      <c r="G98" s="156">
        <f t="shared" si="1"/>
        <v>4.5844355129246233E-3</v>
      </c>
      <c r="H98" s="162"/>
      <c r="I98" s="159"/>
    </row>
    <row r="99" spans="1:9" x14ac:dyDescent="0.6">
      <c r="A99" s="126" t="s">
        <v>109</v>
      </c>
      <c r="B99" s="127">
        <v>1296670.72</v>
      </c>
      <c r="C99" s="128">
        <v>535324</v>
      </c>
      <c r="D99" s="127">
        <v>2078952.08</v>
      </c>
      <c r="E99" s="128">
        <v>897025</v>
      </c>
      <c r="F99" s="156">
        <f t="shared" si="0"/>
        <v>2.4240289039966887E-3</v>
      </c>
      <c r="G99" s="156">
        <f t="shared" si="1"/>
        <v>4.1780913553665479E-3</v>
      </c>
      <c r="H99" s="162"/>
      <c r="I99" s="159"/>
    </row>
    <row r="100" spans="1:9" x14ac:dyDescent="0.6">
      <c r="A100" s="126" t="s">
        <v>46</v>
      </c>
      <c r="B100" s="127">
        <v>2235578.27</v>
      </c>
      <c r="C100" s="128">
        <v>1053279</v>
      </c>
      <c r="D100" s="127">
        <v>1581156.32</v>
      </c>
      <c r="E100" s="128">
        <v>873475</v>
      </c>
      <c r="F100" s="156">
        <f t="shared" si="0"/>
        <v>4.7694083208911393E-3</v>
      </c>
      <c r="G100" s="156">
        <f t="shared" si="1"/>
        <v>4.068402047466676E-3</v>
      </c>
      <c r="H100" s="162"/>
      <c r="I100" s="159"/>
    </row>
    <row r="101" spans="1:9" x14ac:dyDescent="0.6">
      <c r="A101" s="126" t="s">
        <v>81</v>
      </c>
      <c r="B101" s="127">
        <v>1376131.47</v>
      </c>
      <c r="C101" s="128">
        <v>618111</v>
      </c>
      <c r="D101" s="127">
        <v>1823911.65</v>
      </c>
      <c r="E101" s="128">
        <v>808248</v>
      </c>
      <c r="F101" s="156">
        <f t="shared" si="0"/>
        <v>2.7989010951840329E-3</v>
      </c>
      <c r="G101" s="156">
        <f t="shared" si="1"/>
        <v>3.7645929397645567E-3</v>
      </c>
      <c r="H101" s="162"/>
      <c r="I101" s="159"/>
    </row>
    <row r="102" spans="1:9" x14ac:dyDescent="0.6">
      <c r="A102" s="126" t="s">
        <v>45</v>
      </c>
      <c r="B102" s="127">
        <v>2206092.0299999998</v>
      </c>
      <c r="C102" s="128">
        <v>856506</v>
      </c>
      <c r="D102" s="127">
        <v>1709393.42</v>
      </c>
      <c r="E102" s="128">
        <v>731035</v>
      </c>
      <c r="F102" s="156">
        <f t="shared" si="0"/>
        <v>3.8783900972991828E-3</v>
      </c>
      <c r="G102" s="156">
        <f t="shared" si="1"/>
        <v>3.4049563991754793E-3</v>
      </c>
      <c r="H102" s="162"/>
      <c r="I102" s="159"/>
    </row>
    <row r="103" spans="1:9" x14ac:dyDescent="0.6">
      <c r="A103" s="126" t="s">
        <v>69</v>
      </c>
      <c r="B103" s="127">
        <v>807068.88</v>
      </c>
      <c r="C103" s="128">
        <v>373643</v>
      </c>
      <c r="D103" s="127">
        <v>987971.17999999993</v>
      </c>
      <c r="E103" s="128">
        <v>474579</v>
      </c>
      <c r="F103" s="156">
        <f t="shared" si="0"/>
        <v>1.6919126207232157E-3</v>
      </c>
      <c r="G103" s="156">
        <f t="shared" si="1"/>
        <v>2.2104561381661612E-3</v>
      </c>
      <c r="H103" s="162"/>
      <c r="I103" s="159"/>
    </row>
    <row r="104" spans="1:9" x14ac:dyDescent="0.6">
      <c r="A104" s="126" t="s">
        <v>86</v>
      </c>
      <c r="B104" s="127">
        <v>2416633.15</v>
      </c>
      <c r="C104" s="128">
        <v>1302735</v>
      </c>
      <c r="D104" s="127">
        <v>1026396</v>
      </c>
      <c r="E104" s="128">
        <v>460726</v>
      </c>
      <c r="F104" s="156">
        <f t="shared" si="0"/>
        <v>5.8989832218397193E-3</v>
      </c>
      <c r="G104" s="156">
        <f t="shared" si="1"/>
        <v>2.145932741888585E-3</v>
      </c>
      <c r="H104" s="162"/>
      <c r="I104" s="159"/>
    </row>
    <row r="105" spans="1:9" x14ac:dyDescent="0.6">
      <c r="A105" s="126" t="s">
        <v>54</v>
      </c>
      <c r="B105" s="127">
        <v>433380.64</v>
      </c>
      <c r="C105" s="128">
        <v>167049</v>
      </c>
      <c r="D105" s="127">
        <v>719679.22</v>
      </c>
      <c r="E105" s="128">
        <v>343278</v>
      </c>
      <c r="F105" s="156">
        <f t="shared" si="0"/>
        <v>7.5642340784971872E-4</v>
      </c>
      <c r="G105" s="156">
        <f t="shared" si="1"/>
        <v>1.5988928338535914E-3</v>
      </c>
      <c r="H105" s="162"/>
      <c r="I105" s="159"/>
    </row>
    <row r="106" spans="1:9" x14ac:dyDescent="0.6">
      <c r="A106" s="126" t="s">
        <v>96</v>
      </c>
      <c r="B106" s="127">
        <v>554950.1</v>
      </c>
      <c r="C106" s="128">
        <v>238669</v>
      </c>
      <c r="D106" s="127">
        <v>726099.66</v>
      </c>
      <c r="E106" s="128">
        <v>332082</v>
      </c>
      <c r="F106" s="156">
        <f t="shared" si="0"/>
        <v>1.0807297160000031E-3</v>
      </c>
      <c r="G106" s="156">
        <f t="shared" si="1"/>
        <v>1.5467449998303659E-3</v>
      </c>
      <c r="H106" s="162"/>
      <c r="I106" s="159"/>
    </row>
    <row r="107" spans="1:9" x14ac:dyDescent="0.6">
      <c r="A107" s="126" t="s">
        <v>33</v>
      </c>
      <c r="B107" s="127">
        <v>1033216.9</v>
      </c>
      <c r="C107" s="128">
        <v>482760</v>
      </c>
      <c r="D107" s="127">
        <v>594170.17000000004</v>
      </c>
      <c r="E107" s="128">
        <v>311562</v>
      </c>
      <c r="F107" s="156">
        <f t="shared" si="0"/>
        <v>2.1860110768309312E-3</v>
      </c>
      <c r="G107" s="156">
        <f t="shared" si="1"/>
        <v>1.4511685837749365E-3</v>
      </c>
      <c r="H107" s="162"/>
      <c r="I107" s="159"/>
    </row>
    <row r="108" spans="1:9" x14ac:dyDescent="0.6">
      <c r="A108" s="126" t="s">
        <v>71</v>
      </c>
      <c r="B108" s="127">
        <v>0</v>
      </c>
      <c r="C108" s="128">
        <v>0</v>
      </c>
      <c r="D108" s="127">
        <v>583986.9</v>
      </c>
      <c r="E108" s="128">
        <v>270109</v>
      </c>
      <c r="F108" s="156">
        <f t="shared" si="0"/>
        <v>0</v>
      </c>
      <c r="G108" s="156">
        <f t="shared" si="1"/>
        <v>1.2580921132707592E-3</v>
      </c>
      <c r="H108" s="162"/>
      <c r="I108" s="159"/>
    </row>
    <row r="109" spans="1:9" x14ac:dyDescent="0.6">
      <c r="A109" s="126" t="s">
        <v>63</v>
      </c>
      <c r="B109" s="127">
        <v>362217.6</v>
      </c>
      <c r="C109" s="128">
        <v>162444</v>
      </c>
      <c r="D109" s="127">
        <v>590520.1</v>
      </c>
      <c r="E109" s="128">
        <v>258579</v>
      </c>
      <c r="F109" s="156">
        <f t="shared" si="0"/>
        <v>7.3557126390903088E-4</v>
      </c>
      <c r="G109" s="156">
        <f t="shared" si="1"/>
        <v>1.2043886007405886E-3</v>
      </c>
      <c r="H109" s="162"/>
      <c r="I109" s="159"/>
    </row>
    <row r="110" spans="1:9" x14ac:dyDescent="0.6">
      <c r="A110" s="126" t="s">
        <v>72</v>
      </c>
      <c r="B110" s="127">
        <v>0</v>
      </c>
      <c r="C110" s="128">
        <v>0</v>
      </c>
      <c r="D110" s="127">
        <v>758320.47</v>
      </c>
      <c r="E110" s="128">
        <v>254476</v>
      </c>
      <c r="F110" s="156">
        <f t="shared" si="0"/>
        <v>0</v>
      </c>
      <c r="G110" s="156">
        <f t="shared" si="1"/>
        <v>1.1852779752495836E-3</v>
      </c>
      <c r="H110" s="162"/>
      <c r="I110" s="159"/>
    </row>
    <row r="111" spans="1:9" x14ac:dyDescent="0.6">
      <c r="A111" s="126" t="s">
        <v>91</v>
      </c>
      <c r="B111" s="127">
        <v>341673.98</v>
      </c>
      <c r="C111" s="128">
        <v>151715</v>
      </c>
      <c r="D111" s="127">
        <v>521959.15</v>
      </c>
      <c r="E111" s="128">
        <v>245481</v>
      </c>
      <c r="F111" s="156">
        <f t="shared" si="0"/>
        <v>6.8698871182659021E-4</v>
      </c>
      <c r="G111" s="156">
        <f t="shared" si="1"/>
        <v>1.1433817831239214E-3</v>
      </c>
      <c r="H111" s="162"/>
      <c r="I111" s="159"/>
    </row>
    <row r="112" spans="1:9" x14ac:dyDescent="0.6">
      <c r="A112" s="126" t="s">
        <v>56</v>
      </c>
      <c r="B112" s="127">
        <v>441168.17</v>
      </c>
      <c r="C112" s="128">
        <v>195005</v>
      </c>
      <c r="D112" s="127">
        <v>512185.59</v>
      </c>
      <c r="E112" s="128">
        <v>236672</v>
      </c>
      <c r="F112" s="156">
        <f t="shared" ref="F112:F136" si="2">+C112/$C$76</f>
        <v>8.8301244932764873E-4</v>
      </c>
      <c r="G112" s="156">
        <f t="shared" ref="G112:G136" si="3">+E112/$E$76</f>
        <v>1.1023519269332644E-3</v>
      </c>
      <c r="H112" s="162"/>
      <c r="I112" s="159"/>
    </row>
    <row r="113" spans="1:10" x14ac:dyDescent="0.6">
      <c r="A113" s="126" t="s">
        <v>36</v>
      </c>
      <c r="B113" s="127">
        <v>1139305.99</v>
      </c>
      <c r="C113" s="128">
        <v>335750</v>
      </c>
      <c r="D113" s="127">
        <v>838043.6</v>
      </c>
      <c r="E113" s="128">
        <v>225700</v>
      </c>
      <c r="F113" s="156">
        <f t="shared" si="2"/>
        <v>1.5203273242314715E-3</v>
      </c>
      <c r="G113" s="156">
        <f t="shared" si="3"/>
        <v>1.05124742220811E-3</v>
      </c>
      <c r="H113" s="162"/>
      <c r="I113" s="159"/>
    </row>
    <row r="114" spans="1:10" x14ac:dyDescent="0.6">
      <c r="A114" s="126" t="s">
        <v>42</v>
      </c>
      <c r="B114" s="127">
        <v>400254.2</v>
      </c>
      <c r="C114" s="128">
        <v>183310</v>
      </c>
      <c r="D114" s="127">
        <v>431572.86</v>
      </c>
      <c r="E114" s="128">
        <v>194016</v>
      </c>
      <c r="F114" s="156">
        <f t="shared" si="2"/>
        <v>8.3005570157817132E-4</v>
      </c>
      <c r="G114" s="156">
        <f t="shared" si="3"/>
        <v>9.0367221917203664E-4</v>
      </c>
      <c r="H114" s="162"/>
      <c r="I114" s="159"/>
    </row>
    <row r="115" spans="1:10" x14ac:dyDescent="0.6">
      <c r="A115" s="126" t="s">
        <v>97</v>
      </c>
      <c r="B115" s="127">
        <v>96001.2</v>
      </c>
      <c r="C115" s="128">
        <v>44445</v>
      </c>
      <c r="D115" s="127">
        <v>382152.62</v>
      </c>
      <c r="E115" s="128">
        <v>187754</v>
      </c>
      <c r="F115" s="156">
        <f t="shared" si="2"/>
        <v>2.0125375405947207E-4</v>
      </c>
      <c r="G115" s="156">
        <f t="shared" si="3"/>
        <v>8.7450557602685634E-4</v>
      </c>
      <c r="H115" s="162"/>
      <c r="I115" s="159"/>
    </row>
    <row r="116" spans="1:10" x14ac:dyDescent="0.6">
      <c r="A116" s="126" t="s">
        <v>60</v>
      </c>
      <c r="B116" s="127">
        <v>497541.42</v>
      </c>
      <c r="C116" s="128">
        <v>156302</v>
      </c>
      <c r="D116" s="127">
        <v>427192.38</v>
      </c>
      <c r="E116" s="128">
        <v>184944</v>
      </c>
      <c r="F116" s="156">
        <f t="shared" si="2"/>
        <v>7.0775934901571831E-4</v>
      </c>
      <c r="G116" s="156">
        <f t="shared" si="3"/>
        <v>8.6141738260016255E-4</v>
      </c>
      <c r="H116" s="162"/>
      <c r="I116" s="159"/>
    </row>
    <row r="117" spans="1:10" x14ac:dyDescent="0.6">
      <c r="A117" s="126" t="s">
        <v>53</v>
      </c>
      <c r="B117" s="127">
        <v>500506.76</v>
      </c>
      <c r="C117" s="128">
        <v>184831</v>
      </c>
      <c r="D117" s="127">
        <v>466030.43</v>
      </c>
      <c r="E117" s="128">
        <v>178719</v>
      </c>
      <c r="F117" s="156">
        <f t="shared" si="2"/>
        <v>8.369430220849653E-4</v>
      </c>
      <c r="G117" s="156">
        <f t="shared" si="3"/>
        <v>8.3242307509796723E-4</v>
      </c>
      <c r="H117" s="162"/>
      <c r="I117" s="159"/>
    </row>
    <row r="118" spans="1:10" x14ac:dyDescent="0.6">
      <c r="A118" s="126" t="s">
        <v>44</v>
      </c>
      <c r="B118" s="127">
        <v>1314251.6000000001</v>
      </c>
      <c r="C118" s="128">
        <v>571429</v>
      </c>
      <c r="D118" s="127">
        <v>300814</v>
      </c>
      <c r="E118" s="128">
        <v>149149</v>
      </c>
      <c r="F118" s="156">
        <f t="shared" si="2"/>
        <v>2.5875178631668367E-3</v>
      </c>
      <c r="G118" s="156">
        <f t="shared" si="3"/>
        <v>6.9469429231243862E-4</v>
      </c>
      <c r="H118" s="162"/>
      <c r="I118" s="159"/>
    </row>
    <row r="119" spans="1:10" x14ac:dyDescent="0.6">
      <c r="A119" s="126" t="s">
        <v>75</v>
      </c>
      <c r="B119" s="127">
        <v>103782.97</v>
      </c>
      <c r="C119" s="128">
        <v>44127</v>
      </c>
      <c r="D119" s="127">
        <v>325980.74</v>
      </c>
      <c r="E119" s="128">
        <v>134040</v>
      </c>
      <c r="F119" s="156">
        <f t="shared" si="2"/>
        <v>1.9981380144858417E-4</v>
      </c>
      <c r="G119" s="156">
        <f t="shared" si="3"/>
        <v>6.2432079961353591E-4</v>
      </c>
      <c r="H119" s="162"/>
      <c r="I119" s="159"/>
    </row>
    <row r="120" spans="1:10" x14ac:dyDescent="0.6">
      <c r="A120" s="126" t="s">
        <v>84</v>
      </c>
      <c r="B120" s="127">
        <v>241124.48000000001</v>
      </c>
      <c r="C120" s="128">
        <v>93936</v>
      </c>
      <c r="D120" s="127">
        <v>209478.99</v>
      </c>
      <c r="E120" s="128">
        <v>91030</v>
      </c>
      <c r="F120" s="156">
        <f t="shared" si="2"/>
        <v>4.2535656747284437E-4</v>
      </c>
      <c r="G120" s="156">
        <f t="shared" si="3"/>
        <v>4.2399225894374946E-4</v>
      </c>
      <c r="H120" s="162"/>
      <c r="I120" s="159"/>
    </row>
    <row r="121" spans="1:10" x14ac:dyDescent="0.6">
      <c r="A121" s="126" t="s">
        <v>67</v>
      </c>
      <c r="B121" s="127">
        <v>201325.79</v>
      </c>
      <c r="C121" s="128">
        <v>83797</v>
      </c>
      <c r="D121" s="127">
        <v>166371.79999999999</v>
      </c>
      <c r="E121" s="128">
        <v>89767</v>
      </c>
      <c r="F121" s="156">
        <f t="shared" si="2"/>
        <v>3.7944562558041582E-4</v>
      </c>
      <c r="G121" s="156">
        <f t="shared" si="3"/>
        <v>4.1810955848185826E-4</v>
      </c>
      <c r="H121" s="162"/>
      <c r="I121" s="159"/>
    </row>
    <row r="122" spans="1:10" x14ac:dyDescent="0.6">
      <c r="A122" s="126" t="s">
        <v>61</v>
      </c>
      <c r="B122" s="127">
        <v>99059.73</v>
      </c>
      <c r="C122" s="128">
        <v>47397</v>
      </c>
      <c r="D122" s="127">
        <v>153198.46</v>
      </c>
      <c r="E122" s="128">
        <v>75901</v>
      </c>
      <c r="F122" s="156">
        <f t="shared" si="2"/>
        <v>2.1462086131526149E-4</v>
      </c>
      <c r="G122" s="156">
        <f t="shared" si="3"/>
        <v>3.5352561184323329E-4</v>
      </c>
      <c r="H122" s="162"/>
      <c r="I122" s="159"/>
      <c r="J122" s="163"/>
    </row>
    <row r="123" spans="1:10" x14ac:dyDescent="0.6">
      <c r="A123" s="126" t="s">
        <v>124</v>
      </c>
      <c r="B123" s="127">
        <v>122259.6</v>
      </c>
      <c r="C123" s="128">
        <v>50265</v>
      </c>
      <c r="D123" s="127">
        <v>109056</v>
      </c>
      <c r="E123" s="128">
        <v>52936</v>
      </c>
      <c r="F123" s="156">
        <f t="shared" si="2"/>
        <v>2.2760760373043905E-4</v>
      </c>
      <c r="G123" s="156">
        <f t="shared" si="3"/>
        <v>2.4656107019055607E-4</v>
      </c>
      <c r="H123" s="162"/>
      <c r="I123" s="159"/>
      <c r="J123" s="163"/>
    </row>
    <row r="124" spans="1:10" x14ac:dyDescent="0.6">
      <c r="A124" s="126" t="s">
        <v>59</v>
      </c>
      <c r="B124" s="127">
        <v>280733.74</v>
      </c>
      <c r="C124" s="128">
        <v>102223</v>
      </c>
      <c r="D124" s="127">
        <v>155324</v>
      </c>
      <c r="E124" s="128">
        <v>50054</v>
      </c>
      <c r="F124" s="156">
        <f t="shared" si="2"/>
        <v>4.6288137026035352E-4</v>
      </c>
      <c r="G124" s="156">
        <f t="shared" si="3"/>
        <v>2.3313752091805377E-4</v>
      </c>
      <c r="H124" s="162"/>
      <c r="I124" s="159"/>
      <c r="J124" s="163"/>
    </row>
    <row r="125" spans="1:10" x14ac:dyDescent="0.6">
      <c r="A125" s="126" t="s">
        <v>116</v>
      </c>
      <c r="B125" s="127">
        <v>350805.3</v>
      </c>
      <c r="C125" s="128">
        <v>148122</v>
      </c>
      <c r="D125" s="127">
        <v>101750</v>
      </c>
      <c r="E125" s="128">
        <v>47619</v>
      </c>
      <c r="F125" s="156">
        <f t="shared" si="2"/>
        <v>6.7071905858470291E-4</v>
      </c>
      <c r="G125" s="156">
        <f t="shared" si="3"/>
        <v>2.2179597252161269E-4</v>
      </c>
      <c r="H125" s="162"/>
      <c r="I125" s="159"/>
      <c r="J125" s="163"/>
    </row>
    <row r="126" spans="1:10" x14ac:dyDescent="0.6">
      <c r="A126" s="126" t="s">
        <v>98</v>
      </c>
      <c r="B126" s="127">
        <v>0</v>
      </c>
      <c r="C126" s="128">
        <v>0</v>
      </c>
      <c r="D126" s="127">
        <v>97053</v>
      </c>
      <c r="E126" s="128">
        <v>47575</v>
      </c>
      <c r="F126" s="156">
        <f t="shared" si="2"/>
        <v>0</v>
      </c>
      <c r="G126" s="156">
        <f t="shared" si="3"/>
        <v>2.2159103283806307E-4</v>
      </c>
      <c r="H126" s="162"/>
      <c r="I126" s="159"/>
      <c r="J126" s="163"/>
    </row>
    <row r="127" spans="1:10" x14ac:dyDescent="0.6">
      <c r="A127" s="126" t="s">
        <v>76</v>
      </c>
      <c r="B127" s="127">
        <v>224968.25</v>
      </c>
      <c r="C127" s="128">
        <v>79607</v>
      </c>
      <c r="D127" s="127">
        <v>147502</v>
      </c>
      <c r="E127" s="128">
        <v>45018</v>
      </c>
      <c r="F127" s="156">
        <f t="shared" si="2"/>
        <v>3.6047266507846536E-4</v>
      </c>
      <c r="G127" s="156">
        <f t="shared" si="3"/>
        <v>2.0968124259177978E-4</v>
      </c>
      <c r="H127" s="162"/>
      <c r="I127" s="159"/>
      <c r="J127" s="163"/>
    </row>
    <row r="128" spans="1:10" x14ac:dyDescent="0.6">
      <c r="A128" s="126" t="s">
        <v>70</v>
      </c>
      <c r="B128" s="127">
        <v>0</v>
      </c>
      <c r="C128" s="128">
        <v>0</v>
      </c>
      <c r="D128" s="127">
        <v>159926.01</v>
      </c>
      <c r="E128" s="128">
        <v>44422</v>
      </c>
      <c r="F128" s="156">
        <f t="shared" si="2"/>
        <v>0</v>
      </c>
      <c r="G128" s="156">
        <f t="shared" si="3"/>
        <v>2.069052414236981E-4</v>
      </c>
      <c r="H128" s="162"/>
      <c r="I128" s="159"/>
      <c r="J128" s="163"/>
    </row>
    <row r="129" spans="1:10" x14ac:dyDescent="0.6">
      <c r="A129" s="126" t="s">
        <v>58</v>
      </c>
      <c r="B129" s="127">
        <v>121163.9</v>
      </c>
      <c r="C129" s="128">
        <v>52910</v>
      </c>
      <c r="D129" s="127">
        <v>113880</v>
      </c>
      <c r="E129" s="128">
        <v>43651</v>
      </c>
      <c r="F129" s="156">
        <f t="shared" si="2"/>
        <v>2.395845680568493E-4</v>
      </c>
      <c r="G129" s="156">
        <f t="shared" si="3"/>
        <v>2.0331413924149847E-4</v>
      </c>
      <c r="H129" s="162"/>
      <c r="I129" s="159"/>
      <c r="J129" s="163"/>
    </row>
    <row r="130" spans="1:10" x14ac:dyDescent="0.6">
      <c r="A130" s="126" t="s">
        <v>120</v>
      </c>
      <c r="B130" s="127">
        <v>0</v>
      </c>
      <c r="C130" s="128">
        <v>0</v>
      </c>
      <c r="D130" s="127">
        <v>138000</v>
      </c>
      <c r="E130" s="128">
        <v>40000</v>
      </c>
      <c r="F130" s="156">
        <f t="shared" si="2"/>
        <v>0</v>
      </c>
      <c r="G130" s="156">
        <f t="shared" si="3"/>
        <v>1.8630880322695789E-4</v>
      </c>
      <c r="H130" s="162"/>
      <c r="I130" s="163"/>
    </row>
    <row r="131" spans="1:10" x14ac:dyDescent="0.6">
      <c r="A131" s="126" t="s">
        <v>66</v>
      </c>
      <c r="B131" s="127">
        <v>94580.65</v>
      </c>
      <c r="C131" s="128">
        <v>43750</v>
      </c>
      <c r="D131" s="127">
        <v>85800</v>
      </c>
      <c r="E131" s="128">
        <v>31526</v>
      </c>
      <c r="F131" s="156">
        <f t="shared" si="2"/>
        <v>1.9810668781869507E-4</v>
      </c>
      <c r="G131" s="156">
        <f t="shared" si="3"/>
        <v>1.4683928326332687E-4</v>
      </c>
      <c r="H131" s="162"/>
      <c r="I131" s="163"/>
    </row>
    <row r="132" spans="1:10" x14ac:dyDescent="0.6">
      <c r="A132" s="126" t="s">
        <v>133</v>
      </c>
      <c r="B132" s="127">
        <v>143000</v>
      </c>
      <c r="C132" s="128">
        <v>44092</v>
      </c>
      <c r="D132" s="127">
        <v>88253.22</v>
      </c>
      <c r="E132" s="128">
        <v>22404</v>
      </c>
      <c r="F132" s="156">
        <f t="shared" si="2"/>
        <v>1.9965531609832923E-4</v>
      </c>
      <c r="G132" s="156">
        <f t="shared" si="3"/>
        <v>1.0435156068741912E-4</v>
      </c>
      <c r="H132" s="162"/>
      <c r="I132" s="163"/>
    </row>
    <row r="133" spans="1:10" x14ac:dyDescent="0.6">
      <c r="A133" s="126" t="s">
        <v>110</v>
      </c>
      <c r="B133" s="127">
        <v>0</v>
      </c>
      <c r="C133" s="128">
        <v>0</v>
      </c>
      <c r="D133" s="127">
        <v>43246.55</v>
      </c>
      <c r="E133" s="128">
        <v>21623</v>
      </c>
      <c r="F133" s="156">
        <f t="shared" si="2"/>
        <v>0</v>
      </c>
      <c r="G133" s="156">
        <f t="shared" si="3"/>
        <v>1.0071388130441277E-4</v>
      </c>
      <c r="H133" s="162"/>
      <c r="I133" s="163"/>
    </row>
    <row r="134" spans="1:10" x14ac:dyDescent="0.6">
      <c r="A134" s="126" t="s">
        <v>65</v>
      </c>
      <c r="B134" s="127">
        <v>0</v>
      </c>
      <c r="C134" s="128">
        <v>0</v>
      </c>
      <c r="D134" s="127">
        <v>60879.35</v>
      </c>
      <c r="E134" s="128">
        <v>19960</v>
      </c>
      <c r="F134" s="156">
        <f t="shared" si="2"/>
        <v>0</v>
      </c>
      <c r="G134" s="156">
        <f t="shared" si="3"/>
        <v>9.2968092810251992E-5</v>
      </c>
      <c r="H134" s="162"/>
      <c r="I134" s="163"/>
    </row>
    <row r="135" spans="1:10" x14ac:dyDescent="0.6">
      <c r="A135" s="126" t="s">
        <v>57</v>
      </c>
      <c r="B135" s="127">
        <v>3288262.53</v>
      </c>
      <c r="C135" s="128">
        <v>1458344</v>
      </c>
      <c r="D135" s="127">
        <v>0</v>
      </c>
      <c r="E135" s="128">
        <v>0</v>
      </c>
      <c r="F135" s="156">
        <f t="shared" si="2"/>
        <v>6.6036045609203899E-3</v>
      </c>
      <c r="G135" s="156">
        <f t="shared" si="3"/>
        <v>0</v>
      </c>
      <c r="H135" s="162"/>
      <c r="I135" s="163"/>
    </row>
    <row r="136" spans="1:10" x14ac:dyDescent="0.6">
      <c r="A136" s="149" t="s">
        <v>107</v>
      </c>
      <c r="B136" s="150">
        <v>230295.26</v>
      </c>
      <c r="C136" s="151">
        <v>84147</v>
      </c>
      <c r="D136" s="150">
        <v>0</v>
      </c>
      <c r="E136" s="151">
        <v>0</v>
      </c>
      <c r="F136" s="164">
        <f t="shared" si="2"/>
        <v>3.8103047908296539E-4</v>
      </c>
      <c r="G136" s="164">
        <f t="shared" si="3"/>
        <v>0</v>
      </c>
      <c r="H136" s="162"/>
      <c r="I136" s="163"/>
    </row>
    <row r="137" spans="1:10" x14ac:dyDescent="0.6">
      <c r="I137" s="163"/>
    </row>
    <row r="138" spans="1:10" x14ac:dyDescent="0.6">
      <c r="I138" s="163"/>
    </row>
    <row r="139" spans="1:10" x14ac:dyDescent="0.6">
      <c r="I139" s="163"/>
    </row>
    <row r="140" spans="1:10" x14ac:dyDescent="0.6">
      <c r="I140" s="163"/>
    </row>
    <row r="141" spans="1:10" x14ac:dyDescent="0.6">
      <c r="I141" s="163"/>
    </row>
    <row r="142" spans="1:10" x14ac:dyDescent="0.6">
      <c r="I142" s="163"/>
    </row>
    <row r="143" spans="1:10" x14ac:dyDescent="0.6">
      <c r="I143" s="163"/>
    </row>
    <row r="144" spans="1:10" x14ac:dyDescent="0.6">
      <c r="I144" s="163"/>
    </row>
    <row r="145" spans="9:9" x14ac:dyDescent="0.6">
      <c r="I145" s="163"/>
    </row>
    <row r="146" spans="9:9" x14ac:dyDescent="0.6">
      <c r="I146" s="163"/>
    </row>
    <row r="147" spans="9:9" x14ac:dyDescent="0.6">
      <c r="I147" s="163"/>
    </row>
    <row r="148" spans="9:9" x14ac:dyDescent="0.6">
      <c r="I148" s="163"/>
    </row>
    <row r="149" spans="9:9" x14ac:dyDescent="0.6">
      <c r="I149" s="163"/>
    </row>
    <row r="150" spans="9:9" x14ac:dyDescent="0.6">
      <c r="I150" s="163"/>
    </row>
    <row r="151" spans="9:9" x14ac:dyDescent="0.6">
      <c r="I151" s="163"/>
    </row>
    <row r="152" spans="9:9" x14ac:dyDescent="0.6">
      <c r="I152" s="163"/>
    </row>
    <row r="153" spans="9:9" x14ac:dyDescent="0.6">
      <c r="I153" s="163"/>
    </row>
    <row r="154" spans="9:9" x14ac:dyDescent="0.6">
      <c r="I154" s="163"/>
    </row>
    <row r="155" spans="9:9" x14ac:dyDescent="0.6">
      <c r="I155" s="163"/>
    </row>
    <row r="156" spans="9:9" x14ac:dyDescent="0.6">
      <c r="I156" s="163"/>
    </row>
  </sheetData>
  <mergeCells count="11">
    <mergeCell ref="H80:H89"/>
    <mergeCell ref="K10:L11"/>
    <mergeCell ref="A1:A3"/>
    <mergeCell ref="B10:C10"/>
    <mergeCell ref="D10:E10"/>
    <mergeCell ref="A10:A11"/>
    <mergeCell ref="A78:A79"/>
    <mergeCell ref="B78:C78"/>
    <mergeCell ref="D78:E78"/>
    <mergeCell ref="F78:F79"/>
    <mergeCell ref="G78:G79"/>
  </mergeCells>
  <phoneticPr fontId="12" type="noConversion"/>
  <conditionalFormatting sqref="F12:G77">
    <cfRule type="cellIs" dxfId="8" priority="4" operator="lessThan">
      <formula>0</formula>
    </cfRule>
  </conditionalFormatting>
  <conditionalFormatting sqref="F1:H10 H78:H80 F80:G80">
    <cfRule type="cellIs" dxfId="7" priority="54" stopIfTrue="1" operator="lessThan">
      <formula>0</formula>
    </cfRule>
  </conditionalFormatting>
  <conditionalFormatting sqref="F45:H77 F78:G78 F82:G65119 H92:H65124">
    <cfRule type="cellIs" dxfId="6" priority="1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P182"/>
  <sheetViews>
    <sheetView showGridLines="0" tabSelected="1" topLeftCell="A163" zoomScale="80" zoomScaleNormal="80" workbookViewId="0">
      <selection activeCell="A5" sqref="A5"/>
    </sheetView>
  </sheetViews>
  <sheetFormatPr baseColWidth="10" defaultColWidth="9.140625" defaultRowHeight="16.5" x14ac:dyDescent="0.6"/>
  <cols>
    <col min="1" max="1" width="32" style="160" customWidth="1"/>
    <col min="2" max="2" width="18.42578125" style="182" customWidth="1"/>
    <col min="3" max="3" width="17.5703125" style="183" customWidth="1"/>
    <col min="4" max="4" width="17.7109375" style="182" customWidth="1"/>
    <col min="5" max="5" width="15.7109375" style="183" customWidth="1"/>
    <col min="6" max="6" width="16.42578125" style="185" bestFit="1" customWidth="1"/>
    <col min="7" max="7" width="16.42578125" style="185" customWidth="1"/>
    <col min="8" max="8" width="16.42578125" style="185" bestFit="1" customWidth="1"/>
    <col min="9" max="9" width="10.42578125" style="186" customWidth="1"/>
    <col min="10" max="10" width="15.140625" style="160" bestFit="1" customWidth="1"/>
    <col min="11" max="11" width="19.42578125" style="160" bestFit="1" customWidth="1"/>
    <col min="12" max="12" width="18.7109375" style="160" customWidth="1"/>
    <col min="13" max="13" width="20.42578125" style="160" customWidth="1"/>
    <col min="14" max="14" width="10.140625" style="160" bestFit="1" customWidth="1"/>
    <col min="15" max="15" width="13.7109375" style="160" bestFit="1" customWidth="1"/>
    <col min="16" max="16384" width="9.140625" style="160"/>
  </cols>
  <sheetData>
    <row r="1" spans="1:16" x14ac:dyDescent="0.6">
      <c r="A1" s="245"/>
      <c r="F1" s="184"/>
      <c r="G1" s="184"/>
    </row>
    <row r="2" spans="1:16" x14ac:dyDescent="0.6">
      <c r="A2" s="245"/>
      <c r="B2" s="187"/>
      <c r="D2" s="187"/>
    </row>
    <row r="3" spans="1:16" x14ac:dyDescent="0.6">
      <c r="A3" s="245"/>
      <c r="B3" s="187"/>
      <c r="D3" s="187"/>
    </row>
    <row r="4" spans="1:16" x14ac:dyDescent="0.6">
      <c r="A4" s="179" t="s">
        <v>5</v>
      </c>
      <c r="B4" s="187"/>
      <c r="D4" s="187"/>
      <c r="F4" s="184"/>
      <c r="G4" s="184"/>
      <c r="H4" s="184"/>
    </row>
    <row r="5" spans="1:16" x14ac:dyDescent="0.6">
      <c r="A5" s="179" t="s">
        <v>114</v>
      </c>
      <c r="B5" s="187"/>
      <c r="D5" s="187"/>
      <c r="F5" s="184"/>
      <c r="G5" s="184"/>
      <c r="H5" s="184"/>
    </row>
    <row r="6" spans="1:16" x14ac:dyDescent="0.6">
      <c r="A6" s="179" t="s">
        <v>134</v>
      </c>
      <c r="B6" s="187"/>
      <c r="D6" s="187"/>
      <c r="H6" s="184"/>
    </row>
    <row r="7" spans="1:16" x14ac:dyDescent="0.6">
      <c r="A7" s="179" t="s">
        <v>78</v>
      </c>
      <c r="B7" s="187"/>
      <c r="D7" s="187"/>
      <c r="F7" s="184"/>
      <c r="G7" s="184"/>
      <c r="H7" s="184"/>
      <c r="I7" s="188"/>
    </row>
    <row r="8" spans="1:16" x14ac:dyDescent="0.6">
      <c r="A8" s="179" t="s">
        <v>7</v>
      </c>
      <c r="B8" s="187"/>
      <c r="D8" s="187"/>
      <c r="F8" s="184"/>
      <c r="G8" s="184"/>
      <c r="H8" s="184"/>
      <c r="I8" s="188"/>
    </row>
    <row r="9" spans="1:16" ht="16.899999999999999" thickBot="1" x14ac:dyDescent="0.65">
      <c r="A9" s="179"/>
      <c r="B9" s="187"/>
      <c r="D9" s="187"/>
      <c r="F9" s="184"/>
      <c r="G9" s="184"/>
      <c r="H9" s="184"/>
    </row>
    <row r="10" spans="1:16" ht="15" customHeight="1" thickBot="1" x14ac:dyDescent="0.65">
      <c r="A10" s="248" t="s">
        <v>48</v>
      </c>
      <c r="B10" s="246" t="s">
        <v>138</v>
      </c>
      <c r="C10" s="247"/>
      <c r="D10" s="246" t="s">
        <v>139</v>
      </c>
      <c r="E10" s="247"/>
      <c r="F10" s="189"/>
      <c r="G10" s="210" t="s">
        <v>29</v>
      </c>
      <c r="H10" s="211"/>
      <c r="I10" s="192"/>
      <c r="K10" s="241" t="s">
        <v>102</v>
      </c>
      <c r="L10" s="242"/>
    </row>
    <row r="11" spans="1:16" ht="15" customHeight="1" thickBot="1" x14ac:dyDescent="0.65">
      <c r="A11" s="249"/>
      <c r="B11" s="193" t="s">
        <v>4</v>
      </c>
      <c r="C11" s="181" t="s">
        <v>0</v>
      </c>
      <c r="D11" s="194" t="s">
        <v>4</v>
      </c>
      <c r="E11" s="181" t="s">
        <v>0</v>
      </c>
      <c r="F11" s="194" t="s">
        <v>4</v>
      </c>
      <c r="G11" s="181" t="s">
        <v>0</v>
      </c>
      <c r="H11" s="180" t="s">
        <v>30</v>
      </c>
      <c r="I11" s="160"/>
      <c r="J11" s="195"/>
      <c r="K11" s="243"/>
      <c r="L11" s="244"/>
      <c r="M11" s="196"/>
      <c r="N11" s="196"/>
      <c r="O11" s="196"/>
      <c r="P11" s="196"/>
    </row>
    <row r="12" spans="1:16" ht="16.899999999999999" thickBot="1" x14ac:dyDescent="0.65">
      <c r="A12" s="137" t="s">
        <v>41</v>
      </c>
      <c r="B12" s="138">
        <v>2189024742.8099999</v>
      </c>
      <c r="C12" s="139">
        <v>945049202</v>
      </c>
      <c r="D12" s="138">
        <v>1709210413.29</v>
      </c>
      <c r="E12" s="139">
        <v>842629210</v>
      </c>
      <c r="F12" s="140">
        <v>-0.21919091188712361</v>
      </c>
      <c r="G12" s="140">
        <v>-0.1083753012893396</v>
      </c>
      <c r="H12" s="140">
        <v>0.53554247568945323</v>
      </c>
      <c r="I12" s="197"/>
      <c r="J12" s="195"/>
      <c r="K12" s="198">
        <v>2023</v>
      </c>
      <c r="L12" s="198">
        <v>2024</v>
      </c>
    </row>
    <row r="13" spans="1:16" ht="16.899999999999999" thickBot="1" x14ac:dyDescent="0.65">
      <c r="A13" s="126" t="s">
        <v>41</v>
      </c>
      <c r="B13" s="127">
        <v>2189024742.8099999</v>
      </c>
      <c r="C13" s="128">
        <v>945049202</v>
      </c>
      <c r="D13" s="127">
        <v>1709210413.29</v>
      </c>
      <c r="E13" s="128">
        <v>842629210</v>
      </c>
      <c r="F13" s="141">
        <v>-0.21919091188712361</v>
      </c>
      <c r="G13" s="141">
        <v>-0.1083753012893396</v>
      </c>
      <c r="H13" s="141">
        <v>0.53554247568945323</v>
      </c>
      <c r="I13" s="197"/>
      <c r="J13" s="199" t="s">
        <v>41</v>
      </c>
      <c r="K13" s="200">
        <f>+C12/$C$98</f>
        <v>0.60698739429378346</v>
      </c>
      <c r="L13" s="201">
        <f>+H12</f>
        <v>0.53554247568945323</v>
      </c>
    </row>
    <row r="14" spans="1:16" ht="16.899999999999999" thickBot="1" x14ac:dyDescent="0.65">
      <c r="A14" s="137" t="s">
        <v>1</v>
      </c>
      <c r="B14" s="138">
        <v>706100526.79999995</v>
      </c>
      <c r="C14" s="139">
        <v>251205069</v>
      </c>
      <c r="D14" s="138">
        <v>794700621.71599996</v>
      </c>
      <c r="E14" s="139">
        <v>294924696</v>
      </c>
      <c r="F14" s="140">
        <v>0.12547801843107201</v>
      </c>
      <c r="G14" s="140">
        <v>0.1740395891453925</v>
      </c>
      <c r="H14" s="140">
        <v>0.18744270903900831</v>
      </c>
      <c r="I14" s="197"/>
      <c r="J14" s="202" t="s">
        <v>1</v>
      </c>
      <c r="K14" s="200">
        <f>+C14/$C$98</f>
        <v>0.16134430878626366</v>
      </c>
      <c r="L14" s="203">
        <f>+H14</f>
        <v>0.18744270903900831</v>
      </c>
    </row>
    <row r="15" spans="1:16" ht="16.899999999999999" thickBot="1" x14ac:dyDescent="0.65">
      <c r="A15" s="126" t="s">
        <v>92</v>
      </c>
      <c r="B15" s="127">
        <v>706100526.79999995</v>
      </c>
      <c r="C15" s="128">
        <v>251205069</v>
      </c>
      <c r="D15" s="127">
        <v>794700621.71599996</v>
      </c>
      <c r="E15" s="128">
        <v>294924696</v>
      </c>
      <c r="F15" s="141">
        <v>0.12547801843107201</v>
      </c>
      <c r="G15" s="141">
        <v>0.1740395891453925</v>
      </c>
      <c r="H15" s="141">
        <v>0.18744270903900831</v>
      </c>
      <c r="I15" s="197"/>
      <c r="J15" s="202" t="s">
        <v>2</v>
      </c>
      <c r="K15" s="200">
        <f>+C16/$C$98</f>
        <v>0.16952968249351189</v>
      </c>
      <c r="L15" s="203">
        <f>+H16</f>
        <v>0.19547051372011151</v>
      </c>
    </row>
    <row r="16" spans="1:16" ht="16.899999999999999" thickBot="1" x14ac:dyDescent="0.65">
      <c r="A16" s="137" t="s">
        <v>2</v>
      </c>
      <c r="B16" s="138">
        <v>649410199.42999995</v>
      </c>
      <c r="C16" s="139">
        <v>263949289</v>
      </c>
      <c r="D16" s="138">
        <v>687386200.06900001</v>
      </c>
      <c r="E16" s="139">
        <v>307555744</v>
      </c>
      <c r="F16" s="140">
        <v>5.8477678164482683E-2</v>
      </c>
      <c r="G16" s="140">
        <v>0.1652077001806207</v>
      </c>
      <c r="H16" s="140">
        <v>0.19547051372011151</v>
      </c>
      <c r="I16" s="197"/>
      <c r="J16" s="202" t="s">
        <v>62</v>
      </c>
      <c r="K16" s="200">
        <f>+C46/$C$98</f>
        <v>3.7553277856923029E-2</v>
      </c>
      <c r="L16" s="203">
        <f>+H46</f>
        <v>4.8872799991935487E-2</v>
      </c>
    </row>
    <row r="17" spans="1:13" ht="16.899999999999999" thickBot="1" x14ac:dyDescent="0.65">
      <c r="A17" s="126" t="s">
        <v>40</v>
      </c>
      <c r="B17" s="127">
        <v>176777917.28</v>
      </c>
      <c r="C17" s="128">
        <v>76697070</v>
      </c>
      <c r="D17" s="127">
        <v>167944931.80500001</v>
      </c>
      <c r="E17" s="128">
        <v>80022410</v>
      </c>
      <c r="F17" s="141">
        <v>-4.9966566021984238E-2</v>
      </c>
      <c r="G17" s="141">
        <v>4.3356806198724403E-2</v>
      </c>
      <c r="H17" s="141">
        <v>5.0859143088614812E-2</v>
      </c>
      <c r="I17" s="197"/>
      <c r="J17" s="202" t="s">
        <v>100</v>
      </c>
      <c r="K17" s="200">
        <f>+C65/$C$98</f>
        <v>1.955692427519462E-2</v>
      </c>
      <c r="L17" s="203">
        <f>+H65</f>
        <v>2.4248575439186279E-2</v>
      </c>
    </row>
    <row r="18" spans="1:13" ht="16.899999999999999" thickBot="1" x14ac:dyDescent="0.65">
      <c r="A18" s="126" t="s">
        <v>39</v>
      </c>
      <c r="B18" s="127">
        <v>125172844.06999999</v>
      </c>
      <c r="C18" s="128">
        <v>52161370</v>
      </c>
      <c r="D18" s="127">
        <v>116820723.684</v>
      </c>
      <c r="E18" s="128">
        <v>53157019</v>
      </c>
      <c r="F18" s="141">
        <v>-6.6724699339173466E-2</v>
      </c>
      <c r="G18" s="141">
        <v>1.908786138094154E-2</v>
      </c>
      <c r="H18" s="141">
        <v>3.3784541548863817E-2</v>
      </c>
      <c r="I18" s="197"/>
      <c r="J18" s="204" t="s">
        <v>101</v>
      </c>
      <c r="K18" s="200">
        <f>+C87/$C$98</f>
        <v>4.5422085902506017E-3</v>
      </c>
      <c r="L18" s="203">
        <f>+H87</f>
        <v>7.7100513842310826E-3</v>
      </c>
    </row>
    <row r="19" spans="1:13" ht="16.899999999999999" thickBot="1" x14ac:dyDescent="0.65">
      <c r="A19" s="126" t="s">
        <v>38</v>
      </c>
      <c r="B19" s="127">
        <v>108775634.20999999</v>
      </c>
      <c r="C19" s="128">
        <v>43117240</v>
      </c>
      <c r="D19" s="127">
        <v>113337873.03</v>
      </c>
      <c r="E19" s="128">
        <v>50619091</v>
      </c>
      <c r="F19" s="141">
        <v>4.1941734958697019E-2</v>
      </c>
      <c r="G19" s="141">
        <v>0.17398727284028381</v>
      </c>
      <c r="H19" s="141">
        <v>3.21715328516676E-2</v>
      </c>
      <c r="I19" s="197"/>
      <c r="J19" s="204" t="s">
        <v>55</v>
      </c>
      <c r="K19" s="200">
        <f>+C95/$C$98</f>
        <v>4.8620370407277756E-4</v>
      </c>
      <c r="L19" s="203">
        <f>+H95</f>
        <v>7.1287473607421282E-4</v>
      </c>
    </row>
    <row r="20" spans="1:13" x14ac:dyDescent="0.6">
      <c r="A20" s="126" t="s">
        <v>37</v>
      </c>
      <c r="B20" s="127">
        <v>57482780.899999999</v>
      </c>
      <c r="C20" s="128">
        <v>25607946</v>
      </c>
      <c r="D20" s="127">
        <v>68912508.040000007</v>
      </c>
      <c r="E20" s="128">
        <v>33662914</v>
      </c>
      <c r="F20" s="141">
        <v>0.19883740767315611</v>
      </c>
      <c r="G20" s="141">
        <v>0.31454955426725761</v>
      </c>
      <c r="H20" s="141">
        <v>2.139484376821111E-2</v>
      </c>
      <c r="I20" s="197"/>
      <c r="L20" s="195"/>
    </row>
    <row r="21" spans="1:13" x14ac:dyDescent="0.6">
      <c r="A21" s="126" t="s">
        <v>94</v>
      </c>
      <c r="B21" s="127">
        <v>36718721.740000002</v>
      </c>
      <c r="C21" s="128">
        <v>12556243</v>
      </c>
      <c r="D21" s="127">
        <v>50588483.719999999</v>
      </c>
      <c r="E21" s="128">
        <v>19083999</v>
      </c>
      <c r="F21" s="141">
        <v>0.37772997867980779</v>
      </c>
      <c r="G21" s="141">
        <v>0.51988130525986165</v>
      </c>
      <c r="H21" s="141">
        <v>1.2129050297835091E-2</v>
      </c>
      <c r="I21" s="197"/>
    </row>
    <row r="22" spans="1:13" x14ac:dyDescent="0.6">
      <c r="A22" s="126" t="s">
        <v>64</v>
      </c>
      <c r="B22" s="127">
        <v>8057036.2599999998</v>
      </c>
      <c r="C22" s="128">
        <v>3366584</v>
      </c>
      <c r="D22" s="127">
        <v>31772315.359999999</v>
      </c>
      <c r="E22" s="128">
        <v>15611533</v>
      </c>
      <c r="F22" s="141">
        <v>2.9434246458262812</v>
      </c>
      <c r="G22" s="141">
        <v>3.637202873892349</v>
      </c>
      <c r="H22" s="141">
        <v>9.9220854593061129E-3</v>
      </c>
      <c r="I22" s="197"/>
      <c r="M22" s="205"/>
    </row>
    <row r="23" spans="1:13" x14ac:dyDescent="0.6">
      <c r="A23" s="126" t="s">
        <v>95</v>
      </c>
      <c r="B23" s="127">
        <v>35647426.640000001</v>
      </c>
      <c r="C23" s="128">
        <v>11415008</v>
      </c>
      <c r="D23" s="127">
        <v>36229332.159999996</v>
      </c>
      <c r="E23" s="128">
        <v>12689911</v>
      </c>
      <c r="F23" s="141">
        <v>1.6323913809448639E-2</v>
      </c>
      <c r="G23" s="141">
        <v>0.11168656211191449</v>
      </c>
      <c r="H23" s="141">
        <v>8.0652157230804104E-3</v>
      </c>
      <c r="I23" s="197"/>
    </row>
    <row r="24" spans="1:13" x14ac:dyDescent="0.6">
      <c r="A24" s="126" t="s">
        <v>34</v>
      </c>
      <c r="B24" s="127">
        <v>23674896.359999999</v>
      </c>
      <c r="C24" s="128">
        <v>9784780</v>
      </c>
      <c r="D24" s="127">
        <v>26776733.91</v>
      </c>
      <c r="E24" s="128">
        <v>11993601</v>
      </c>
      <c r="F24" s="141">
        <v>0.13101799910054601</v>
      </c>
      <c r="G24" s="141">
        <v>0.22574048675596181</v>
      </c>
      <c r="H24" s="141">
        <v>7.6226680676919588E-3</v>
      </c>
      <c r="I24" s="197"/>
    </row>
    <row r="25" spans="1:13" x14ac:dyDescent="0.6">
      <c r="A25" s="126" t="s">
        <v>35</v>
      </c>
      <c r="B25" s="127">
        <v>12803881.640000001</v>
      </c>
      <c r="C25" s="128">
        <v>5529786</v>
      </c>
      <c r="D25" s="127">
        <v>21739377.140000001</v>
      </c>
      <c r="E25" s="128">
        <v>10333439</v>
      </c>
      <c r="F25" s="141">
        <v>0.69787395348025094</v>
      </c>
      <c r="G25" s="141">
        <v>0.86868696184626315</v>
      </c>
      <c r="H25" s="141">
        <v>6.5675334284292708E-3</v>
      </c>
      <c r="I25" s="197"/>
    </row>
    <row r="26" spans="1:13" x14ac:dyDescent="0.6">
      <c r="A26" s="126" t="s">
        <v>93</v>
      </c>
      <c r="B26" s="127">
        <v>39913862.869999997</v>
      </c>
      <c r="C26" s="128">
        <v>14330607</v>
      </c>
      <c r="D26" s="127">
        <v>20798659.690000001</v>
      </c>
      <c r="E26" s="128">
        <v>6864536</v>
      </c>
      <c r="F26" s="141">
        <v>-0.47891138079665402</v>
      </c>
      <c r="G26" s="141">
        <v>-0.52098777113907313</v>
      </c>
      <c r="H26" s="141">
        <v>4.3628330946412081E-3</v>
      </c>
      <c r="I26" s="197"/>
    </row>
    <row r="27" spans="1:13" x14ac:dyDescent="0.6">
      <c r="A27" s="126" t="s">
        <v>96</v>
      </c>
      <c r="B27" s="127">
        <v>4597794.45</v>
      </c>
      <c r="C27" s="128">
        <v>1881772</v>
      </c>
      <c r="D27" s="127">
        <v>6988942.3600000003</v>
      </c>
      <c r="E27" s="128">
        <v>3204038</v>
      </c>
      <c r="F27" s="141">
        <v>0.52006411682888531</v>
      </c>
      <c r="G27" s="141">
        <v>0.70267067423683627</v>
      </c>
      <c r="H27" s="141">
        <v>2.0363624027739131E-3</v>
      </c>
      <c r="I27" s="197"/>
    </row>
    <row r="28" spans="1:13" x14ac:dyDescent="0.6">
      <c r="A28" s="126" t="s">
        <v>33</v>
      </c>
      <c r="B28" s="127">
        <v>5856151.7999999998</v>
      </c>
      <c r="C28" s="128">
        <v>2814994</v>
      </c>
      <c r="D28" s="127">
        <v>4817101.24</v>
      </c>
      <c r="E28" s="128">
        <v>2518095</v>
      </c>
      <c r="F28" s="141">
        <v>-0.177428897932598</v>
      </c>
      <c r="G28" s="141">
        <v>-0.1054705622818379</v>
      </c>
      <c r="H28" s="141">
        <v>1.60040361088507E-3</v>
      </c>
      <c r="I28" s="197"/>
    </row>
    <row r="29" spans="1:13" x14ac:dyDescent="0.6">
      <c r="A29" s="126" t="s">
        <v>36</v>
      </c>
      <c r="B29" s="127">
        <v>5684473.04</v>
      </c>
      <c r="C29" s="128">
        <v>1593224</v>
      </c>
      <c r="D29" s="127">
        <v>5971942.5300000003</v>
      </c>
      <c r="E29" s="128">
        <v>1808034</v>
      </c>
      <c r="F29" s="141">
        <v>5.0571000685052159E-2</v>
      </c>
      <c r="G29" s="141">
        <v>0.1348272433756961</v>
      </c>
      <c r="H29" s="141">
        <v>1.1491163527202019E-3</v>
      </c>
      <c r="I29" s="197"/>
    </row>
    <row r="30" spans="1:13" x14ac:dyDescent="0.6">
      <c r="A30" s="126" t="s">
        <v>69</v>
      </c>
      <c r="B30" s="127">
        <v>1932986.8</v>
      </c>
      <c r="C30" s="128">
        <v>879001</v>
      </c>
      <c r="D30" s="127">
        <v>3033935.6</v>
      </c>
      <c r="E30" s="128">
        <v>1432450</v>
      </c>
      <c r="F30" s="141">
        <v>0.56955836428888196</v>
      </c>
      <c r="G30" s="141">
        <v>0.62963409597941289</v>
      </c>
      <c r="H30" s="141">
        <v>9.104097154445397E-4</v>
      </c>
      <c r="I30" s="197"/>
    </row>
    <row r="31" spans="1:13" x14ac:dyDescent="0.6">
      <c r="A31" s="126" t="s">
        <v>60</v>
      </c>
      <c r="B31" s="127">
        <v>2264568.1800000002</v>
      </c>
      <c r="C31" s="128">
        <v>748772</v>
      </c>
      <c r="D31" s="127">
        <v>3064292.49</v>
      </c>
      <c r="E31" s="128">
        <v>1151876</v>
      </c>
      <c r="F31" s="141">
        <v>0.35314649259091868</v>
      </c>
      <c r="G31" s="141">
        <v>0.53835346407184037</v>
      </c>
      <c r="H31" s="141">
        <v>7.3208775272253456E-4</v>
      </c>
      <c r="I31" s="197"/>
    </row>
    <row r="32" spans="1:13" x14ac:dyDescent="0.6">
      <c r="A32" s="126" t="s">
        <v>70</v>
      </c>
      <c r="B32" s="127">
        <v>430816.24</v>
      </c>
      <c r="C32" s="128">
        <v>184112</v>
      </c>
      <c r="D32" s="127">
        <v>2853190.71</v>
      </c>
      <c r="E32" s="128">
        <v>1094538</v>
      </c>
      <c r="F32" s="141">
        <v>5.6227557020598864</v>
      </c>
      <c r="G32" s="141">
        <v>4.9449574172242983</v>
      </c>
      <c r="H32" s="141">
        <v>6.9564594165467248E-4</v>
      </c>
      <c r="I32" s="197"/>
    </row>
    <row r="33" spans="1:9" x14ac:dyDescent="0.6">
      <c r="A33" s="126" t="s">
        <v>97</v>
      </c>
      <c r="B33" s="127">
        <v>682452.96</v>
      </c>
      <c r="C33" s="128">
        <v>311115</v>
      </c>
      <c r="D33" s="127">
        <v>1595817.08</v>
      </c>
      <c r="E33" s="128">
        <v>769978</v>
      </c>
      <c r="F33" s="141">
        <v>1.338354690409725</v>
      </c>
      <c r="G33" s="141">
        <v>1.474898349484917</v>
      </c>
      <c r="H33" s="141">
        <v>4.8936818170166902E-4</v>
      </c>
      <c r="I33" s="197"/>
    </row>
    <row r="34" spans="1:9" x14ac:dyDescent="0.6">
      <c r="A34" s="126" t="s">
        <v>59</v>
      </c>
      <c r="B34" s="127">
        <v>1122865.31</v>
      </c>
      <c r="C34" s="128">
        <v>390519</v>
      </c>
      <c r="D34" s="127">
        <v>949632.56</v>
      </c>
      <c r="E34" s="128">
        <v>390273</v>
      </c>
      <c r="F34" s="141">
        <v>-0.15427740839192899</v>
      </c>
      <c r="G34" s="141">
        <v>-6.2993093805929767E-4</v>
      </c>
      <c r="H34" s="141">
        <v>2.480423965064657E-4</v>
      </c>
      <c r="I34" s="197"/>
    </row>
    <row r="35" spans="1:9" x14ac:dyDescent="0.6">
      <c r="A35" s="126" t="s">
        <v>58</v>
      </c>
      <c r="B35" s="127">
        <v>839450.94</v>
      </c>
      <c r="C35" s="128">
        <v>322394</v>
      </c>
      <c r="D35" s="127">
        <v>951365.29</v>
      </c>
      <c r="E35" s="128">
        <v>322022</v>
      </c>
      <c r="F35" s="141">
        <v>0.13331851174054329</v>
      </c>
      <c r="G35" s="141">
        <v>-1.153867627809446E-3</v>
      </c>
      <c r="H35" s="141">
        <v>2.0466470549539709E-4</v>
      </c>
      <c r="I35" s="197"/>
    </row>
    <row r="36" spans="1:9" x14ac:dyDescent="0.6">
      <c r="A36" s="126" t="s">
        <v>115</v>
      </c>
      <c r="B36" s="127">
        <v>0</v>
      </c>
      <c r="C36" s="128">
        <v>0</v>
      </c>
      <c r="D36" s="127">
        <v>369520.58</v>
      </c>
      <c r="E36" s="128">
        <v>177740</v>
      </c>
      <c r="F36" s="141"/>
      <c r="G36" s="141"/>
      <c r="H36" s="141">
        <v>1.129646569326067E-4</v>
      </c>
      <c r="I36" s="197"/>
    </row>
    <row r="37" spans="1:9" x14ac:dyDescent="0.6">
      <c r="A37" s="126" t="s">
        <v>105</v>
      </c>
      <c r="B37" s="127">
        <v>116402</v>
      </c>
      <c r="C37" s="128">
        <v>52910</v>
      </c>
      <c r="D37" s="127">
        <v>308158.53000000003</v>
      </c>
      <c r="E37" s="128">
        <v>148200</v>
      </c>
      <c r="F37" s="141">
        <v>1.6473645641827459</v>
      </c>
      <c r="G37" s="141">
        <v>1.8009828009828011</v>
      </c>
      <c r="H37" s="141">
        <v>9.4190177548173257E-5</v>
      </c>
      <c r="I37" s="197"/>
    </row>
    <row r="38" spans="1:9" x14ac:dyDescent="0.6">
      <c r="A38" s="126" t="s">
        <v>106</v>
      </c>
      <c r="B38" s="127">
        <v>123632</v>
      </c>
      <c r="C38" s="128">
        <v>45856</v>
      </c>
      <c r="D38" s="127">
        <v>251756.33</v>
      </c>
      <c r="E38" s="128">
        <v>118185</v>
      </c>
      <c r="F38" s="141">
        <v>1.0363363045166301</v>
      </c>
      <c r="G38" s="141">
        <v>1.577307222609909</v>
      </c>
      <c r="H38" s="141">
        <v>7.511380656903412E-5</v>
      </c>
      <c r="I38" s="197"/>
    </row>
    <row r="39" spans="1:9" x14ac:dyDescent="0.6">
      <c r="A39" s="126" t="s">
        <v>77</v>
      </c>
      <c r="B39" s="127">
        <v>570866.4</v>
      </c>
      <c r="C39" s="128">
        <v>84991</v>
      </c>
      <c r="D39" s="127">
        <v>764266.09</v>
      </c>
      <c r="E39" s="128">
        <v>116201</v>
      </c>
      <c r="F39" s="141">
        <v>0.3387827519713893</v>
      </c>
      <c r="G39" s="141">
        <v>0.36721535221376378</v>
      </c>
      <c r="H39" s="141">
        <v>7.385285304504237E-5</v>
      </c>
      <c r="I39" s="197"/>
    </row>
    <row r="40" spans="1:9" x14ac:dyDescent="0.6">
      <c r="A40" s="126" t="s">
        <v>80</v>
      </c>
      <c r="B40" s="127">
        <v>0</v>
      </c>
      <c r="C40" s="128">
        <v>0</v>
      </c>
      <c r="D40" s="127">
        <v>183835.14</v>
      </c>
      <c r="E40" s="128">
        <v>90420</v>
      </c>
      <c r="F40" s="141"/>
      <c r="G40" s="141"/>
      <c r="H40" s="141">
        <v>5.7467448406921902E-5</v>
      </c>
      <c r="I40" s="197"/>
    </row>
    <row r="41" spans="1:9" x14ac:dyDescent="0.6">
      <c r="A41" s="126" t="s">
        <v>99</v>
      </c>
      <c r="B41" s="127">
        <v>0</v>
      </c>
      <c r="C41" s="128">
        <v>0</v>
      </c>
      <c r="D41" s="127">
        <v>170653.7</v>
      </c>
      <c r="E41" s="128">
        <v>81866</v>
      </c>
      <c r="F41" s="141"/>
      <c r="G41" s="141"/>
      <c r="H41" s="141">
        <v>5.2030857457211552E-5</v>
      </c>
      <c r="I41" s="197"/>
    </row>
    <row r="42" spans="1:9" x14ac:dyDescent="0.6">
      <c r="A42" s="126" t="s">
        <v>122</v>
      </c>
      <c r="B42" s="127">
        <v>0</v>
      </c>
      <c r="C42" s="128">
        <v>0</v>
      </c>
      <c r="D42" s="127">
        <v>96408</v>
      </c>
      <c r="E42" s="128">
        <v>46800</v>
      </c>
      <c r="F42" s="141"/>
      <c r="G42" s="141"/>
      <c r="H42" s="141">
        <v>2.9744266594159971E-5</v>
      </c>
      <c r="I42" s="197"/>
    </row>
    <row r="43" spans="1:9" x14ac:dyDescent="0.6">
      <c r="A43" s="126" t="s">
        <v>123</v>
      </c>
      <c r="B43" s="127">
        <v>0</v>
      </c>
      <c r="C43" s="128">
        <v>0</v>
      </c>
      <c r="D43" s="127">
        <v>94443.3</v>
      </c>
      <c r="E43" s="128">
        <v>46575</v>
      </c>
      <c r="F43" s="141"/>
      <c r="G43" s="141"/>
      <c r="H43" s="141">
        <v>2.9601265312457279E-5</v>
      </c>
      <c r="I43" s="197"/>
    </row>
    <row r="44" spans="1:9" x14ac:dyDescent="0.6">
      <c r="A44" s="126" t="s">
        <v>135</v>
      </c>
      <c r="B44" s="127">
        <v>98117.34</v>
      </c>
      <c r="C44" s="128">
        <v>46540</v>
      </c>
      <c r="D44" s="127">
        <v>0</v>
      </c>
      <c r="E44" s="128">
        <v>0</v>
      </c>
      <c r="F44" s="141">
        <v>-1</v>
      </c>
      <c r="G44" s="141">
        <v>-1</v>
      </c>
      <c r="H44" s="141">
        <v>0</v>
      </c>
      <c r="I44" s="197"/>
    </row>
    <row r="45" spans="1:9" ht="16.899999999999999" thickBot="1" x14ac:dyDescent="0.65">
      <c r="A45" s="126" t="s">
        <v>136</v>
      </c>
      <c r="B45" s="127">
        <v>64620</v>
      </c>
      <c r="C45" s="128">
        <v>26455</v>
      </c>
      <c r="D45" s="127">
        <v>0</v>
      </c>
      <c r="E45" s="128">
        <v>0</v>
      </c>
      <c r="F45" s="141">
        <v>-1</v>
      </c>
      <c r="G45" s="141">
        <v>-1</v>
      </c>
      <c r="H45" s="141">
        <v>0</v>
      </c>
      <c r="I45" s="197"/>
    </row>
    <row r="46" spans="1:9" ht="16.899999999999999" thickBot="1" x14ac:dyDescent="0.65">
      <c r="A46" s="137" t="s">
        <v>62</v>
      </c>
      <c r="B46" s="138">
        <v>143047174.71000001</v>
      </c>
      <c r="C46" s="139">
        <v>58468587</v>
      </c>
      <c r="D46" s="138">
        <v>181832846.31999999</v>
      </c>
      <c r="E46" s="139">
        <v>76897073</v>
      </c>
      <c r="F46" s="140">
        <v>0.27113902590967132</v>
      </c>
      <c r="G46" s="140">
        <v>0.31518610155569521</v>
      </c>
      <c r="H46" s="140">
        <v>4.8872799991935487E-2</v>
      </c>
      <c r="I46" s="197"/>
    </row>
    <row r="47" spans="1:9" x14ac:dyDescent="0.6">
      <c r="A47" s="126" t="s">
        <v>88</v>
      </c>
      <c r="B47" s="127">
        <v>1763127.31</v>
      </c>
      <c r="C47" s="128">
        <v>764797</v>
      </c>
      <c r="D47" s="127">
        <v>44606359.359999999</v>
      </c>
      <c r="E47" s="128">
        <v>17802889</v>
      </c>
      <c r="F47" s="141">
        <v>24.299568049910128</v>
      </c>
      <c r="G47" s="141">
        <v>22.277927345426299</v>
      </c>
      <c r="H47" s="141">
        <v>1.131482642227004E-2</v>
      </c>
      <c r="I47" s="197"/>
    </row>
    <row r="48" spans="1:9" x14ac:dyDescent="0.6">
      <c r="A48" s="126" t="s">
        <v>85</v>
      </c>
      <c r="B48" s="127">
        <v>24398410.899999999</v>
      </c>
      <c r="C48" s="128">
        <v>7744825</v>
      </c>
      <c r="D48" s="127">
        <v>44844157.149999999</v>
      </c>
      <c r="E48" s="128">
        <v>16858808</v>
      </c>
      <c r="F48" s="141">
        <v>0.83799499622329909</v>
      </c>
      <c r="G48" s="141">
        <v>1.176783594206454</v>
      </c>
      <c r="H48" s="141">
        <v>1.071480511990934E-2</v>
      </c>
      <c r="I48" s="197"/>
    </row>
    <row r="49" spans="1:12" x14ac:dyDescent="0.6">
      <c r="A49" s="126" t="s">
        <v>89</v>
      </c>
      <c r="B49" s="127">
        <v>18762775.59</v>
      </c>
      <c r="C49" s="128">
        <v>7612252</v>
      </c>
      <c r="D49" s="127">
        <v>26157548.199999999</v>
      </c>
      <c r="E49" s="128">
        <v>12263732</v>
      </c>
      <c r="F49" s="141">
        <v>0.39411933349249201</v>
      </c>
      <c r="G49" s="141">
        <v>0.61105176234312797</v>
      </c>
      <c r="H49" s="141">
        <v>7.7943528642592033E-3</v>
      </c>
      <c r="I49" s="197"/>
    </row>
    <row r="50" spans="1:12" x14ac:dyDescent="0.6">
      <c r="A50" s="126" t="s">
        <v>87</v>
      </c>
      <c r="B50" s="127">
        <v>18252749.510000002</v>
      </c>
      <c r="C50" s="128">
        <v>7914069</v>
      </c>
      <c r="D50" s="127">
        <v>20915364.559999999</v>
      </c>
      <c r="E50" s="128">
        <v>9550532</v>
      </c>
      <c r="F50" s="141">
        <v>0.14587473786024671</v>
      </c>
      <c r="G50" s="141">
        <v>0.20677896540957619</v>
      </c>
      <c r="H50" s="141">
        <v>6.0699480753003384E-3</v>
      </c>
      <c r="I50" s="197"/>
    </row>
    <row r="51" spans="1:12" x14ac:dyDescent="0.6">
      <c r="A51" s="126" t="s">
        <v>86</v>
      </c>
      <c r="B51" s="127">
        <v>31598101.050000001</v>
      </c>
      <c r="C51" s="128">
        <v>13826000</v>
      </c>
      <c r="D51" s="127">
        <v>19147335.710000001</v>
      </c>
      <c r="E51" s="128">
        <v>8683014</v>
      </c>
      <c r="F51" s="141">
        <v>-0.39403524029175802</v>
      </c>
      <c r="G51" s="141">
        <v>-0.37197931433531028</v>
      </c>
      <c r="H51" s="141">
        <v>5.5185872490774229E-3</v>
      </c>
      <c r="I51" s="197"/>
    </row>
    <row r="52" spans="1:12" x14ac:dyDescent="0.6">
      <c r="A52" s="126" t="s">
        <v>49</v>
      </c>
      <c r="B52" s="127">
        <v>11907333.75</v>
      </c>
      <c r="C52" s="128">
        <v>5228748</v>
      </c>
      <c r="D52" s="127">
        <v>9904578.6199999992</v>
      </c>
      <c r="E52" s="128">
        <v>4922336</v>
      </c>
      <c r="F52" s="141">
        <v>-0.1681950948926749</v>
      </c>
      <c r="G52" s="141">
        <v>-5.8601408979740421E-2</v>
      </c>
      <c r="H52" s="141">
        <v>3.128446030983569E-3</v>
      </c>
      <c r="I52" s="197"/>
      <c r="J52" s="206"/>
      <c r="K52" s="206"/>
    </row>
    <row r="53" spans="1:12" x14ac:dyDescent="0.6">
      <c r="A53" s="126" t="s">
        <v>90</v>
      </c>
      <c r="B53" s="127">
        <v>0</v>
      </c>
      <c r="C53" s="128">
        <v>0</v>
      </c>
      <c r="D53" s="127">
        <v>6290117.9299999997</v>
      </c>
      <c r="E53" s="128">
        <v>2127375</v>
      </c>
      <c r="F53" s="141"/>
      <c r="G53" s="141"/>
      <c r="H53" s="141">
        <v>1.3520771184989549E-3</v>
      </c>
      <c r="I53" s="197"/>
    </row>
    <row r="54" spans="1:12" x14ac:dyDescent="0.6">
      <c r="A54" s="126" t="s">
        <v>91</v>
      </c>
      <c r="B54" s="127">
        <v>929023.16</v>
      </c>
      <c r="C54" s="128">
        <v>412023</v>
      </c>
      <c r="D54" s="127">
        <v>3602202.66</v>
      </c>
      <c r="E54" s="128">
        <v>1709169</v>
      </c>
      <c r="F54" s="141">
        <v>2.8774088904306758</v>
      </c>
      <c r="G54" s="141">
        <v>3.148236870271806</v>
      </c>
      <c r="H54" s="141">
        <v>1.0862815895400391E-3</v>
      </c>
      <c r="I54" s="197"/>
    </row>
    <row r="55" spans="1:12" x14ac:dyDescent="0.6">
      <c r="A55" s="126" t="s">
        <v>54</v>
      </c>
      <c r="B55" s="127">
        <v>5153063.2699999996</v>
      </c>
      <c r="C55" s="128">
        <v>2026535</v>
      </c>
      <c r="D55" s="127">
        <v>2853360.19</v>
      </c>
      <c r="E55" s="128">
        <v>1332253</v>
      </c>
      <c r="F55" s="141">
        <v>-0.44627883639394939</v>
      </c>
      <c r="G55" s="141">
        <v>-0.34259561270839151</v>
      </c>
      <c r="H55" s="141">
        <v>8.4672838467669679E-4</v>
      </c>
      <c r="I55" s="197"/>
    </row>
    <row r="56" spans="1:12" s="207" customFormat="1" x14ac:dyDescent="0.6">
      <c r="A56" s="126" t="s">
        <v>116</v>
      </c>
      <c r="B56" s="127">
        <v>602560.9</v>
      </c>
      <c r="C56" s="128">
        <v>248201</v>
      </c>
      <c r="D56" s="127">
        <v>1157295.22</v>
      </c>
      <c r="E56" s="128">
        <v>544973</v>
      </c>
      <c r="F56" s="141">
        <v>0.92062780708140868</v>
      </c>
      <c r="G56" s="141">
        <v>1.1956922010789639</v>
      </c>
      <c r="H56" s="141">
        <v>3.4636372219271668E-4</v>
      </c>
      <c r="I56" s="197"/>
      <c r="J56" s="160"/>
      <c r="K56" s="160"/>
      <c r="L56" s="160"/>
    </row>
    <row r="57" spans="1:12" x14ac:dyDescent="0.6">
      <c r="A57" s="126" t="s">
        <v>66</v>
      </c>
      <c r="B57" s="127">
        <v>2108963.58</v>
      </c>
      <c r="C57" s="128">
        <v>845588</v>
      </c>
      <c r="D57" s="127">
        <v>1019962</v>
      </c>
      <c r="E57" s="128">
        <v>490895</v>
      </c>
      <c r="F57" s="141">
        <v>-0.51636812997975057</v>
      </c>
      <c r="G57" s="141">
        <v>-0.41946314280713543</v>
      </c>
      <c r="H57" s="141">
        <v>3.1199384080641369E-4</v>
      </c>
      <c r="I57" s="197"/>
    </row>
    <row r="58" spans="1:12" x14ac:dyDescent="0.6">
      <c r="A58" s="126" t="s">
        <v>57</v>
      </c>
      <c r="B58" s="127">
        <v>26311390.550000001</v>
      </c>
      <c r="C58" s="128">
        <v>11317395</v>
      </c>
      <c r="D58" s="127">
        <v>578139.48</v>
      </c>
      <c r="E58" s="128">
        <v>273370</v>
      </c>
      <c r="F58" s="141">
        <v>-0.97802702677757181</v>
      </c>
      <c r="G58" s="141">
        <v>-0.97584514811049716</v>
      </c>
      <c r="H58" s="141">
        <v>1.7374337946251091E-4</v>
      </c>
      <c r="I58" s="197"/>
    </row>
    <row r="59" spans="1:12" x14ac:dyDescent="0.6">
      <c r="A59" s="126" t="s">
        <v>124</v>
      </c>
      <c r="B59" s="127">
        <v>122259.6</v>
      </c>
      <c r="C59" s="128">
        <v>50265</v>
      </c>
      <c r="D59" s="127">
        <v>351712.8</v>
      </c>
      <c r="E59" s="128">
        <v>156111</v>
      </c>
      <c r="F59" s="141">
        <v>1.8767704131209331</v>
      </c>
      <c r="G59" s="141">
        <v>2.105759474783647</v>
      </c>
      <c r="H59" s="141">
        <v>9.9218102612839908E-5</v>
      </c>
      <c r="I59" s="197"/>
    </row>
    <row r="60" spans="1:12" x14ac:dyDescent="0.6">
      <c r="A60" s="126" t="s">
        <v>107</v>
      </c>
      <c r="B60" s="127">
        <v>455424.76</v>
      </c>
      <c r="C60" s="128">
        <v>165717</v>
      </c>
      <c r="D60" s="127">
        <v>296562.44</v>
      </c>
      <c r="E60" s="128">
        <v>136642</v>
      </c>
      <c r="F60" s="141">
        <v>-0.34882231699479849</v>
      </c>
      <c r="G60" s="141">
        <v>-0.17544971246160621</v>
      </c>
      <c r="H60" s="141">
        <v>8.684436059741896E-5</v>
      </c>
      <c r="I60" s="197"/>
    </row>
    <row r="61" spans="1:12" x14ac:dyDescent="0.6">
      <c r="A61" s="126" t="s">
        <v>108</v>
      </c>
      <c r="B61" s="127">
        <v>0</v>
      </c>
      <c r="C61" s="128">
        <v>0</v>
      </c>
      <c r="D61" s="127">
        <v>108150</v>
      </c>
      <c r="E61" s="128">
        <v>44974</v>
      </c>
      <c r="F61" s="141"/>
      <c r="G61" s="141"/>
      <c r="H61" s="141">
        <v>2.8583731747986129E-5</v>
      </c>
      <c r="I61" s="197"/>
    </row>
    <row r="62" spans="1:12" x14ac:dyDescent="0.6">
      <c r="A62" s="126" t="s">
        <v>117</v>
      </c>
      <c r="B62" s="127">
        <v>472562.3</v>
      </c>
      <c r="C62" s="128">
        <v>206351</v>
      </c>
      <c r="D62" s="127">
        <v>0</v>
      </c>
      <c r="E62" s="128">
        <v>0</v>
      </c>
      <c r="F62" s="141">
        <v>-1</v>
      </c>
      <c r="G62" s="141">
        <v>-1</v>
      </c>
      <c r="H62" s="141">
        <v>0</v>
      </c>
      <c r="I62" s="197"/>
    </row>
    <row r="63" spans="1:12" x14ac:dyDescent="0.6">
      <c r="A63" s="126" t="s">
        <v>137</v>
      </c>
      <c r="B63" s="127">
        <v>117143.28</v>
      </c>
      <c r="C63" s="128">
        <v>54233</v>
      </c>
      <c r="D63" s="127">
        <v>0</v>
      </c>
      <c r="E63" s="128">
        <v>0</v>
      </c>
      <c r="F63" s="141">
        <v>-1</v>
      </c>
      <c r="G63" s="141">
        <v>-1</v>
      </c>
      <c r="H63" s="141">
        <v>0</v>
      </c>
      <c r="I63" s="197"/>
    </row>
    <row r="64" spans="1:12" ht="16.899999999999999" thickBot="1" x14ac:dyDescent="0.65">
      <c r="A64" s="126" t="s">
        <v>125</v>
      </c>
      <c r="B64" s="127">
        <v>92285.2</v>
      </c>
      <c r="C64" s="128">
        <v>51588</v>
      </c>
      <c r="D64" s="127">
        <v>0</v>
      </c>
      <c r="E64" s="128">
        <v>0</v>
      </c>
      <c r="F64" s="141">
        <v>-1</v>
      </c>
      <c r="G64" s="141">
        <v>-1</v>
      </c>
      <c r="H64" s="141">
        <v>0</v>
      </c>
      <c r="I64" s="197"/>
    </row>
    <row r="65" spans="1:12" ht="16.899999999999999" thickBot="1" x14ac:dyDescent="0.65">
      <c r="A65" s="137" t="s">
        <v>68</v>
      </c>
      <c r="B65" s="138">
        <v>75999814.694999993</v>
      </c>
      <c r="C65" s="139">
        <v>30449159</v>
      </c>
      <c r="D65" s="138">
        <v>89852453.810000002</v>
      </c>
      <c r="E65" s="139">
        <v>38153011</v>
      </c>
      <c r="F65" s="140">
        <v>0.1822720117225676</v>
      </c>
      <c r="G65" s="140">
        <v>0.2530070534953035</v>
      </c>
      <c r="H65" s="140">
        <v>2.4248575439186279E-2</v>
      </c>
      <c r="I65" s="197"/>
    </row>
    <row r="66" spans="1:12" x14ac:dyDescent="0.6">
      <c r="A66" s="126" t="s">
        <v>43</v>
      </c>
      <c r="B66" s="127">
        <v>18786085.530000001</v>
      </c>
      <c r="C66" s="128">
        <v>8539794</v>
      </c>
      <c r="D66" s="127">
        <v>26642528.109999999</v>
      </c>
      <c r="E66" s="128">
        <v>12135581</v>
      </c>
      <c r="F66" s="141">
        <v>0.418205408862524</v>
      </c>
      <c r="G66" s="141">
        <v>0.4210624986972753</v>
      </c>
      <c r="H66" s="141">
        <v>7.712905054252618E-3</v>
      </c>
      <c r="I66" s="197"/>
    </row>
    <row r="67" spans="1:12" x14ac:dyDescent="0.6">
      <c r="A67" s="126" t="s">
        <v>83</v>
      </c>
      <c r="B67" s="127">
        <v>17574236.010000002</v>
      </c>
      <c r="C67" s="128">
        <v>6104781</v>
      </c>
      <c r="D67" s="127">
        <v>16988591.440000001</v>
      </c>
      <c r="E67" s="128">
        <v>6460184</v>
      </c>
      <c r="F67" s="141">
        <v>-3.3324041492714618E-2</v>
      </c>
      <c r="G67" s="141">
        <v>5.821715799469307E-2</v>
      </c>
      <c r="H67" s="141">
        <v>4.1058426312676659E-3</v>
      </c>
      <c r="I67" s="197"/>
    </row>
    <row r="68" spans="1:12" x14ac:dyDescent="0.6">
      <c r="A68" s="126" t="s">
        <v>45</v>
      </c>
      <c r="B68" s="127">
        <v>17398962.719999999</v>
      </c>
      <c r="C68" s="128">
        <v>6734824</v>
      </c>
      <c r="D68" s="127">
        <v>15577324.119999999</v>
      </c>
      <c r="E68" s="128">
        <v>6390593</v>
      </c>
      <c r="F68" s="141">
        <v>-0.1046981150149852</v>
      </c>
      <c r="G68" s="141">
        <v>-5.1112100331055399E-2</v>
      </c>
      <c r="H68" s="141">
        <v>4.0616132881789013E-3</v>
      </c>
      <c r="I68" s="197"/>
    </row>
    <row r="69" spans="1:12" x14ac:dyDescent="0.6">
      <c r="A69" s="126" t="s">
        <v>44</v>
      </c>
      <c r="B69" s="127">
        <v>8081496.7199999997</v>
      </c>
      <c r="C69" s="128">
        <v>3370782</v>
      </c>
      <c r="D69" s="127">
        <v>8506439.1799999997</v>
      </c>
      <c r="E69" s="128">
        <v>3701131</v>
      </c>
      <c r="F69" s="141">
        <v>5.2582148421635333E-2</v>
      </c>
      <c r="G69" s="141">
        <v>9.8003667991581667E-2</v>
      </c>
      <c r="H69" s="141">
        <v>2.3522954522202971E-3</v>
      </c>
      <c r="I69" s="197"/>
    </row>
    <row r="70" spans="1:12" x14ac:dyDescent="0.6">
      <c r="A70" s="126" t="s">
        <v>109</v>
      </c>
      <c r="B70" s="127">
        <v>2414347.21</v>
      </c>
      <c r="C70" s="128">
        <v>998678</v>
      </c>
      <c r="D70" s="127">
        <v>6123000.9299999997</v>
      </c>
      <c r="E70" s="128">
        <v>2674536</v>
      </c>
      <c r="F70" s="141">
        <v>1.536089633106251</v>
      </c>
      <c r="G70" s="141">
        <v>1.6780764170233049</v>
      </c>
      <c r="H70" s="141">
        <v>1.699831448711073E-3</v>
      </c>
      <c r="I70" s="197"/>
    </row>
    <row r="71" spans="1:12" x14ac:dyDescent="0.6">
      <c r="A71" s="126" t="s">
        <v>53</v>
      </c>
      <c r="B71" s="127">
        <v>1762696.89</v>
      </c>
      <c r="C71" s="128">
        <v>737964</v>
      </c>
      <c r="D71" s="127">
        <v>3055553.51</v>
      </c>
      <c r="E71" s="128">
        <v>1363342</v>
      </c>
      <c r="F71" s="141">
        <v>0.73345373633693756</v>
      </c>
      <c r="G71" s="141">
        <v>0.84743700234699793</v>
      </c>
      <c r="H71" s="141">
        <v>8.6648734844049671E-4</v>
      </c>
      <c r="I71" s="197"/>
    </row>
    <row r="72" spans="1:12" x14ac:dyDescent="0.6">
      <c r="A72" s="126" t="s">
        <v>42</v>
      </c>
      <c r="B72" s="127">
        <v>2699429.5249999999</v>
      </c>
      <c r="C72" s="128">
        <v>1042953</v>
      </c>
      <c r="D72" s="127">
        <v>2080494.35</v>
      </c>
      <c r="E72" s="128">
        <v>920641</v>
      </c>
      <c r="F72" s="141">
        <v>-0.22928369467248819</v>
      </c>
      <c r="G72" s="141">
        <v>-0.11727469981868791</v>
      </c>
      <c r="H72" s="141">
        <v>5.8512374661354768E-4</v>
      </c>
      <c r="I72" s="197"/>
    </row>
    <row r="73" spans="1:12" x14ac:dyDescent="0.6">
      <c r="A73" s="126" t="s">
        <v>84</v>
      </c>
      <c r="B73" s="127">
        <v>1609635.64</v>
      </c>
      <c r="C73" s="128">
        <v>627851</v>
      </c>
      <c r="D73" s="127">
        <v>1991714.51</v>
      </c>
      <c r="E73" s="128">
        <v>905776</v>
      </c>
      <c r="F73" s="141">
        <v>0.23736978761230709</v>
      </c>
      <c r="G73" s="141">
        <v>0.44266075868319082</v>
      </c>
      <c r="H73" s="141">
        <v>5.7567612860238981E-4</v>
      </c>
      <c r="I73" s="197"/>
    </row>
    <row r="74" spans="1:12" x14ac:dyDescent="0.6">
      <c r="A74" s="126" t="s">
        <v>72</v>
      </c>
      <c r="B74" s="127">
        <v>276879.59999999998</v>
      </c>
      <c r="C74" s="128">
        <v>106840</v>
      </c>
      <c r="D74" s="127">
        <v>1951507.33</v>
      </c>
      <c r="E74" s="128">
        <v>758512</v>
      </c>
      <c r="F74" s="141">
        <v>6.0482163727482998</v>
      </c>
      <c r="G74" s="141">
        <v>6.0995132909022836</v>
      </c>
      <c r="H74" s="141">
        <v>4.8208083638609977E-4</v>
      </c>
      <c r="I74" s="197"/>
    </row>
    <row r="75" spans="1:12" x14ac:dyDescent="0.6">
      <c r="A75" s="126" t="s">
        <v>63</v>
      </c>
      <c r="B75" s="127">
        <v>1427116.6</v>
      </c>
      <c r="C75" s="128">
        <v>587533</v>
      </c>
      <c r="D75" s="127">
        <v>1570620.9</v>
      </c>
      <c r="E75" s="128">
        <v>692491</v>
      </c>
      <c r="F75" s="141">
        <v>0.10055541362212431</v>
      </c>
      <c r="G75" s="141">
        <v>0.17864188054117799</v>
      </c>
      <c r="H75" s="141">
        <v>4.4012044696701782E-4</v>
      </c>
      <c r="I75" s="197"/>
    </row>
    <row r="76" spans="1:12" x14ac:dyDescent="0.6">
      <c r="A76" s="126" t="s">
        <v>75</v>
      </c>
      <c r="B76" s="127">
        <v>571194.89</v>
      </c>
      <c r="C76" s="128">
        <v>203166</v>
      </c>
      <c r="D76" s="127">
        <v>1582753.03</v>
      </c>
      <c r="E76" s="128">
        <v>646948</v>
      </c>
      <c r="F76" s="141">
        <v>1.770950962113824</v>
      </c>
      <c r="G76" s="141">
        <v>2.184332024059144</v>
      </c>
      <c r="H76" s="141">
        <v>4.1117508086663691E-4</v>
      </c>
      <c r="I76" s="197"/>
    </row>
    <row r="77" spans="1:12" x14ac:dyDescent="0.6">
      <c r="A77" s="126" t="s">
        <v>67</v>
      </c>
      <c r="B77" s="127">
        <v>807296.29</v>
      </c>
      <c r="C77" s="128">
        <v>356286</v>
      </c>
      <c r="D77" s="127">
        <v>831526.45</v>
      </c>
      <c r="E77" s="128">
        <v>407530</v>
      </c>
      <c r="F77" s="141">
        <v>3.0013961788428301E-2</v>
      </c>
      <c r="G77" s="141">
        <v>0.1438282727920828</v>
      </c>
      <c r="H77" s="141">
        <v>2.5901027703243622E-4</v>
      </c>
      <c r="I77" s="197"/>
    </row>
    <row r="78" spans="1:12" s="207" customFormat="1" x14ac:dyDescent="0.6">
      <c r="A78" s="126" t="s">
        <v>61</v>
      </c>
      <c r="B78" s="127">
        <v>715148.88</v>
      </c>
      <c r="C78" s="128">
        <v>305512</v>
      </c>
      <c r="D78" s="127">
        <v>642769.35</v>
      </c>
      <c r="E78" s="128">
        <v>305915</v>
      </c>
      <c r="F78" s="141">
        <v>-0.1012090377600815</v>
      </c>
      <c r="G78" s="141">
        <v>1.319097122207902E-3</v>
      </c>
      <c r="H78" s="141">
        <v>1.9442772040924029E-4</v>
      </c>
      <c r="I78" s="197"/>
      <c r="J78" s="160"/>
      <c r="K78" s="160"/>
      <c r="L78" s="160"/>
    </row>
    <row r="79" spans="1:12" x14ac:dyDescent="0.6">
      <c r="A79" s="126" t="s">
        <v>118</v>
      </c>
      <c r="B79" s="127">
        <v>123121.57</v>
      </c>
      <c r="C79" s="128">
        <v>52910</v>
      </c>
      <c r="D79" s="127">
        <v>474184.08</v>
      </c>
      <c r="E79" s="128">
        <v>216189</v>
      </c>
      <c r="F79" s="141">
        <v>2.8513485492428341</v>
      </c>
      <c r="G79" s="141">
        <v>3.0859761859761861</v>
      </c>
      <c r="H79" s="141">
        <v>1.374013515112148E-4</v>
      </c>
      <c r="I79" s="197"/>
    </row>
    <row r="80" spans="1:12" x14ac:dyDescent="0.6">
      <c r="A80" s="126" t="s">
        <v>133</v>
      </c>
      <c r="B80" s="127">
        <v>143000</v>
      </c>
      <c r="C80" s="128">
        <v>44092</v>
      </c>
      <c r="D80" s="127">
        <v>438820.04</v>
      </c>
      <c r="E80" s="128">
        <v>131972</v>
      </c>
      <c r="F80" s="141">
        <v>2.0686716083916088</v>
      </c>
      <c r="G80" s="141">
        <v>1.9931053252290669</v>
      </c>
      <c r="H80" s="141">
        <v>8.3876289550523079E-5</v>
      </c>
      <c r="I80" s="197"/>
    </row>
    <row r="81" spans="1:9" x14ac:dyDescent="0.6">
      <c r="A81" s="126" t="s">
        <v>73</v>
      </c>
      <c r="B81" s="127">
        <v>257928.25</v>
      </c>
      <c r="C81" s="128">
        <v>92388</v>
      </c>
      <c r="D81" s="127">
        <v>362106.5</v>
      </c>
      <c r="E81" s="128">
        <v>131844</v>
      </c>
      <c r="F81" s="141">
        <v>0.40390399268013488</v>
      </c>
      <c r="G81" s="141">
        <v>0.42706845044811009</v>
      </c>
      <c r="H81" s="141">
        <v>8.3794937710265547E-5</v>
      </c>
      <c r="I81" s="197"/>
    </row>
    <row r="82" spans="1:9" x14ac:dyDescent="0.6">
      <c r="A82" s="126" t="s">
        <v>76</v>
      </c>
      <c r="B82" s="127">
        <v>224968.25</v>
      </c>
      <c r="C82" s="128">
        <v>79607</v>
      </c>
      <c r="D82" s="127">
        <v>405309.4</v>
      </c>
      <c r="E82" s="128">
        <v>126639</v>
      </c>
      <c r="F82" s="141">
        <v>0.80162934102923433</v>
      </c>
      <c r="G82" s="141">
        <v>0.59080231637921288</v>
      </c>
      <c r="H82" s="141">
        <v>8.0486841393543273E-5</v>
      </c>
      <c r="I82" s="197"/>
    </row>
    <row r="83" spans="1:9" x14ac:dyDescent="0.6">
      <c r="A83" s="126" t="s">
        <v>120</v>
      </c>
      <c r="B83" s="127">
        <v>136000</v>
      </c>
      <c r="C83" s="128">
        <v>40000</v>
      </c>
      <c r="D83" s="127">
        <v>270000</v>
      </c>
      <c r="E83" s="128">
        <v>80000</v>
      </c>
      <c r="F83" s="141">
        <v>0.98529411764705888</v>
      </c>
      <c r="G83" s="141">
        <v>1</v>
      </c>
      <c r="H83" s="141">
        <v>5.0844900160957217E-5</v>
      </c>
      <c r="I83" s="197"/>
    </row>
    <row r="84" spans="1:9" x14ac:dyDescent="0.6">
      <c r="A84" s="126" t="s">
        <v>110</v>
      </c>
      <c r="B84" s="127">
        <v>100650.35</v>
      </c>
      <c r="C84" s="128">
        <v>41482</v>
      </c>
      <c r="D84" s="127">
        <v>221910.23</v>
      </c>
      <c r="E84" s="128">
        <v>62258</v>
      </c>
      <c r="F84" s="141">
        <v>1.2047636197986391</v>
      </c>
      <c r="G84" s="141">
        <v>0.50084373945325678</v>
      </c>
      <c r="H84" s="141">
        <v>3.9568772427760932E-5</v>
      </c>
      <c r="I84" s="197"/>
    </row>
    <row r="85" spans="1:9" x14ac:dyDescent="0.6">
      <c r="A85" s="126" t="s">
        <v>65</v>
      </c>
      <c r="B85" s="127">
        <v>782771.77</v>
      </c>
      <c r="C85" s="128">
        <v>341396</v>
      </c>
      <c r="D85" s="127">
        <v>135300.35</v>
      </c>
      <c r="E85" s="128">
        <v>40929</v>
      </c>
      <c r="F85" s="141">
        <v>-0.8271522362131174</v>
      </c>
      <c r="G85" s="141">
        <v>-0.88011283084746161</v>
      </c>
      <c r="H85" s="141">
        <v>2.6012886483597731E-5</v>
      </c>
      <c r="I85" s="197"/>
    </row>
    <row r="86" spans="1:9" ht="16.899999999999999" thickBot="1" x14ac:dyDescent="0.65">
      <c r="A86" s="126" t="s">
        <v>74</v>
      </c>
      <c r="B86" s="127">
        <v>106848</v>
      </c>
      <c r="C86" s="128">
        <v>40320</v>
      </c>
      <c r="D86" s="127">
        <v>0</v>
      </c>
      <c r="E86" s="128">
        <v>0</v>
      </c>
      <c r="F86" s="141">
        <v>-1</v>
      </c>
      <c r="G86" s="141">
        <v>-1</v>
      </c>
      <c r="H86" s="141">
        <v>0</v>
      </c>
      <c r="I86" s="197"/>
    </row>
    <row r="87" spans="1:9" ht="16.899999999999999" thickBot="1" x14ac:dyDescent="0.65">
      <c r="A87" s="137" t="s">
        <v>47</v>
      </c>
      <c r="B87" s="138">
        <v>16550966.57</v>
      </c>
      <c r="C87" s="139">
        <v>7071993</v>
      </c>
      <c r="D87" s="138">
        <v>25144818</v>
      </c>
      <c r="E87" s="139">
        <v>12131091</v>
      </c>
      <c r="F87" s="140">
        <v>0.51923562250298239</v>
      </c>
      <c r="G87" s="140">
        <v>0.71537090039540474</v>
      </c>
      <c r="H87" s="140">
        <v>7.7100513842310826E-3</v>
      </c>
      <c r="I87" s="197"/>
    </row>
    <row r="88" spans="1:9" x14ac:dyDescent="0.6">
      <c r="A88" s="126" t="s">
        <v>46</v>
      </c>
      <c r="B88" s="127">
        <v>9928955.4800000004</v>
      </c>
      <c r="C88" s="128">
        <v>4513797</v>
      </c>
      <c r="D88" s="127">
        <v>14114437.800000001</v>
      </c>
      <c r="E88" s="128">
        <v>7299377</v>
      </c>
      <c r="F88" s="141">
        <v>0.42154306446744177</v>
      </c>
      <c r="G88" s="141">
        <v>0.6171256704721102</v>
      </c>
      <c r="H88" s="141">
        <v>4.6392011850273432E-3</v>
      </c>
      <c r="I88" s="197"/>
    </row>
    <row r="89" spans="1:9" x14ac:dyDescent="0.6">
      <c r="A89" s="126" t="s">
        <v>81</v>
      </c>
      <c r="B89" s="127">
        <v>5797288.0899999999</v>
      </c>
      <c r="C89" s="128">
        <v>2284650</v>
      </c>
      <c r="D89" s="127">
        <v>8368802.0800000001</v>
      </c>
      <c r="E89" s="128">
        <v>3671780</v>
      </c>
      <c r="F89" s="141">
        <v>0.44357188224537603</v>
      </c>
      <c r="G89" s="141">
        <v>0.60715208018733713</v>
      </c>
      <c r="H89" s="141">
        <v>2.3336410939124941E-3</v>
      </c>
      <c r="I89" s="197"/>
    </row>
    <row r="90" spans="1:9" x14ac:dyDescent="0.6">
      <c r="A90" s="126" t="s">
        <v>71</v>
      </c>
      <c r="B90" s="127">
        <v>824723</v>
      </c>
      <c r="C90" s="128">
        <v>273546</v>
      </c>
      <c r="D90" s="127">
        <v>1769010.7</v>
      </c>
      <c r="E90" s="128">
        <v>764242</v>
      </c>
      <c r="F90" s="141">
        <v>1.144975585742122</v>
      </c>
      <c r="G90" s="141">
        <v>1.7938335782647159</v>
      </c>
      <c r="H90" s="141">
        <v>4.8572260236012842E-4</v>
      </c>
      <c r="I90" s="197"/>
    </row>
    <row r="91" spans="1:9" x14ac:dyDescent="0.6">
      <c r="A91" s="126" t="s">
        <v>98</v>
      </c>
      <c r="B91" s="127">
        <v>0</v>
      </c>
      <c r="C91" s="128">
        <v>0</v>
      </c>
      <c r="D91" s="127">
        <v>315826.86</v>
      </c>
      <c r="E91" s="128">
        <v>130949</v>
      </c>
      <c r="F91" s="141"/>
      <c r="G91" s="141"/>
      <c r="H91" s="141">
        <v>8.3226110389714845E-5</v>
      </c>
      <c r="I91" s="197"/>
    </row>
    <row r="92" spans="1:9" x14ac:dyDescent="0.6">
      <c r="A92" s="126" t="s">
        <v>119</v>
      </c>
      <c r="B92" s="127">
        <v>0</v>
      </c>
      <c r="C92" s="128">
        <v>0</v>
      </c>
      <c r="D92" s="127">
        <v>276701.25</v>
      </c>
      <c r="E92" s="128">
        <v>124092</v>
      </c>
      <c r="F92" s="141"/>
      <c r="G92" s="141"/>
      <c r="H92" s="141">
        <v>7.8868066884668788E-5</v>
      </c>
      <c r="I92" s="197"/>
    </row>
    <row r="93" spans="1:9" x14ac:dyDescent="0.6">
      <c r="A93" s="126" t="s">
        <v>121</v>
      </c>
      <c r="B93" s="127">
        <v>0</v>
      </c>
      <c r="C93" s="128">
        <v>0</v>
      </c>
      <c r="D93" s="127">
        <v>226759.82</v>
      </c>
      <c r="E93" s="128">
        <v>104606</v>
      </c>
      <c r="F93" s="141"/>
      <c r="G93" s="141"/>
      <c r="H93" s="141">
        <v>6.6483520327963638E-5</v>
      </c>
      <c r="I93" s="160"/>
    </row>
    <row r="94" spans="1:9" ht="16.899999999999999" thickBot="1" x14ac:dyDescent="0.65">
      <c r="A94" s="126" t="s">
        <v>82</v>
      </c>
      <c r="B94" s="127">
        <v>0</v>
      </c>
      <c r="C94" s="128">
        <v>0</v>
      </c>
      <c r="D94" s="127">
        <v>73279.490000000005</v>
      </c>
      <c r="E94" s="128">
        <v>36045</v>
      </c>
      <c r="F94" s="141"/>
      <c r="G94" s="141"/>
      <c r="H94" s="141">
        <v>2.2908805328771289E-5</v>
      </c>
      <c r="I94" s="160"/>
    </row>
    <row r="95" spans="1:9" ht="16.899999999999999" thickBot="1" x14ac:dyDescent="0.65">
      <c r="A95" s="137" t="s">
        <v>55</v>
      </c>
      <c r="B95" s="138">
        <v>1953623.16</v>
      </c>
      <c r="C95" s="139">
        <v>756995</v>
      </c>
      <c r="D95" s="138">
        <v>2523311.4900000002</v>
      </c>
      <c r="E95" s="139">
        <v>1121646</v>
      </c>
      <c r="F95" s="140">
        <v>0.29160604852780309</v>
      </c>
      <c r="G95" s="140">
        <v>0.481708597811082</v>
      </c>
      <c r="H95" s="140">
        <v>7.1287473607421282E-4</v>
      </c>
      <c r="I95" s="160"/>
    </row>
    <row r="96" spans="1:9" x14ac:dyDescent="0.6">
      <c r="A96" s="126" t="s">
        <v>56</v>
      </c>
      <c r="B96" s="127">
        <v>1879230.6</v>
      </c>
      <c r="C96" s="128">
        <v>733566</v>
      </c>
      <c r="D96" s="127">
        <v>2523311.4900000002</v>
      </c>
      <c r="E96" s="128">
        <v>1121646</v>
      </c>
      <c r="F96" s="141">
        <v>0.3427364848145833</v>
      </c>
      <c r="G96" s="141">
        <v>0.52903215252615299</v>
      </c>
      <c r="H96" s="141">
        <v>7.1287473607421282E-4</v>
      </c>
      <c r="I96" s="160"/>
    </row>
    <row r="97" spans="1:9" ht="16.899999999999999" thickBot="1" x14ac:dyDescent="0.65">
      <c r="A97" s="129" t="s">
        <v>111</v>
      </c>
      <c r="B97" s="130">
        <v>74392.56</v>
      </c>
      <c r="C97" s="131">
        <v>23429</v>
      </c>
      <c r="D97" s="130">
        <v>0</v>
      </c>
      <c r="E97" s="131">
        <v>0</v>
      </c>
      <c r="F97" s="142">
        <v>-1</v>
      </c>
      <c r="G97" s="142">
        <v>-1</v>
      </c>
      <c r="H97" s="142">
        <v>0</v>
      </c>
      <c r="I97" s="160"/>
    </row>
    <row r="98" spans="1:9" ht="16.899999999999999" thickBot="1" x14ac:dyDescent="0.65">
      <c r="A98" s="137" t="s">
        <v>50</v>
      </c>
      <c r="B98" s="138">
        <v>3782087048.1750002</v>
      </c>
      <c r="C98" s="139">
        <v>1556950294</v>
      </c>
      <c r="D98" s="138">
        <v>3490650664.6950002</v>
      </c>
      <c r="E98" s="139">
        <v>1573412471</v>
      </c>
      <c r="F98" s="140">
        <v>-7.7057026918676996E-2</v>
      </c>
      <c r="G98" s="140">
        <v>1.0573347821982489E-2</v>
      </c>
      <c r="H98" s="140">
        <v>1</v>
      </c>
      <c r="I98" s="160"/>
    </row>
    <row r="99" spans="1:9" x14ac:dyDescent="0.6">
      <c r="A99" s="165"/>
      <c r="B99" s="166"/>
      <c r="C99" s="167"/>
      <c r="D99" s="166"/>
      <c r="E99" s="167"/>
      <c r="F99" s="168"/>
      <c r="G99" s="168"/>
      <c r="H99" s="168"/>
      <c r="I99" s="160"/>
    </row>
    <row r="100" spans="1:9" ht="16.899999999999999" thickBot="1" x14ac:dyDescent="0.65">
      <c r="A100" s="179"/>
      <c r="B100" s="179"/>
      <c r="C100" s="179"/>
      <c r="D100" s="179"/>
      <c r="E100" s="179"/>
      <c r="F100" s="179"/>
      <c r="G100" s="179"/>
      <c r="H100" s="179"/>
      <c r="I100" s="160"/>
    </row>
    <row r="101" spans="1:9" ht="16.899999999999999" thickBot="1" x14ac:dyDescent="0.65">
      <c r="A101" s="248" t="s">
        <v>48</v>
      </c>
      <c r="B101" s="251" t="s">
        <v>138</v>
      </c>
      <c r="C101" s="247"/>
      <c r="D101" s="259" t="s">
        <v>140</v>
      </c>
      <c r="E101" s="260"/>
      <c r="F101" s="252" t="s">
        <v>79</v>
      </c>
      <c r="G101" s="254" t="s">
        <v>103</v>
      </c>
      <c r="H101" s="175"/>
      <c r="I101" s="160"/>
    </row>
    <row r="102" spans="1:9" ht="16.899999999999999" thickBot="1" x14ac:dyDescent="0.65">
      <c r="A102" s="250"/>
      <c r="B102" s="212" t="s">
        <v>4</v>
      </c>
      <c r="C102" s="213" t="s">
        <v>0</v>
      </c>
      <c r="D102" s="208" t="s">
        <v>4</v>
      </c>
      <c r="E102" s="214" t="s">
        <v>0</v>
      </c>
      <c r="F102" s="253"/>
      <c r="G102" s="255"/>
      <c r="H102" s="175"/>
      <c r="I102" s="160"/>
    </row>
    <row r="103" spans="1:9" x14ac:dyDescent="0.6">
      <c r="A103" s="132" t="s">
        <v>41</v>
      </c>
      <c r="B103" s="133">
        <v>2189024742.8099999</v>
      </c>
      <c r="C103" s="134">
        <v>945049202</v>
      </c>
      <c r="D103" s="133">
        <v>1709210413.29</v>
      </c>
      <c r="E103" s="134">
        <v>842629210</v>
      </c>
      <c r="F103" s="176">
        <f>+C103/$C$98</f>
        <v>0.60698739429378346</v>
      </c>
      <c r="G103" s="176">
        <f>+E103/$E$98</f>
        <v>0.53554247568945323</v>
      </c>
      <c r="H103" s="256">
        <f>SUM(G103:G112)</f>
        <v>0.90527601328513929</v>
      </c>
      <c r="I103" s="160"/>
    </row>
    <row r="104" spans="1:9" x14ac:dyDescent="0.6">
      <c r="A104" s="126" t="s">
        <v>92</v>
      </c>
      <c r="B104" s="127">
        <v>706100526.79999995</v>
      </c>
      <c r="C104" s="128">
        <v>251205069</v>
      </c>
      <c r="D104" s="127">
        <v>794700621.71599996</v>
      </c>
      <c r="E104" s="128">
        <v>294924696</v>
      </c>
      <c r="F104" s="141">
        <f t="shared" ref="F104:F167" si="0">+C104/$C$98</f>
        <v>0.16134430878626366</v>
      </c>
      <c r="G104" s="141">
        <f t="shared" ref="G104:G167" si="1">+E104/$E$98</f>
        <v>0.18744270903900825</v>
      </c>
      <c r="H104" s="257"/>
      <c r="I104" s="160"/>
    </row>
    <row r="105" spans="1:9" x14ac:dyDescent="0.6">
      <c r="A105" s="126" t="s">
        <v>40</v>
      </c>
      <c r="B105" s="127">
        <v>176777917.28</v>
      </c>
      <c r="C105" s="128">
        <v>76697070</v>
      </c>
      <c r="D105" s="127">
        <v>167944931.80500001</v>
      </c>
      <c r="E105" s="128">
        <v>80022410</v>
      </c>
      <c r="F105" s="141">
        <f t="shared" si="0"/>
        <v>4.9261090926002289E-2</v>
      </c>
      <c r="G105" s="141">
        <f t="shared" si="1"/>
        <v>5.0859143088614812E-2</v>
      </c>
      <c r="H105" s="257"/>
      <c r="I105" s="160"/>
    </row>
    <row r="106" spans="1:9" x14ac:dyDescent="0.6">
      <c r="A106" s="126" t="s">
        <v>39</v>
      </c>
      <c r="B106" s="127">
        <v>125172844.06999999</v>
      </c>
      <c r="C106" s="128">
        <v>52161370</v>
      </c>
      <c r="D106" s="127">
        <v>116820723.684</v>
      </c>
      <c r="E106" s="128">
        <v>53157019</v>
      </c>
      <c r="F106" s="156">
        <f t="shared" si="0"/>
        <v>3.3502270561246321E-2</v>
      </c>
      <c r="G106" s="156">
        <f t="shared" si="1"/>
        <v>3.3784541548863824E-2</v>
      </c>
      <c r="H106" s="257"/>
      <c r="I106" s="160"/>
    </row>
    <row r="107" spans="1:9" x14ac:dyDescent="0.6">
      <c r="A107" s="126" t="s">
        <v>38</v>
      </c>
      <c r="B107" s="127">
        <v>108775634.20999999</v>
      </c>
      <c r="C107" s="128">
        <v>43117240</v>
      </c>
      <c r="D107" s="127">
        <v>113337873.03</v>
      </c>
      <c r="E107" s="128">
        <v>50619091</v>
      </c>
      <c r="F107" s="156">
        <f t="shared" si="0"/>
        <v>2.7693395329420837E-2</v>
      </c>
      <c r="G107" s="156">
        <f t="shared" si="1"/>
        <v>3.21715328516676E-2</v>
      </c>
      <c r="H107" s="257"/>
      <c r="I107" s="160"/>
    </row>
    <row r="108" spans="1:9" x14ac:dyDescent="0.6">
      <c r="A108" s="126" t="s">
        <v>37</v>
      </c>
      <c r="B108" s="127">
        <v>57482780.899999999</v>
      </c>
      <c r="C108" s="128">
        <v>25607946</v>
      </c>
      <c r="D108" s="127">
        <v>68912508.040000007</v>
      </c>
      <c r="E108" s="128">
        <v>33662914</v>
      </c>
      <c r="F108" s="141">
        <f t="shared" si="0"/>
        <v>1.6447503879015935E-2</v>
      </c>
      <c r="G108" s="141">
        <f t="shared" si="1"/>
        <v>2.1394843768211113E-2</v>
      </c>
      <c r="H108" s="257"/>
      <c r="I108" s="160"/>
    </row>
    <row r="109" spans="1:9" x14ac:dyDescent="0.6">
      <c r="A109" s="126" t="s">
        <v>94</v>
      </c>
      <c r="B109" s="127">
        <v>36718721.740000002</v>
      </c>
      <c r="C109" s="128">
        <v>12556243</v>
      </c>
      <c r="D109" s="127">
        <v>50588483.719999999</v>
      </c>
      <c r="E109" s="128">
        <v>19083999</v>
      </c>
      <c r="F109" s="141">
        <f t="shared" si="0"/>
        <v>8.0646396024252262E-3</v>
      </c>
      <c r="G109" s="141">
        <f t="shared" si="1"/>
        <v>1.2129050297835094E-2</v>
      </c>
      <c r="H109" s="257"/>
      <c r="I109" s="160"/>
    </row>
    <row r="110" spans="1:9" x14ac:dyDescent="0.6">
      <c r="A110" s="126" t="s">
        <v>88</v>
      </c>
      <c r="B110" s="127">
        <v>1763127.31</v>
      </c>
      <c r="C110" s="128">
        <v>764797</v>
      </c>
      <c r="D110" s="127">
        <v>44606359.359999999</v>
      </c>
      <c r="E110" s="128">
        <v>17802889</v>
      </c>
      <c r="F110" s="141">
        <f t="shared" si="0"/>
        <v>4.912147824803969E-4</v>
      </c>
      <c r="G110" s="141">
        <f t="shared" si="1"/>
        <v>1.1314826422270044E-2</v>
      </c>
      <c r="H110" s="257"/>
      <c r="I110" s="160"/>
    </row>
    <row r="111" spans="1:9" x14ac:dyDescent="0.6">
      <c r="A111" s="126" t="s">
        <v>85</v>
      </c>
      <c r="B111" s="127">
        <v>24398410.899999999</v>
      </c>
      <c r="C111" s="128">
        <v>7744825</v>
      </c>
      <c r="D111" s="127">
        <v>44844157.149999999</v>
      </c>
      <c r="E111" s="128">
        <v>16858808</v>
      </c>
      <c r="F111" s="141">
        <f t="shared" si="0"/>
        <v>4.9743559764535428E-3</v>
      </c>
      <c r="G111" s="141">
        <f t="shared" si="1"/>
        <v>1.0714805119909337E-2</v>
      </c>
      <c r="H111" s="257"/>
      <c r="I111" s="160"/>
    </row>
    <row r="112" spans="1:9" ht="16.899999999999999" thickBot="1" x14ac:dyDescent="0.65">
      <c r="A112" s="129" t="s">
        <v>64</v>
      </c>
      <c r="B112" s="130">
        <v>8057036.2599999998</v>
      </c>
      <c r="C112" s="131">
        <v>3366584</v>
      </c>
      <c r="D112" s="130">
        <v>31772315.359999999</v>
      </c>
      <c r="E112" s="131">
        <v>15611533</v>
      </c>
      <c r="F112" s="161">
        <f t="shared" si="0"/>
        <v>2.1622938207942559E-3</v>
      </c>
      <c r="G112" s="161">
        <f t="shared" si="1"/>
        <v>9.9220854593061129E-3</v>
      </c>
      <c r="H112" s="258"/>
      <c r="I112" s="160"/>
    </row>
    <row r="113" spans="1:9" x14ac:dyDescent="0.6">
      <c r="A113" s="126" t="s">
        <v>95</v>
      </c>
      <c r="B113" s="127">
        <v>35647426.640000001</v>
      </c>
      <c r="C113" s="128">
        <v>11415008</v>
      </c>
      <c r="D113" s="127">
        <v>36229332.159999996</v>
      </c>
      <c r="E113" s="128">
        <v>12689911</v>
      </c>
      <c r="F113" s="156">
        <f t="shared" si="0"/>
        <v>7.3316457461679247E-3</v>
      </c>
      <c r="G113" s="156">
        <f t="shared" si="1"/>
        <v>8.0652157230804104E-3</v>
      </c>
      <c r="H113" s="165"/>
      <c r="I113" s="160"/>
    </row>
    <row r="114" spans="1:9" x14ac:dyDescent="0.6">
      <c r="A114" s="126" t="s">
        <v>89</v>
      </c>
      <c r="B114" s="127">
        <v>18762775.59</v>
      </c>
      <c r="C114" s="128">
        <v>7612252</v>
      </c>
      <c r="D114" s="127">
        <v>26157548.199999999</v>
      </c>
      <c r="E114" s="128">
        <v>12263732</v>
      </c>
      <c r="F114" s="156">
        <f t="shared" si="0"/>
        <v>4.8892068226810068E-3</v>
      </c>
      <c r="G114" s="156">
        <f t="shared" si="1"/>
        <v>7.7943528642592033E-3</v>
      </c>
      <c r="H114" s="165"/>
      <c r="I114" s="160"/>
    </row>
    <row r="115" spans="1:9" x14ac:dyDescent="0.6">
      <c r="A115" s="126" t="s">
        <v>43</v>
      </c>
      <c r="B115" s="127">
        <v>18786085.530000001</v>
      </c>
      <c r="C115" s="128">
        <v>8539794</v>
      </c>
      <c r="D115" s="127">
        <v>26642528.109999999</v>
      </c>
      <c r="E115" s="128">
        <v>12135581</v>
      </c>
      <c r="F115" s="156">
        <f t="shared" si="0"/>
        <v>5.4849496691767863E-3</v>
      </c>
      <c r="G115" s="156">
        <f t="shared" si="1"/>
        <v>7.712905054252618E-3</v>
      </c>
      <c r="H115" s="165"/>
      <c r="I115" s="160"/>
    </row>
    <row r="116" spans="1:9" x14ac:dyDescent="0.6">
      <c r="A116" s="126" t="s">
        <v>34</v>
      </c>
      <c r="B116" s="127">
        <v>23674896.359999999</v>
      </c>
      <c r="C116" s="128">
        <v>9784780</v>
      </c>
      <c r="D116" s="127">
        <v>26776733.91</v>
      </c>
      <c r="E116" s="128">
        <v>11993601</v>
      </c>
      <c r="F116" s="156">
        <f t="shared" si="0"/>
        <v>6.2845808486677356E-3</v>
      </c>
      <c r="G116" s="156">
        <f t="shared" si="1"/>
        <v>7.6226680676919588E-3</v>
      </c>
      <c r="H116" s="165"/>
      <c r="I116" s="160"/>
    </row>
    <row r="117" spans="1:9" x14ac:dyDescent="0.6">
      <c r="A117" s="126" t="s">
        <v>35</v>
      </c>
      <c r="B117" s="127">
        <v>12803881.640000001</v>
      </c>
      <c r="C117" s="128">
        <v>5529786</v>
      </c>
      <c r="D117" s="127">
        <v>21739377.140000001</v>
      </c>
      <c r="E117" s="128">
        <v>10333439</v>
      </c>
      <c r="F117" s="156">
        <f t="shared" si="0"/>
        <v>3.5516779317297845E-3</v>
      </c>
      <c r="G117" s="156">
        <f t="shared" si="1"/>
        <v>6.5675334284292708E-3</v>
      </c>
      <c r="H117" s="165"/>
      <c r="I117" s="160"/>
    </row>
    <row r="118" spans="1:9" x14ac:dyDescent="0.6">
      <c r="A118" s="126" t="s">
        <v>87</v>
      </c>
      <c r="B118" s="127">
        <v>18252749.510000002</v>
      </c>
      <c r="C118" s="128">
        <v>7914069</v>
      </c>
      <c r="D118" s="127">
        <v>20915364.559999999</v>
      </c>
      <c r="E118" s="128">
        <v>9550532</v>
      </c>
      <c r="F118" s="156">
        <f t="shared" si="0"/>
        <v>5.0830582263919084E-3</v>
      </c>
      <c r="G118" s="156">
        <f t="shared" si="1"/>
        <v>6.0699480753003384E-3</v>
      </c>
      <c r="H118" s="165"/>
      <c r="I118" s="160"/>
    </row>
    <row r="119" spans="1:9" x14ac:dyDescent="0.6">
      <c r="A119" s="126" t="s">
        <v>86</v>
      </c>
      <c r="B119" s="127">
        <v>31598101.050000001</v>
      </c>
      <c r="C119" s="128">
        <v>13826000</v>
      </c>
      <c r="D119" s="127">
        <v>19147335.710000001</v>
      </c>
      <c r="E119" s="128">
        <v>8683014</v>
      </c>
      <c r="F119" s="156">
        <f t="shared" si="0"/>
        <v>8.8801807310619259E-3</v>
      </c>
      <c r="G119" s="156">
        <f t="shared" si="1"/>
        <v>5.5185872490774229E-3</v>
      </c>
      <c r="H119" s="165"/>
      <c r="I119" s="160"/>
    </row>
    <row r="120" spans="1:9" x14ac:dyDescent="0.6">
      <c r="A120" s="126" t="s">
        <v>46</v>
      </c>
      <c r="B120" s="127">
        <v>9928955.4800000004</v>
      </c>
      <c r="C120" s="128">
        <v>4513797</v>
      </c>
      <c r="D120" s="127">
        <v>14114437.800000001</v>
      </c>
      <c r="E120" s="128">
        <v>7299377</v>
      </c>
      <c r="F120" s="156">
        <f t="shared" si="0"/>
        <v>2.8991272344369395E-3</v>
      </c>
      <c r="G120" s="156">
        <f t="shared" si="1"/>
        <v>4.6392011850273432E-3</v>
      </c>
      <c r="H120" s="165"/>
      <c r="I120" s="160"/>
    </row>
    <row r="121" spans="1:9" x14ac:dyDescent="0.6">
      <c r="A121" s="126" t="s">
        <v>93</v>
      </c>
      <c r="B121" s="127">
        <v>39913862.869999997</v>
      </c>
      <c r="C121" s="128">
        <v>14330607</v>
      </c>
      <c r="D121" s="127">
        <v>20798659.690000001</v>
      </c>
      <c r="E121" s="128">
        <v>6864536</v>
      </c>
      <c r="F121" s="156">
        <f t="shared" si="0"/>
        <v>9.2042803519326744E-3</v>
      </c>
      <c r="G121" s="156">
        <f t="shared" si="1"/>
        <v>4.3628330946412081E-3</v>
      </c>
      <c r="H121" s="165"/>
      <c r="I121" s="160"/>
    </row>
    <row r="122" spans="1:9" x14ac:dyDescent="0.6">
      <c r="A122" s="126" t="s">
        <v>83</v>
      </c>
      <c r="B122" s="127">
        <v>17574236.010000002</v>
      </c>
      <c r="C122" s="128">
        <v>6104781</v>
      </c>
      <c r="D122" s="127">
        <v>16988591.440000001</v>
      </c>
      <c r="E122" s="128">
        <v>6460184</v>
      </c>
      <c r="F122" s="156">
        <f t="shared" si="0"/>
        <v>3.9209864460836791E-3</v>
      </c>
      <c r="G122" s="156">
        <f t="shared" si="1"/>
        <v>4.1058426312676659E-3</v>
      </c>
      <c r="H122" s="165"/>
      <c r="I122" s="160"/>
    </row>
    <row r="123" spans="1:9" x14ac:dyDescent="0.6">
      <c r="A123" s="126" t="s">
        <v>45</v>
      </c>
      <c r="B123" s="127">
        <v>17398962.719999999</v>
      </c>
      <c r="C123" s="128">
        <v>6734824</v>
      </c>
      <c r="D123" s="127">
        <v>15577324.119999999</v>
      </c>
      <c r="E123" s="128">
        <v>6390593</v>
      </c>
      <c r="F123" s="156">
        <f t="shared" si="0"/>
        <v>4.325651259358701E-3</v>
      </c>
      <c r="G123" s="156">
        <f t="shared" si="1"/>
        <v>4.0616132881789013E-3</v>
      </c>
      <c r="H123" s="165"/>
      <c r="I123" s="160"/>
    </row>
    <row r="124" spans="1:9" x14ac:dyDescent="0.6">
      <c r="A124" s="126" t="s">
        <v>49</v>
      </c>
      <c r="B124" s="127">
        <v>11907333.75</v>
      </c>
      <c r="C124" s="128">
        <v>5228748</v>
      </c>
      <c r="D124" s="127">
        <v>9904578.6199999992</v>
      </c>
      <c r="E124" s="128">
        <v>4922336</v>
      </c>
      <c r="F124" s="156">
        <f t="shared" si="0"/>
        <v>3.3583268651221311E-3</v>
      </c>
      <c r="G124" s="156">
        <f t="shared" si="1"/>
        <v>3.128446030983569E-3</v>
      </c>
      <c r="H124" s="165"/>
      <c r="I124" s="160"/>
    </row>
    <row r="125" spans="1:9" x14ac:dyDescent="0.6">
      <c r="A125" s="126" t="s">
        <v>44</v>
      </c>
      <c r="B125" s="127">
        <v>8081496.7199999997</v>
      </c>
      <c r="C125" s="128">
        <v>3370782</v>
      </c>
      <c r="D125" s="127">
        <v>8506439.1799999997</v>
      </c>
      <c r="E125" s="128">
        <v>3701131</v>
      </c>
      <c r="F125" s="156">
        <f t="shared" si="0"/>
        <v>2.1649901175329364E-3</v>
      </c>
      <c r="G125" s="156">
        <f t="shared" si="1"/>
        <v>2.3522954522202971E-3</v>
      </c>
      <c r="H125" s="165"/>
      <c r="I125" s="160"/>
    </row>
    <row r="126" spans="1:9" x14ac:dyDescent="0.6">
      <c r="A126" s="126" t="s">
        <v>81</v>
      </c>
      <c r="B126" s="127">
        <v>5797288.0899999999</v>
      </c>
      <c r="C126" s="128">
        <v>2284650</v>
      </c>
      <c r="D126" s="127">
        <v>8368802.0800000001</v>
      </c>
      <c r="E126" s="128">
        <v>3671780</v>
      </c>
      <c r="F126" s="156">
        <f t="shared" si="0"/>
        <v>1.4673878856661818E-3</v>
      </c>
      <c r="G126" s="156">
        <f t="shared" si="1"/>
        <v>2.3336410939124937E-3</v>
      </c>
      <c r="H126" s="165"/>
      <c r="I126" s="160"/>
    </row>
    <row r="127" spans="1:9" x14ac:dyDescent="0.6">
      <c r="A127" s="126" t="s">
        <v>96</v>
      </c>
      <c r="B127" s="127">
        <v>4597794.45</v>
      </c>
      <c r="C127" s="128">
        <v>1881772</v>
      </c>
      <c r="D127" s="127">
        <v>6988942.3600000003</v>
      </c>
      <c r="E127" s="128">
        <v>3204038</v>
      </c>
      <c r="F127" s="156">
        <f t="shared" si="0"/>
        <v>1.2086268953169291E-3</v>
      </c>
      <c r="G127" s="156">
        <f t="shared" si="1"/>
        <v>2.0363624027739131E-3</v>
      </c>
      <c r="H127" s="165"/>
      <c r="I127" s="160"/>
    </row>
    <row r="128" spans="1:9" x14ac:dyDescent="0.6">
      <c r="A128" s="126" t="s">
        <v>109</v>
      </c>
      <c r="B128" s="127">
        <v>2414347.21</v>
      </c>
      <c r="C128" s="128">
        <v>998678</v>
      </c>
      <c r="D128" s="127">
        <v>6123000.9299999997</v>
      </c>
      <c r="E128" s="128">
        <v>2674536</v>
      </c>
      <c r="F128" s="156">
        <f t="shared" si="0"/>
        <v>6.4143216636304513E-4</v>
      </c>
      <c r="G128" s="156">
        <f t="shared" si="1"/>
        <v>1.6998314487110735E-3</v>
      </c>
      <c r="H128" s="165"/>
      <c r="I128" s="160"/>
    </row>
    <row r="129" spans="1:9" x14ac:dyDescent="0.6">
      <c r="A129" s="126" t="s">
        <v>33</v>
      </c>
      <c r="B129" s="127">
        <v>5856151.7999999998</v>
      </c>
      <c r="C129" s="128">
        <v>2814994</v>
      </c>
      <c r="D129" s="127">
        <v>4817101.24</v>
      </c>
      <c r="E129" s="128">
        <v>2518095</v>
      </c>
      <c r="F129" s="156">
        <f t="shared" si="0"/>
        <v>1.8080178993819568E-3</v>
      </c>
      <c r="G129" s="156">
        <f t="shared" si="1"/>
        <v>1.6004036108850698E-3</v>
      </c>
      <c r="H129" s="165"/>
      <c r="I129" s="160"/>
    </row>
    <row r="130" spans="1:9" x14ac:dyDescent="0.6">
      <c r="A130" s="126" t="s">
        <v>90</v>
      </c>
      <c r="B130" s="127">
        <v>0</v>
      </c>
      <c r="C130" s="128">
        <v>0</v>
      </c>
      <c r="D130" s="127">
        <v>6290117.9299999997</v>
      </c>
      <c r="E130" s="128">
        <v>2127375</v>
      </c>
      <c r="F130" s="141">
        <f t="shared" si="0"/>
        <v>0</v>
      </c>
      <c r="G130" s="141">
        <f t="shared" si="1"/>
        <v>1.3520771184989547E-3</v>
      </c>
      <c r="H130" s="165"/>
      <c r="I130" s="160"/>
    </row>
    <row r="131" spans="1:9" x14ac:dyDescent="0.6">
      <c r="A131" s="126" t="s">
        <v>36</v>
      </c>
      <c r="B131" s="127">
        <v>5684473.04</v>
      </c>
      <c r="C131" s="128">
        <v>1593224</v>
      </c>
      <c r="D131" s="127">
        <v>5971942.5300000003</v>
      </c>
      <c r="E131" s="128">
        <v>1808034</v>
      </c>
      <c r="F131" s="156">
        <f t="shared" si="0"/>
        <v>1.0232979216740492E-3</v>
      </c>
      <c r="G131" s="156">
        <f t="shared" si="1"/>
        <v>1.1491163527202015E-3</v>
      </c>
      <c r="H131" s="165"/>
      <c r="I131" s="160"/>
    </row>
    <row r="132" spans="1:9" x14ac:dyDescent="0.6">
      <c r="A132" s="126" t="s">
        <v>91</v>
      </c>
      <c r="B132" s="127">
        <v>929023.16</v>
      </c>
      <c r="C132" s="128">
        <v>412023</v>
      </c>
      <c r="D132" s="127">
        <v>3602202.66</v>
      </c>
      <c r="E132" s="128">
        <v>1709169</v>
      </c>
      <c r="F132" s="156">
        <f t="shared" si="0"/>
        <v>2.6463465249199536E-4</v>
      </c>
      <c r="G132" s="156">
        <f t="shared" si="1"/>
        <v>1.0862815895400387E-3</v>
      </c>
      <c r="H132" s="165"/>
      <c r="I132" s="160"/>
    </row>
    <row r="133" spans="1:9" x14ac:dyDescent="0.6">
      <c r="A133" s="126" t="s">
        <v>69</v>
      </c>
      <c r="B133" s="127">
        <v>1932986.8</v>
      </c>
      <c r="C133" s="128">
        <v>879001</v>
      </c>
      <c r="D133" s="127">
        <v>3033935.6</v>
      </c>
      <c r="E133" s="128">
        <v>1432450</v>
      </c>
      <c r="F133" s="156">
        <f t="shared" si="0"/>
        <v>5.6456587174773352E-4</v>
      </c>
      <c r="G133" s="156">
        <f t="shared" si="1"/>
        <v>9.104097154445397E-4</v>
      </c>
      <c r="H133" s="165"/>
      <c r="I133" s="160"/>
    </row>
    <row r="134" spans="1:9" x14ac:dyDescent="0.6">
      <c r="A134" s="126" t="s">
        <v>53</v>
      </c>
      <c r="B134" s="127">
        <v>1762696.89</v>
      </c>
      <c r="C134" s="128">
        <v>737964</v>
      </c>
      <c r="D134" s="127">
        <v>3055553.51</v>
      </c>
      <c r="E134" s="128">
        <v>1363342</v>
      </c>
      <c r="F134" s="156">
        <f t="shared" si="0"/>
        <v>4.7398044937200801E-4</v>
      </c>
      <c r="G134" s="156">
        <f t="shared" si="1"/>
        <v>8.6648734844049671E-4</v>
      </c>
      <c r="H134" s="165"/>
      <c r="I134" s="163"/>
    </row>
    <row r="135" spans="1:9" x14ac:dyDescent="0.6">
      <c r="A135" s="126" t="s">
        <v>54</v>
      </c>
      <c r="B135" s="127">
        <v>5153063.2699999996</v>
      </c>
      <c r="C135" s="128">
        <v>2026535</v>
      </c>
      <c r="D135" s="127">
        <v>2853360.19</v>
      </c>
      <c r="E135" s="128">
        <v>1332253</v>
      </c>
      <c r="F135" s="156">
        <f t="shared" si="0"/>
        <v>1.3016054576755808E-3</v>
      </c>
      <c r="G135" s="156">
        <f t="shared" si="1"/>
        <v>8.4672838467669679E-4</v>
      </c>
      <c r="H135" s="165"/>
      <c r="I135" s="163"/>
    </row>
    <row r="136" spans="1:9" x14ac:dyDescent="0.6">
      <c r="A136" s="126" t="s">
        <v>60</v>
      </c>
      <c r="B136" s="127">
        <v>2264568.1800000002</v>
      </c>
      <c r="C136" s="128">
        <v>748772</v>
      </c>
      <c r="D136" s="127">
        <v>3064292.49</v>
      </c>
      <c r="E136" s="128">
        <v>1151876</v>
      </c>
      <c r="F136" s="156">
        <f t="shared" si="0"/>
        <v>4.8092222525377549E-4</v>
      </c>
      <c r="G136" s="156">
        <f t="shared" si="1"/>
        <v>7.3208775272253456E-4</v>
      </c>
      <c r="H136" s="165"/>
      <c r="I136" s="163"/>
    </row>
    <row r="137" spans="1:9" x14ac:dyDescent="0.6">
      <c r="A137" s="126" t="s">
        <v>56</v>
      </c>
      <c r="B137" s="127">
        <v>1879230.6</v>
      </c>
      <c r="C137" s="128">
        <v>733566</v>
      </c>
      <c r="D137" s="127">
        <v>2523311.4900000002</v>
      </c>
      <c r="E137" s="128">
        <v>1121646</v>
      </c>
      <c r="F137" s="156">
        <f t="shared" si="0"/>
        <v>4.7115569638088911E-4</v>
      </c>
      <c r="G137" s="156">
        <f t="shared" si="1"/>
        <v>7.1287473607421282E-4</v>
      </c>
      <c r="H137" s="165"/>
      <c r="I137" s="163"/>
    </row>
    <row r="138" spans="1:9" x14ac:dyDescent="0.6">
      <c r="A138" s="126" t="s">
        <v>70</v>
      </c>
      <c r="B138" s="127">
        <v>430816.24</v>
      </c>
      <c r="C138" s="128">
        <v>184112</v>
      </c>
      <c r="D138" s="127">
        <v>2853190.71</v>
      </c>
      <c r="E138" s="128">
        <v>1094538</v>
      </c>
      <c r="F138" s="156">
        <f t="shared" si="0"/>
        <v>1.1825168774463136E-4</v>
      </c>
      <c r="G138" s="156">
        <f t="shared" si="1"/>
        <v>6.9564594165467248E-4</v>
      </c>
      <c r="H138" s="165"/>
      <c r="I138" s="163"/>
    </row>
    <row r="139" spans="1:9" x14ac:dyDescent="0.6">
      <c r="A139" s="126" t="s">
        <v>42</v>
      </c>
      <c r="B139" s="127">
        <v>2699429.5249999999</v>
      </c>
      <c r="C139" s="128">
        <v>1042953</v>
      </c>
      <c r="D139" s="127">
        <v>2080494.35</v>
      </c>
      <c r="E139" s="128">
        <v>920641</v>
      </c>
      <c r="F139" s="156">
        <f t="shared" si="0"/>
        <v>6.6986916924658096E-4</v>
      </c>
      <c r="G139" s="156">
        <f t="shared" si="1"/>
        <v>5.8512374661354768E-4</v>
      </c>
      <c r="H139" s="165"/>
      <c r="I139" s="163"/>
    </row>
    <row r="140" spans="1:9" x14ac:dyDescent="0.6">
      <c r="A140" s="126" t="s">
        <v>84</v>
      </c>
      <c r="B140" s="127">
        <v>1609635.64</v>
      </c>
      <c r="C140" s="128">
        <v>627851</v>
      </c>
      <c r="D140" s="127">
        <v>1991714.51</v>
      </c>
      <c r="E140" s="128">
        <v>905776</v>
      </c>
      <c r="F140" s="156">
        <f t="shared" si="0"/>
        <v>4.0325693274829749E-4</v>
      </c>
      <c r="G140" s="156">
        <f t="shared" si="1"/>
        <v>5.7567612860238981E-4</v>
      </c>
      <c r="H140" s="165"/>
      <c r="I140" s="163"/>
    </row>
    <row r="141" spans="1:9" x14ac:dyDescent="0.6">
      <c r="A141" s="126" t="s">
        <v>97</v>
      </c>
      <c r="B141" s="127">
        <v>682452.96</v>
      </c>
      <c r="C141" s="128">
        <v>311115</v>
      </c>
      <c r="D141" s="127">
        <v>1595817.08</v>
      </c>
      <c r="E141" s="128">
        <v>769978</v>
      </c>
      <c r="F141" s="156">
        <f t="shared" si="0"/>
        <v>1.9982333488675907E-4</v>
      </c>
      <c r="G141" s="156">
        <f t="shared" si="1"/>
        <v>4.8936818170166902E-4</v>
      </c>
      <c r="H141" s="165"/>
      <c r="I141" s="163"/>
    </row>
    <row r="142" spans="1:9" x14ac:dyDescent="0.6">
      <c r="A142" s="126" t="s">
        <v>71</v>
      </c>
      <c r="B142" s="127">
        <v>824723</v>
      </c>
      <c r="C142" s="128">
        <v>273546</v>
      </c>
      <c r="D142" s="127">
        <v>1769010.7</v>
      </c>
      <c r="E142" s="128">
        <v>764242</v>
      </c>
      <c r="F142" s="156">
        <f t="shared" si="0"/>
        <v>1.756934701474805E-4</v>
      </c>
      <c r="G142" s="156">
        <f t="shared" si="1"/>
        <v>4.8572260236012837E-4</v>
      </c>
      <c r="H142" s="165"/>
      <c r="I142" s="163"/>
    </row>
    <row r="143" spans="1:9" x14ac:dyDescent="0.6">
      <c r="A143" s="126" t="s">
        <v>72</v>
      </c>
      <c r="B143" s="127">
        <v>276879.59999999998</v>
      </c>
      <c r="C143" s="128">
        <v>106840</v>
      </c>
      <c r="D143" s="127">
        <v>1951507.33</v>
      </c>
      <c r="E143" s="128">
        <v>758512</v>
      </c>
      <c r="F143" s="156">
        <f t="shared" si="0"/>
        <v>6.8621330052557217E-5</v>
      </c>
      <c r="G143" s="156">
        <f t="shared" si="1"/>
        <v>4.8208083638609983E-4</v>
      </c>
      <c r="H143" s="165"/>
      <c r="I143" s="163"/>
    </row>
    <row r="144" spans="1:9" x14ac:dyDescent="0.6">
      <c r="A144" s="126" t="s">
        <v>63</v>
      </c>
      <c r="B144" s="127">
        <v>1427116.6</v>
      </c>
      <c r="C144" s="128">
        <v>587533</v>
      </c>
      <c r="D144" s="127">
        <v>1570620.9</v>
      </c>
      <c r="E144" s="128">
        <v>692491</v>
      </c>
      <c r="F144" s="156">
        <f t="shared" si="0"/>
        <v>3.7736143681925405E-4</v>
      </c>
      <c r="G144" s="156">
        <f t="shared" si="1"/>
        <v>4.4012044696701782E-4</v>
      </c>
      <c r="H144" s="165"/>
      <c r="I144" s="163"/>
    </row>
    <row r="145" spans="1:9" x14ac:dyDescent="0.6">
      <c r="A145" s="126" t="s">
        <v>75</v>
      </c>
      <c r="B145" s="127">
        <v>571194.89</v>
      </c>
      <c r="C145" s="128">
        <v>203166</v>
      </c>
      <c r="D145" s="127">
        <v>1582753.03</v>
      </c>
      <c r="E145" s="128">
        <v>646948</v>
      </c>
      <c r="F145" s="141">
        <f t="shared" si="0"/>
        <v>1.304897149144313E-4</v>
      </c>
      <c r="G145" s="141">
        <f t="shared" si="1"/>
        <v>4.1117508086663691E-4</v>
      </c>
      <c r="H145" s="165"/>
      <c r="I145" s="163"/>
    </row>
    <row r="146" spans="1:9" x14ac:dyDescent="0.6">
      <c r="A146" s="126" t="s">
        <v>116</v>
      </c>
      <c r="B146" s="127">
        <v>602560.9</v>
      </c>
      <c r="C146" s="128">
        <v>248201</v>
      </c>
      <c r="D146" s="127">
        <v>1157295.22</v>
      </c>
      <c r="E146" s="128">
        <v>544973</v>
      </c>
      <c r="F146" s="156">
        <f t="shared" si="0"/>
        <v>1.5941485155723282E-4</v>
      </c>
      <c r="G146" s="156">
        <f t="shared" si="1"/>
        <v>3.4636372219271674E-4</v>
      </c>
      <c r="H146" s="165"/>
      <c r="I146" s="163"/>
    </row>
    <row r="147" spans="1:9" x14ac:dyDescent="0.6">
      <c r="A147" s="126" t="s">
        <v>66</v>
      </c>
      <c r="B147" s="127">
        <v>2108963.58</v>
      </c>
      <c r="C147" s="128">
        <v>845588</v>
      </c>
      <c r="D147" s="127">
        <v>1019962</v>
      </c>
      <c r="E147" s="128">
        <v>490895</v>
      </c>
      <c r="F147" s="156">
        <f t="shared" si="0"/>
        <v>5.4310532793412354E-4</v>
      </c>
      <c r="G147" s="156">
        <f t="shared" si="1"/>
        <v>3.1199384080641369E-4</v>
      </c>
      <c r="H147" s="165"/>
      <c r="I147" s="163"/>
    </row>
    <row r="148" spans="1:9" x14ac:dyDescent="0.6">
      <c r="A148" s="126" t="s">
        <v>67</v>
      </c>
      <c r="B148" s="127">
        <v>807296.29</v>
      </c>
      <c r="C148" s="128">
        <v>356286</v>
      </c>
      <c r="D148" s="127">
        <v>831526.45</v>
      </c>
      <c r="E148" s="128">
        <v>407530</v>
      </c>
      <c r="F148" s="156">
        <f t="shared" si="0"/>
        <v>2.2883582178121866E-4</v>
      </c>
      <c r="G148" s="156">
        <f t="shared" si="1"/>
        <v>2.5901027703243622E-4</v>
      </c>
      <c r="H148" s="165"/>
      <c r="I148" s="163"/>
    </row>
    <row r="149" spans="1:9" x14ac:dyDescent="0.6">
      <c r="A149" s="126" t="s">
        <v>59</v>
      </c>
      <c r="B149" s="127">
        <v>1122865.31</v>
      </c>
      <c r="C149" s="128">
        <v>390519</v>
      </c>
      <c r="D149" s="127">
        <v>949632.56</v>
      </c>
      <c r="E149" s="128">
        <v>390273</v>
      </c>
      <c r="F149" s="156">
        <f t="shared" si="0"/>
        <v>2.5082303622982584E-4</v>
      </c>
      <c r="G149" s="156">
        <f t="shared" si="1"/>
        <v>2.480423965064657E-4</v>
      </c>
      <c r="H149" s="165"/>
      <c r="I149" s="163"/>
    </row>
    <row r="150" spans="1:9" x14ac:dyDescent="0.6">
      <c r="A150" s="126" t="s">
        <v>58</v>
      </c>
      <c r="B150" s="127">
        <v>839450.94</v>
      </c>
      <c r="C150" s="128">
        <v>322394</v>
      </c>
      <c r="D150" s="127">
        <v>951365.29</v>
      </c>
      <c r="E150" s="128">
        <v>322022</v>
      </c>
      <c r="F150" s="156">
        <f t="shared" si="0"/>
        <v>2.0706762524301883E-4</v>
      </c>
      <c r="G150" s="156">
        <f t="shared" si="1"/>
        <v>2.0466470549539709E-4</v>
      </c>
      <c r="H150" s="165"/>
      <c r="I150" s="163"/>
    </row>
    <row r="151" spans="1:9" x14ac:dyDescent="0.6">
      <c r="A151" s="126" t="s">
        <v>61</v>
      </c>
      <c r="B151" s="127">
        <v>715148.88</v>
      </c>
      <c r="C151" s="128">
        <v>305512</v>
      </c>
      <c r="D151" s="127">
        <v>642769.35</v>
      </c>
      <c r="E151" s="128">
        <v>305915</v>
      </c>
      <c r="F151" s="141">
        <f t="shared" si="0"/>
        <v>1.9622463297469918E-4</v>
      </c>
      <c r="G151" s="141">
        <f t="shared" si="1"/>
        <v>1.9442772040924035E-4</v>
      </c>
      <c r="H151" s="165"/>
      <c r="I151" s="163"/>
    </row>
    <row r="152" spans="1:9" x14ac:dyDescent="0.6">
      <c r="A152" s="126" t="s">
        <v>57</v>
      </c>
      <c r="B152" s="127">
        <v>26311390.550000001</v>
      </c>
      <c r="C152" s="128">
        <v>11317395</v>
      </c>
      <c r="D152" s="127">
        <v>578139.48</v>
      </c>
      <c r="E152" s="128">
        <v>273370</v>
      </c>
      <c r="F152" s="156">
        <f t="shared" si="0"/>
        <v>7.2689507453216097E-3</v>
      </c>
      <c r="G152" s="156">
        <f t="shared" si="1"/>
        <v>1.7374337946251094E-4</v>
      </c>
      <c r="H152" s="165"/>
      <c r="I152" s="163"/>
    </row>
    <row r="153" spans="1:9" x14ac:dyDescent="0.6">
      <c r="A153" s="126" t="s">
        <v>118</v>
      </c>
      <c r="B153" s="127">
        <v>123121.57</v>
      </c>
      <c r="C153" s="128">
        <v>52910</v>
      </c>
      <c r="D153" s="127">
        <v>474184.08</v>
      </c>
      <c r="E153" s="128">
        <v>216189</v>
      </c>
      <c r="F153" s="156">
        <f t="shared" si="0"/>
        <v>3.3983101582560861E-5</v>
      </c>
      <c r="G153" s="156">
        <f t="shared" si="1"/>
        <v>1.3740135151121477E-4</v>
      </c>
      <c r="H153" s="165"/>
      <c r="I153" s="163"/>
    </row>
    <row r="154" spans="1:9" x14ac:dyDescent="0.6">
      <c r="A154" s="126" t="s">
        <v>115</v>
      </c>
      <c r="B154" s="127">
        <v>0</v>
      </c>
      <c r="C154" s="128">
        <v>0</v>
      </c>
      <c r="D154" s="127">
        <v>369520.58</v>
      </c>
      <c r="E154" s="128">
        <v>177740</v>
      </c>
      <c r="F154" s="156">
        <f t="shared" si="0"/>
        <v>0</v>
      </c>
      <c r="G154" s="156">
        <f t="shared" si="1"/>
        <v>1.1296465693260671E-4</v>
      </c>
      <c r="H154" s="165"/>
      <c r="I154" s="163"/>
    </row>
    <row r="155" spans="1:9" x14ac:dyDescent="0.6">
      <c r="A155" s="126" t="s">
        <v>124</v>
      </c>
      <c r="B155" s="127">
        <v>122259.6</v>
      </c>
      <c r="C155" s="128">
        <v>50265</v>
      </c>
      <c r="D155" s="127">
        <v>351712.8</v>
      </c>
      <c r="E155" s="128">
        <v>156111</v>
      </c>
      <c r="F155" s="141">
        <f t="shared" si="0"/>
        <v>3.2284267644063912E-5</v>
      </c>
      <c r="G155" s="141">
        <f t="shared" si="1"/>
        <v>9.9218102612839908E-5</v>
      </c>
      <c r="H155" s="165"/>
      <c r="I155" s="163"/>
    </row>
    <row r="156" spans="1:9" x14ac:dyDescent="0.6">
      <c r="A156" s="126" t="s">
        <v>105</v>
      </c>
      <c r="B156" s="127">
        <v>116402</v>
      </c>
      <c r="C156" s="128">
        <v>52910</v>
      </c>
      <c r="D156" s="127">
        <v>308158.53000000003</v>
      </c>
      <c r="E156" s="128">
        <v>148200</v>
      </c>
      <c r="F156" s="156">
        <f t="shared" si="0"/>
        <v>3.3983101582560861E-5</v>
      </c>
      <c r="G156" s="156">
        <f t="shared" si="1"/>
        <v>9.4190177548173257E-5</v>
      </c>
      <c r="H156" s="165"/>
      <c r="I156" s="163"/>
    </row>
    <row r="157" spans="1:9" x14ac:dyDescent="0.6">
      <c r="A157" s="126" t="s">
        <v>107</v>
      </c>
      <c r="B157" s="127">
        <v>455424.76</v>
      </c>
      <c r="C157" s="128">
        <v>165717</v>
      </c>
      <c r="D157" s="127">
        <v>296562.44</v>
      </c>
      <c r="E157" s="128">
        <v>136642</v>
      </c>
      <c r="F157" s="141">
        <f t="shared" si="0"/>
        <v>1.0643692392661574E-4</v>
      </c>
      <c r="G157" s="141">
        <f t="shared" si="1"/>
        <v>8.684436059741896E-5</v>
      </c>
      <c r="H157" s="165"/>
      <c r="I157" s="163"/>
    </row>
    <row r="158" spans="1:9" x14ac:dyDescent="0.6">
      <c r="A158" s="126" t="s">
        <v>133</v>
      </c>
      <c r="B158" s="127">
        <v>143000</v>
      </c>
      <c r="C158" s="128">
        <v>44092</v>
      </c>
      <c r="D158" s="127">
        <v>438820.04</v>
      </c>
      <c r="E158" s="128">
        <v>131972</v>
      </c>
      <c r="F158" s="141">
        <f t="shared" si="0"/>
        <v>2.8319465412554783E-5</v>
      </c>
      <c r="G158" s="141">
        <f t="shared" si="1"/>
        <v>8.3876289550523079E-5</v>
      </c>
      <c r="H158" s="165"/>
      <c r="I158" s="163"/>
    </row>
    <row r="159" spans="1:9" x14ac:dyDescent="0.6">
      <c r="A159" s="126" t="s">
        <v>73</v>
      </c>
      <c r="B159" s="127">
        <v>257928.25</v>
      </c>
      <c r="C159" s="128">
        <v>92388</v>
      </c>
      <c r="D159" s="127">
        <v>362106.5</v>
      </c>
      <c r="E159" s="128">
        <v>131844</v>
      </c>
      <c r="F159" s="156">
        <f t="shared" si="0"/>
        <v>5.9339081251363313E-5</v>
      </c>
      <c r="G159" s="156">
        <f t="shared" si="1"/>
        <v>8.3794937710265547E-5</v>
      </c>
      <c r="H159" s="159"/>
      <c r="I159" s="163"/>
    </row>
    <row r="160" spans="1:9" x14ac:dyDescent="0.6">
      <c r="A160" s="126" t="s">
        <v>98</v>
      </c>
      <c r="B160" s="127">
        <v>0</v>
      </c>
      <c r="C160" s="128">
        <v>0</v>
      </c>
      <c r="D160" s="127">
        <v>315826.86</v>
      </c>
      <c r="E160" s="128">
        <v>130949</v>
      </c>
      <c r="F160" s="156">
        <f t="shared" si="0"/>
        <v>0</v>
      </c>
      <c r="G160" s="156">
        <f t="shared" si="1"/>
        <v>8.3226110389714845E-5</v>
      </c>
      <c r="H160" s="159"/>
      <c r="I160" s="163"/>
    </row>
    <row r="161" spans="1:9" x14ac:dyDescent="0.6">
      <c r="A161" s="126" t="s">
        <v>76</v>
      </c>
      <c r="B161" s="127">
        <v>224968.25</v>
      </c>
      <c r="C161" s="128">
        <v>79607</v>
      </c>
      <c r="D161" s="127">
        <v>405309.4</v>
      </c>
      <c r="E161" s="128">
        <v>126639</v>
      </c>
      <c r="F161" s="156">
        <f t="shared" si="0"/>
        <v>5.1130084439291673E-5</v>
      </c>
      <c r="G161" s="156">
        <f t="shared" si="1"/>
        <v>8.0486841393543273E-5</v>
      </c>
      <c r="H161" s="159"/>
      <c r="I161" s="163"/>
    </row>
    <row r="162" spans="1:9" x14ac:dyDescent="0.6">
      <c r="A162" s="126" t="s">
        <v>119</v>
      </c>
      <c r="B162" s="127">
        <v>0</v>
      </c>
      <c r="C162" s="128">
        <v>0</v>
      </c>
      <c r="D162" s="127">
        <v>276701.25</v>
      </c>
      <c r="E162" s="128">
        <v>124092</v>
      </c>
      <c r="F162" s="156">
        <f t="shared" si="0"/>
        <v>0</v>
      </c>
      <c r="G162" s="156">
        <f t="shared" si="1"/>
        <v>7.8868066884668788E-5</v>
      </c>
      <c r="H162" s="159"/>
      <c r="I162" s="163"/>
    </row>
    <row r="163" spans="1:9" x14ac:dyDescent="0.6">
      <c r="A163" s="126" t="s">
        <v>106</v>
      </c>
      <c r="B163" s="127">
        <v>123632</v>
      </c>
      <c r="C163" s="128">
        <v>45856</v>
      </c>
      <c r="D163" s="127">
        <v>251756.33</v>
      </c>
      <c r="E163" s="128">
        <v>118185</v>
      </c>
      <c r="F163" s="156">
        <f t="shared" si="0"/>
        <v>2.9452449559060875E-5</v>
      </c>
      <c r="G163" s="156">
        <f t="shared" si="1"/>
        <v>7.511380656903412E-5</v>
      </c>
      <c r="H163" s="159"/>
      <c r="I163" s="163"/>
    </row>
    <row r="164" spans="1:9" x14ac:dyDescent="0.6">
      <c r="A164" s="126" t="s">
        <v>77</v>
      </c>
      <c r="B164" s="127">
        <v>570866.4</v>
      </c>
      <c r="C164" s="128">
        <v>84991</v>
      </c>
      <c r="D164" s="127">
        <v>764266.09</v>
      </c>
      <c r="E164" s="128">
        <v>116201</v>
      </c>
      <c r="F164" s="156">
        <f t="shared" si="0"/>
        <v>5.458812675493159E-5</v>
      </c>
      <c r="G164" s="156">
        <f t="shared" si="1"/>
        <v>7.385285304504237E-5</v>
      </c>
      <c r="H164" s="159"/>
      <c r="I164" s="163"/>
    </row>
    <row r="165" spans="1:9" x14ac:dyDescent="0.6">
      <c r="A165" s="126" t="s">
        <v>121</v>
      </c>
      <c r="B165" s="127">
        <v>0</v>
      </c>
      <c r="C165" s="128">
        <v>0</v>
      </c>
      <c r="D165" s="127">
        <v>226759.82</v>
      </c>
      <c r="E165" s="128">
        <v>104606</v>
      </c>
      <c r="F165" s="156">
        <f t="shared" si="0"/>
        <v>0</v>
      </c>
      <c r="G165" s="156">
        <f t="shared" si="1"/>
        <v>6.6483520327963638E-5</v>
      </c>
      <c r="H165" s="159"/>
      <c r="I165" s="163"/>
    </row>
    <row r="166" spans="1:9" x14ac:dyDescent="0.6">
      <c r="A166" s="126" t="s">
        <v>80</v>
      </c>
      <c r="B166" s="127">
        <v>0</v>
      </c>
      <c r="C166" s="128">
        <v>0</v>
      </c>
      <c r="D166" s="127">
        <v>183835.14</v>
      </c>
      <c r="E166" s="128">
        <v>90420</v>
      </c>
      <c r="F166" s="156">
        <f t="shared" si="0"/>
        <v>0</v>
      </c>
      <c r="G166" s="156">
        <f t="shared" si="1"/>
        <v>5.7467448406921902E-5</v>
      </c>
      <c r="H166" s="159"/>
      <c r="I166" s="163"/>
    </row>
    <row r="167" spans="1:9" x14ac:dyDescent="0.6">
      <c r="A167" s="126" t="s">
        <v>99</v>
      </c>
      <c r="B167" s="127">
        <v>0</v>
      </c>
      <c r="C167" s="128">
        <v>0</v>
      </c>
      <c r="D167" s="127">
        <v>170653.7</v>
      </c>
      <c r="E167" s="128">
        <v>81866</v>
      </c>
      <c r="F167" s="156">
        <f t="shared" si="0"/>
        <v>0</v>
      </c>
      <c r="G167" s="156">
        <f t="shared" si="1"/>
        <v>5.2030857457211552E-5</v>
      </c>
      <c r="H167" s="159"/>
      <c r="I167" s="163"/>
    </row>
    <row r="168" spans="1:9" x14ac:dyDescent="0.6">
      <c r="A168" s="126" t="s">
        <v>120</v>
      </c>
      <c r="B168" s="127">
        <v>136000</v>
      </c>
      <c r="C168" s="128">
        <v>40000</v>
      </c>
      <c r="D168" s="127">
        <v>270000</v>
      </c>
      <c r="E168" s="128">
        <v>80000</v>
      </c>
      <c r="F168" s="156">
        <f t="shared" ref="F168:F181" si="2">+C168/$C$98</f>
        <v>2.5691250487666499E-5</v>
      </c>
      <c r="G168" s="156">
        <f t="shared" ref="G168:G181" si="3">+E168/$E$98</f>
        <v>5.0844900160957224E-5</v>
      </c>
      <c r="H168" s="159"/>
      <c r="I168" s="163"/>
    </row>
    <row r="169" spans="1:9" x14ac:dyDescent="0.6">
      <c r="A169" s="126" t="s">
        <v>110</v>
      </c>
      <c r="B169" s="127">
        <v>100650.35</v>
      </c>
      <c r="C169" s="128">
        <v>41482</v>
      </c>
      <c r="D169" s="127">
        <v>221910.23</v>
      </c>
      <c r="E169" s="128">
        <v>62258</v>
      </c>
      <c r="F169" s="156">
        <f t="shared" si="2"/>
        <v>2.6643111318234543E-5</v>
      </c>
      <c r="G169" s="156">
        <f t="shared" si="3"/>
        <v>3.9568772427760932E-5</v>
      </c>
      <c r="H169" s="159"/>
    </row>
    <row r="170" spans="1:9" x14ac:dyDescent="0.6">
      <c r="A170" s="126" t="s">
        <v>122</v>
      </c>
      <c r="B170" s="127">
        <v>0</v>
      </c>
      <c r="C170" s="128">
        <v>0</v>
      </c>
      <c r="D170" s="127">
        <v>96408</v>
      </c>
      <c r="E170" s="128">
        <v>46800</v>
      </c>
      <c r="F170" s="156">
        <f t="shared" si="2"/>
        <v>0</v>
      </c>
      <c r="G170" s="156">
        <f t="shared" si="3"/>
        <v>2.9744266594159975E-5</v>
      </c>
      <c r="H170" s="159"/>
    </row>
    <row r="171" spans="1:9" x14ac:dyDescent="0.6">
      <c r="A171" s="126" t="s">
        <v>123</v>
      </c>
      <c r="B171" s="127">
        <v>0</v>
      </c>
      <c r="C171" s="128">
        <v>0</v>
      </c>
      <c r="D171" s="127">
        <v>94443.3</v>
      </c>
      <c r="E171" s="128">
        <v>46575</v>
      </c>
      <c r="F171" s="156">
        <f t="shared" si="2"/>
        <v>0</v>
      </c>
      <c r="G171" s="156">
        <f t="shared" si="3"/>
        <v>2.9601265312457283E-5</v>
      </c>
      <c r="H171" s="159"/>
    </row>
    <row r="172" spans="1:9" x14ac:dyDescent="0.6">
      <c r="A172" s="126" t="s">
        <v>108</v>
      </c>
      <c r="B172" s="127">
        <v>0</v>
      </c>
      <c r="C172" s="128">
        <v>0</v>
      </c>
      <c r="D172" s="127">
        <v>108150</v>
      </c>
      <c r="E172" s="128">
        <v>44974</v>
      </c>
      <c r="F172" s="156">
        <f t="shared" si="2"/>
        <v>0</v>
      </c>
      <c r="G172" s="156">
        <f t="shared" si="3"/>
        <v>2.8583731747986126E-5</v>
      </c>
    </row>
    <row r="173" spans="1:9" x14ac:dyDescent="0.6">
      <c r="A173" s="126" t="s">
        <v>65</v>
      </c>
      <c r="B173" s="127">
        <v>782771.77</v>
      </c>
      <c r="C173" s="128">
        <v>341396</v>
      </c>
      <c r="D173" s="127">
        <v>135300.35</v>
      </c>
      <c r="E173" s="128">
        <v>40929</v>
      </c>
      <c r="F173" s="156">
        <f t="shared" si="2"/>
        <v>2.192722537871848E-4</v>
      </c>
      <c r="G173" s="156">
        <f t="shared" si="3"/>
        <v>2.6012886483597728E-5</v>
      </c>
    </row>
    <row r="174" spans="1:9" x14ac:dyDescent="0.6">
      <c r="A174" s="126" t="s">
        <v>82</v>
      </c>
      <c r="B174" s="127">
        <v>0</v>
      </c>
      <c r="C174" s="128">
        <v>0</v>
      </c>
      <c r="D174" s="127">
        <v>73279.490000000005</v>
      </c>
      <c r="E174" s="128">
        <v>36045</v>
      </c>
      <c r="F174" s="156">
        <f t="shared" si="2"/>
        <v>0</v>
      </c>
      <c r="G174" s="156">
        <f t="shared" si="3"/>
        <v>2.2908805328771289E-5</v>
      </c>
    </row>
    <row r="175" spans="1:9" x14ac:dyDescent="0.6">
      <c r="A175" s="126" t="s">
        <v>135</v>
      </c>
      <c r="B175" s="127">
        <v>98117.34</v>
      </c>
      <c r="C175" s="128">
        <v>46540</v>
      </c>
      <c r="D175" s="127">
        <v>0</v>
      </c>
      <c r="E175" s="128">
        <v>0</v>
      </c>
      <c r="F175" s="156">
        <f t="shared" si="2"/>
        <v>2.9891769942399973E-5</v>
      </c>
      <c r="G175" s="156">
        <f t="shared" si="3"/>
        <v>0</v>
      </c>
    </row>
    <row r="176" spans="1:9" x14ac:dyDescent="0.6">
      <c r="A176" s="126" t="s">
        <v>136</v>
      </c>
      <c r="B176" s="127">
        <v>64620</v>
      </c>
      <c r="C176" s="128">
        <v>26455</v>
      </c>
      <c r="D176" s="177">
        <v>0</v>
      </c>
      <c r="E176" s="128">
        <v>0</v>
      </c>
      <c r="F176" s="156">
        <f t="shared" si="2"/>
        <v>1.6991550791280431E-5</v>
      </c>
      <c r="G176" s="215">
        <f t="shared" si="3"/>
        <v>0</v>
      </c>
    </row>
    <row r="177" spans="1:7" x14ac:dyDescent="0.6">
      <c r="A177" s="178" t="s">
        <v>117</v>
      </c>
      <c r="B177" s="127">
        <v>472562.3</v>
      </c>
      <c r="C177" s="128">
        <v>206351</v>
      </c>
      <c r="D177" s="127">
        <v>0</v>
      </c>
      <c r="E177" s="128">
        <v>0</v>
      </c>
      <c r="F177" s="156">
        <f t="shared" si="2"/>
        <v>1.3253538073451174E-4</v>
      </c>
      <c r="G177" s="156">
        <f t="shared" si="3"/>
        <v>0</v>
      </c>
    </row>
    <row r="178" spans="1:7" x14ac:dyDescent="0.6">
      <c r="A178" s="216" t="s">
        <v>137</v>
      </c>
      <c r="B178" s="217">
        <v>117143.28</v>
      </c>
      <c r="C178" s="218">
        <v>54233</v>
      </c>
      <c r="D178" s="217">
        <v>0</v>
      </c>
      <c r="E178" s="218">
        <v>0</v>
      </c>
      <c r="F178" s="156">
        <f t="shared" si="2"/>
        <v>3.4832839692440432E-5</v>
      </c>
      <c r="G178" s="156">
        <f t="shared" si="3"/>
        <v>0</v>
      </c>
    </row>
    <row r="179" spans="1:7" x14ac:dyDescent="0.6">
      <c r="A179" s="216" t="s">
        <v>125</v>
      </c>
      <c r="B179" s="217">
        <v>92285.2</v>
      </c>
      <c r="C179" s="218">
        <v>51588</v>
      </c>
      <c r="D179" s="217">
        <v>0</v>
      </c>
      <c r="E179" s="218">
        <v>0</v>
      </c>
      <c r="F179" s="156">
        <f t="shared" si="2"/>
        <v>3.3134005753943483E-5</v>
      </c>
      <c r="G179" s="156">
        <f t="shared" si="3"/>
        <v>0</v>
      </c>
    </row>
    <row r="180" spans="1:7" x14ac:dyDescent="0.6">
      <c r="A180" s="216" t="s">
        <v>74</v>
      </c>
      <c r="B180" s="217">
        <v>106848</v>
      </c>
      <c r="C180" s="218">
        <v>40320</v>
      </c>
      <c r="D180" s="217">
        <v>0</v>
      </c>
      <c r="E180" s="218">
        <v>0</v>
      </c>
      <c r="F180" s="156">
        <f t="shared" si="2"/>
        <v>2.589678049156783E-5</v>
      </c>
      <c r="G180" s="156">
        <f t="shared" si="3"/>
        <v>0</v>
      </c>
    </row>
    <row r="181" spans="1:7" ht="16.899999999999999" thickBot="1" x14ac:dyDescent="0.65">
      <c r="A181" s="219" t="s">
        <v>111</v>
      </c>
      <c r="B181" s="220">
        <v>74392.56</v>
      </c>
      <c r="C181" s="221">
        <v>23429</v>
      </c>
      <c r="D181" s="220">
        <v>0</v>
      </c>
      <c r="E181" s="221">
        <v>0</v>
      </c>
      <c r="F181" s="156">
        <f t="shared" si="2"/>
        <v>1.5048007691888461E-5</v>
      </c>
      <c r="G181" s="156">
        <f t="shared" si="3"/>
        <v>0</v>
      </c>
    </row>
    <row r="182" spans="1:7" x14ac:dyDescent="0.6">
      <c r="B182" s="222"/>
      <c r="C182" s="223"/>
      <c r="D182" s="222"/>
      <c r="F182" s="224"/>
      <c r="G182" s="224"/>
    </row>
  </sheetData>
  <mergeCells count="11">
    <mergeCell ref="H103:H112"/>
    <mergeCell ref="K10:L11"/>
    <mergeCell ref="A1:A3"/>
    <mergeCell ref="A10:A11"/>
    <mergeCell ref="B10:C10"/>
    <mergeCell ref="D10:E10"/>
    <mergeCell ref="A101:A102"/>
    <mergeCell ref="B101:C101"/>
    <mergeCell ref="D101:E101"/>
    <mergeCell ref="F101:F102"/>
    <mergeCell ref="G101:G102"/>
  </mergeCells>
  <conditionalFormatting sqref="F98">
    <cfRule type="cellIs" dxfId="5" priority="2" operator="lessThan">
      <formula>0</formula>
    </cfRule>
  </conditionalFormatting>
  <conditionalFormatting sqref="F12:G92">
    <cfRule type="cellIs" dxfId="4" priority="4" operator="lessThan">
      <formula>0</formula>
    </cfRule>
  </conditionalFormatting>
  <conditionalFormatting sqref="F97:G97">
    <cfRule type="cellIs" dxfId="3" priority="1" operator="lessThan">
      <formula>0</formula>
    </cfRule>
  </conditionalFormatting>
  <conditionalFormatting sqref="F101:G101">
    <cfRule type="cellIs" dxfId="2" priority="3" stopIfTrue="1" operator="lessThan">
      <formula>0</formula>
    </cfRule>
  </conditionalFormatting>
  <conditionalFormatting sqref="F1:H9 F117:G65201">
    <cfRule type="cellIs" dxfId="1" priority="8" stopIfTrue="1" operator="lessThan">
      <formula>0</formula>
    </cfRule>
  </conditionalFormatting>
  <conditionalFormatting sqref="G10:H10 H172:H65273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2024-08-26T16:28:25Z</dcterms:modified>
</cp:coreProperties>
</file>