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c0cd21a6704e53/Escritorio/Comercio Exterior/Estadisticas CNA/Estadisticas CNA 2024/"/>
    </mc:Choice>
  </mc:AlternateContent>
  <xr:revisionPtr revIDLastSave="6" documentId="8_{C89536A5-9ED9-4793-96D0-85518E6B0E18}" xr6:coauthVersionLast="47" xr6:coauthVersionMax="47" xr10:uidLastSave="{5521585E-F926-487A-836C-C42FAB0EC360}"/>
  <bookViews>
    <workbookView xWindow="-98" yWindow="-98" windowWidth="21795" windowHeight="13875" tabRatio="923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PAÍS'!$A$76:$E$76</definedName>
    <definedName name="_xlnm._FilterDatabase" localSheetId="2" hidden="1">'MERCADO PAÍS ACUM'!$A$102:$E$102</definedName>
  </definedNames>
  <calcPr calcId="191029"/>
  <fileRecoveryPr autoRecover="0"/>
</workbook>
</file>

<file path=xl/calcChain.xml><?xml version="1.0" encoding="utf-8"?>
<calcChain xmlns="http://schemas.openxmlformats.org/spreadsheetml/2006/main">
  <c r="G178" i="59" l="1"/>
  <c r="G179" i="59"/>
  <c r="G180" i="59"/>
  <c r="G181" i="59"/>
  <c r="F178" i="59"/>
  <c r="F179" i="59"/>
  <c r="F180" i="59"/>
  <c r="F181" i="59"/>
  <c r="K16" i="59" l="1"/>
  <c r="K15" i="59"/>
  <c r="K14" i="59"/>
  <c r="K13" i="50"/>
  <c r="F77" i="50"/>
  <c r="AU74" i="7"/>
  <c r="AE97" i="7"/>
  <c r="G177" i="59"/>
  <c r="G176" i="59"/>
  <c r="G175" i="59"/>
  <c r="G174" i="59"/>
  <c r="G173" i="59"/>
  <c r="G172" i="59"/>
  <c r="G171" i="59"/>
  <c r="G170" i="59"/>
  <c r="G169" i="59"/>
  <c r="G168" i="59"/>
  <c r="G167" i="59"/>
  <c r="G166" i="59"/>
  <c r="G165" i="59"/>
  <c r="G164" i="59"/>
  <c r="G163" i="59"/>
  <c r="G162" i="59"/>
  <c r="G161" i="59"/>
  <c r="G160" i="59"/>
  <c r="G159" i="59"/>
  <c r="G158" i="59"/>
  <c r="G157" i="59"/>
  <c r="G156" i="59"/>
  <c r="G155" i="59"/>
  <c r="G154" i="59"/>
  <c r="G153" i="59"/>
  <c r="G152" i="59"/>
  <c r="G151" i="59"/>
  <c r="G150" i="59"/>
  <c r="G149" i="59"/>
  <c r="G148" i="59"/>
  <c r="G147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G105" i="59"/>
  <c r="G104" i="59"/>
  <c r="G103" i="59"/>
  <c r="F177" i="59"/>
  <c r="F176" i="59"/>
  <c r="F175" i="59"/>
  <c r="F174" i="59"/>
  <c r="F173" i="59"/>
  <c r="F172" i="59"/>
  <c r="F171" i="59"/>
  <c r="F170" i="59"/>
  <c r="F169" i="59"/>
  <c r="F168" i="59"/>
  <c r="F167" i="59"/>
  <c r="F166" i="59"/>
  <c r="F165" i="59"/>
  <c r="F164" i="59"/>
  <c r="F163" i="59"/>
  <c r="F162" i="59"/>
  <c r="F161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F103" i="59"/>
  <c r="L19" i="59"/>
  <c r="L18" i="59"/>
  <c r="L17" i="59"/>
  <c r="L16" i="59"/>
  <c r="K19" i="59"/>
  <c r="K18" i="59"/>
  <c r="K17" i="59"/>
  <c r="K13" i="59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G83" i="50"/>
  <c r="G82" i="50"/>
  <c r="G81" i="50"/>
  <c r="G80" i="50"/>
  <c r="G79" i="50"/>
  <c r="G78" i="50"/>
  <c r="G77" i="50"/>
  <c r="F130" i="50"/>
  <c r="F129" i="50"/>
  <c r="F128" i="50"/>
  <c r="F127" i="50"/>
  <c r="F126" i="50"/>
  <c r="F125" i="50"/>
  <c r="F124" i="50"/>
  <c r="F123" i="50"/>
  <c r="F122" i="50"/>
  <c r="F121" i="50"/>
  <c r="F120" i="50"/>
  <c r="F119" i="50"/>
  <c r="F118" i="50"/>
  <c r="F117" i="50"/>
  <c r="F116" i="50"/>
  <c r="F115" i="50"/>
  <c r="F114" i="50"/>
  <c r="F113" i="50"/>
  <c r="F112" i="50"/>
  <c r="F111" i="50"/>
  <c r="F110" i="50"/>
  <c r="F109" i="50"/>
  <c r="F108" i="50"/>
  <c r="F107" i="50"/>
  <c r="F106" i="50"/>
  <c r="F105" i="50"/>
  <c r="F104" i="50"/>
  <c r="F103" i="50"/>
  <c r="F102" i="50"/>
  <c r="F101" i="50"/>
  <c r="F100" i="50"/>
  <c r="F99" i="50"/>
  <c r="F98" i="50"/>
  <c r="F97" i="50"/>
  <c r="F96" i="50"/>
  <c r="F95" i="50"/>
  <c r="F94" i="50"/>
  <c r="F93" i="50"/>
  <c r="F92" i="50"/>
  <c r="F91" i="50"/>
  <c r="F90" i="50"/>
  <c r="F89" i="50"/>
  <c r="F88" i="50"/>
  <c r="F87" i="50"/>
  <c r="F86" i="50"/>
  <c r="F85" i="50"/>
  <c r="F84" i="50"/>
  <c r="F83" i="50"/>
  <c r="F82" i="50"/>
  <c r="F81" i="50"/>
  <c r="F80" i="50"/>
  <c r="F79" i="50"/>
  <c r="F78" i="50"/>
  <c r="L19" i="50"/>
  <c r="L18" i="50"/>
  <c r="L17" i="50"/>
  <c r="L16" i="50"/>
  <c r="L15" i="50"/>
  <c r="L14" i="50"/>
  <c r="L13" i="50"/>
  <c r="K19" i="50"/>
  <c r="K18" i="50"/>
  <c r="K17" i="50"/>
  <c r="K16" i="50"/>
  <c r="K15" i="50"/>
  <c r="K14" i="50"/>
  <c r="H77" i="50" l="1"/>
  <c r="H103" i="59" l="1"/>
  <c r="AE96" i="7"/>
  <c r="L15" i="59"/>
  <c r="L14" i="59"/>
  <c r="L13" i="59"/>
  <c r="AU40" i="7" l="1"/>
  <c r="AW40" i="7" l="1"/>
  <c r="AV40" i="7"/>
  <c r="AE95" i="7"/>
  <c r="AE94" i="7" l="1"/>
  <c r="AU72" i="7" l="1"/>
  <c r="AE93" i="7" l="1"/>
  <c r="AE92" i="7" l="1"/>
  <c r="AE91" i="7"/>
  <c r="AE90" i="7" l="1"/>
  <c r="AE89" i="7"/>
  <c r="AE88" i="7"/>
  <c r="AE87" i="7" l="1"/>
  <c r="AE86" i="7" l="1"/>
  <c r="AE85" i="7" l="1"/>
  <c r="AE84" i="7" l="1"/>
  <c r="AD69" i="7"/>
  <c r="AD82" i="7"/>
  <c r="AI35" i="7" l="1"/>
  <c r="AE83" i="7" l="1"/>
  <c r="AC82" i="7" l="1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E80" i="7"/>
  <c r="AE81" i="7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U73" i="7"/>
  <c r="AU39" i="7"/>
  <c r="AW39" i="7" s="1"/>
  <c r="AE82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E79" i="7"/>
  <c r="AE78" i="7"/>
  <c r="AE76" i="7"/>
  <c r="AE77" i="7"/>
  <c r="AE75" i="7"/>
  <c r="AE74" i="7"/>
  <c r="AE73" i="7"/>
  <c r="AE72" i="7"/>
  <c r="AV38" i="7"/>
  <c r="AE71" i="7"/>
  <c r="AE70" i="7"/>
  <c r="AU71" i="7"/>
  <c r="AV37" i="7" s="1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U70" i="7"/>
  <c r="AV36" i="7" s="1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E38" i="7"/>
  <c r="AE37" i="7"/>
  <c r="AE36" i="7"/>
  <c r="AE35" i="7"/>
  <c r="AU69" i="7"/>
  <c r="AV35" i="7" s="1"/>
  <c r="AE34" i="7"/>
  <c r="AE33" i="7"/>
  <c r="AE32" i="7"/>
  <c r="AU67" i="7"/>
  <c r="AV33" i="7" s="1"/>
  <c r="AE31" i="7"/>
  <c r="AE30" i="7"/>
  <c r="AU44" i="7"/>
  <c r="AV10" i="7" s="1"/>
  <c r="AU45" i="7"/>
  <c r="AV11" i="7" s="1"/>
  <c r="AU46" i="7"/>
  <c r="AV12" i="7" s="1"/>
  <c r="AU47" i="7"/>
  <c r="AV13" i="7" s="1"/>
  <c r="AU48" i="7"/>
  <c r="AV14" i="7" s="1"/>
  <c r="AU49" i="7"/>
  <c r="AV15" i="7" s="1"/>
  <c r="AU50" i="7"/>
  <c r="AV16" i="7" s="1"/>
  <c r="AU51" i="7"/>
  <c r="AV17" i="7" s="1"/>
  <c r="AU52" i="7"/>
  <c r="AV18" i="7" s="1"/>
  <c r="AU53" i="7"/>
  <c r="AV19" i="7" s="1"/>
  <c r="AU54" i="7"/>
  <c r="AV20" i="7" s="1"/>
  <c r="AU55" i="7"/>
  <c r="AV21" i="7" s="1"/>
  <c r="AU56" i="7"/>
  <c r="AV22" i="7" s="1"/>
  <c r="AU57" i="7"/>
  <c r="AV23" i="7" s="1"/>
  <c r="AU58" i="7"/>
  <c r="AV24" i="7" s="1"/>
  <c r="AU59" i="7"/>
  <c r="AV25" i="7" s="1"/>
  <c r="AU60" i="7"/>
  <c r="AV26" i="7" s="1"/>
  <c r="AU61" i="7"/>
  <c r="AV27" i="7" s="1"/>
  <c r="AU62" i="7"/>
  <c r="AV28" i="7" s="1"/>
  <c r="AU63" i="7"/>
  <c r="AV29" i="7" s="1"/>
  <c r="AU64" i="7"/>
  <c r="AV30" i="7" s="1"/>
  <c r="AU65" i="7"/>
  <c r="AV31" i="7" s="1"/>
  <c r="AU66" i="7"/>
  <c r="AV32" i="7" s="1"/>
  <c r="AU68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V39" i="7" l="1"/>
  <c r="AE69" i="7"/>
</calcChain>
</file>

<file path=xl/sharedStrings.xml><?xml version="1.0" encoding="utf-8"?>
<sst xmlns="http://schemas.openxmlformats.org/spreadsheetml/2006/main" count="408" uniqueCount="142">
  <si>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</si>
  <si>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</si>
  <si>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</si>
  <si>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</si>
  <si>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</si>
  <si>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</si>
  <si>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</si>
  <si>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</si>
  <si>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</si>
  <si>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</si>
  <si>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</si>
  <si>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</si>
  <si>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</si>
  <si>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</si>
  <si>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</si>
  <si>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</si>
  <si>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</si>
  <si>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</si>
  <si>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</si>
  <si>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</si>
  <si>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</si>
  <si>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</si>
  <si>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</si>
  <si>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</si>
  <si>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</si>
  <si>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</si>
  <si>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</si>
  <si>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</si>
  <si>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</si>
  <si>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</si>
  <si>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</si>
  <si>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</si>
  <si>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</si>
  <si>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</si>
  <si>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</si>
  <si>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</si>
  <si>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</si>
  <si>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</si>
  <si>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</si>
  <si>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</si>
  <si>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</si>
  <si>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</si>
  <si>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TRINIDAD Y TOBAGO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</si>
  <si>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</si>
  <si>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</si>
  <si>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</si>
  <si>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</si>
  <si>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</si>
  <si>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</si>
  <si>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</si>
  <si>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</si>
  <si>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</si>
  <si>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</si>
  <si>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</si>
  <si>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</si>
  <si>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</si>
  <si>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</si>
  <si>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</si>
  <si>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</si>
  <si>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</si>
  <si>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DINAMARCA</t>
  </si>
  <si>
    <t>PUERTO RICO</t>
  </si>
  <si>
    <t>RESTO DE ASIA</t>
  </si>
  <si>
    <t>ARGENTINA</t>
  </si>
  <si>
    <t>LITUANIA</t>
  </si>
  <si>
    <t>BOLIVIA</t>
  </si>
  <si>
    <t>HONG KONG</t>
  </si>
  <si>
    <t>URUGUAY</t>
  </si>
  <si>
    <t>AMÉRICA</t>
  </si>
  <si>
    <t>ESTONIA</t>
  </si>
  <si>
    <t>POLONIA</t>
  </si>
  <si>
    <t>LIBIA</t>
  </si>
  <si>
    <t>EL SALVADOR</t>
  </si>
  <si>
    <t>ARUBA</t>
  </si>
  <si>
    <t>HONDURAS</t>
  </si>
  <si>
    <t>COSTA RICA</t>
  </si>
  <si>
    <t>PARAGUAY</t>
  </si>
  <si>
    <t>SUECIA</t>
  </si>
  <si>
    <t>Fuente: Estadistic S.A.</t>
  </si>
  <si>
    <t>Part. Libras 2023</t>
  </si>
  <si>
    <t>FINLANDIA</t>
  </si>
  <si>
    <t>SUDÁFRICA</t>
  </si>
  <si>
    <t>REUNIÓN (COLONIA FRANCIA)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</si>
  <si>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</si>
  <si>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</si>
  <si>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</si>
  <si>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</si>
  <si>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</si>
  <si>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</si>
  <si>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</si>
  <si>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</si>
  <si>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</si>
  <si>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</si>
  <si>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</si>
  <si>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</si>
  <si>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</si>
  <si>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</si>
  <si>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</si>
  <si>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</si>
  <si>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TURQUÍA</t>
  </si>
  <si>
    <t>AMERICA</t>
  </si>
  <si>
    <t xml:space="preserve">AFRICA </t>
  </si>
  <si>
    <t>% participación 2023 vs 2024</t>
  </si>
  <si>
    <t>Part. Libras 2024</t>
  </si>
  <si>
    <t>RESUMEN HISTÓRICO MENSUAL (2017 - 2024)</t>
  </si>
  <si>
    <t>CROACIA</t>
  </si>
  <si>
    <t>BULGARIA</t>
  </si>
  <si>
    <t>GEORGIA</t>
  </si>
  <si>
    <t>BAHRÉIN</t>
  </si>
  <si>
    <t>NICARAGUA</t>
  </si>
  <si>
    <t>MARTINICA (COLONIA FRANCIA)</t>
  </si>
  <si>
    <t>AUSTRALIA</t>
  </si>
  <si>
    <t>RESUMEN DEL PERÍODO ACUMULADO</t>
  </si>
  <si>
    <t>Período</t>
  </si>
  <si>
    <t>Exportaciones Acumuladas por Mercado y País</t>
  </si>
  <si>
    <t>UCRANIA</t>
  </si>
  <si>
    <t>CATAR</t>
  </si>
  <si>
    <t>BRUNEI</t>
  </si>
  <si>
    <t>PANAMÁ</t>
  </si>
  <si>
    <t>COSTA DE MARFIL</t>
  </si>
  <si>
    <t>PERÚ</t>
  </si>
  <si>
    <t>CABO VERDE</t>
  </si>
  <si>
    <t>NORUEGA</t>
  </si>
  <si>
    <t>MONTENEGRO</t>
  </si>
  <si>
    <t>JORDANIA</t>
  </si>
  <si>
    <t>INDONESIA</t>
  </si>
  <si>
    <t>MÉXICO</t>
  </si>
  <si>
    <t>REPÚBLICA CHECA</t>
  </si>
  <si>
    <t>MALTA</t>
  </si>
  <si>
    <t>OMÁN</t>
  </si>
  <si>
    <t>ene-ago 2018</t>
  </si>
  <si>
    <t>ene-ago 2019</t>
  </si>
  <si>
    <t>ene-ago 2020</t>
  </si>
  <si>
    <t>ene-ago 2021</t>
  </si>
  <si>
    <t>ene-ago 2022</t>
  </si>
  <si>
    <t>ene-ago 2023</t>
  </si>
  <si>
    <t>ene-ago 2024</t>
  </si>
  <si>
    <t>ene - ago 23</t>
  </si>
  <si>
    <t>ene  - ago 24</t>
  </si>
  <si>
    <t>ene - ago 24</t>
  </si>
  <si>
    <t>Comparativo Agosto 2024 - CAMARÓN</t>
  </si>
  <si>
    <t>Análisis de las Exportaciones de CAMARÓN Agosto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</si>
</sst>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dd\/mm\/yyyy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  <numFmt numFmtId="172" formatCode="0.0%"/>
    <numFmt numFmtId="173" formatCode="\$\ #,##0"/>
  </numFmts>
  <fonts count="2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0"/>
      <color indexed="8"/>
      <name val="Arial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Segoe UI"/>
      <family val="2"/>
    </font>
    <font>
      <b/>
      <sz val="11"/>
      <color rgb="FF00000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11"/>
      <color rgb="FF15803D"/>
      <name val="Segoe UI"/>
      <family val="2"/>
    </font>
    <font>
      <sz val="11"/>
      <color rgb="FFB91C1C"/>
      <name val="Segoe UI"/>
      <family val="2"/>
    </font>
    <font>
      <b/>
      <sz val="11"/>
      <color rgb="FF002060"/>
      <name val="Segoe UI"/>
      <family val="2"/>
    </font>
    <font>
      <sz val="11"/>
      <color rgb="FFFF0000"/>
      <name val="Segoe UI"/>
      <family val="2"/>
    </font>
    <font>
      <b/>
      <sz val="11"/>
      <color theme="3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5">
    <xf numFmtId="0" fontId="0" fillId="0" borderId="0"/>
    <xf numFmtId="169" fontId="7" fillId="0" borderId="0" applyFont="0" applyFill="0" applyBorder="0" applyAlignment="0" applyProtection="0">
      <alignment vertical="top"/>
    </xf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>
      <alignment vertical="top"/>
    </xf>
    <xf numFmtId="164" fontId="7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top"/>
    </xf>
    <xf numFmtId="0" fontId="9" fillId="0" borderId="0">
      <alignment vertical="top"/>
    </xf>
    <xf numFmtId="0" fontId="7" fillId="0" borderId="0">
      <alignment vertical="top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3" fillId="0" borderId="0" applyFill="0" applyBorder="0" applyProtection="0">
      <alignment vertical="center"/>
    </xf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>
      <alignment vertical="top"/>
    </xf>
    <xf numFmtId="164" fontId="7" fillId="0" borderId="0" applyFont="0" applyFill="0" applyBorder="0" applyAlignment="0" applyProtection="0">
      <alignment vertical="top"/>
    </xf>
    <xf numFmtId="0" fontId="1" fillId="0" borderId="0"/>
  </cellStyleXfs>
  <cellXfs count="240">
    <xf numFmtId="0" fontId="0" fillId="0" borderId="0" xfId="0"/>
    <xf numFmtId="0" fontId="5" fillId="0" borderId="0" xfId="20" applyFont="1"/>
    <xf numFmtId="0" fontId="5" fillId="0" borderId="0" xfId="20" applyFont="1" applyAlignment="1">
      <alignment vertical="center"/>
    </xf>
    <xf numFmtId="4" fontId="5" fillId="0" borderId="0" xfId="20" applyNumberFormat="1" applyFont="1" applyAlignment="1">
      <alignment vertical="center"/>
    </xf>
    <xf numFmtId="0" fontId="5" fillId="0" borderId="0" xfId="17" applyFont="1"/>
    <xf numFmtId="0" fontId="6" fillId="0" borderId="0" xfId="20" applyFont="1" applyAlignment="1">
      <alignment horizontal="right" vertical="center"/>
    </xf>
    <xf numFmtId="0" fontId="11" fillId="0" borderId="0" xfId="20" applyFont="1"/>
    <xf numFmtId="3" fontId="5" fillId="0" borderId="0" xfId="20" applyNumberFormat="1" applyFont="1"/>
    <xf numFmtId="0" fontId="6" fillId="0" borderId="0" xfId="20" applyFont="1" applyAlignment="1">
      <alignment horizontal="left" vertical="center"/>
    </xf>
    <xf numFmtId="4" fontId="6" fillId="0" borderId="0" xfId="20" applyNumberFormat="1" applyFont="1" applyAlignment="1">
      <alignment vertical="center"/>
    </xf>
    <xf numFmtId="0" fontId="6" fillId="0" borderId="0" xfId="20" applyFont="1" applyAlignment="1">
      <alignment horizontal="center" vertical="center"/>
    </xf>
    <xf numFmtId="0" fontId="6" fillId="0" borderId="0" xfId="20" applyFont="1" applyAlignment="1">
      <alignment vertical="center"/>
    </xf>
    <xf numFmtId="3" fontId="5" fillId="0" borderId="0" xfId="20" applyNumberFormat="1" applyFont="1" applyAlignment="1">
      <alignment horizontal="left" vertical="center"/>
    </xf>
    <xf numFmtId="3" fontId="6" fillId="0" borderId="0" xfId="20" applyNumberFormat="1" applyFont="1" applyAlignment="1">
      <alignment horizontal="right" vertical="center"/>
    </xf>
    <xf numFmtId="3" fontId="6" fillId="0" borderId="0" xfId="17" applyNumberFormat="1" applyFont="1" applyAlignment="1">
      <alignment horizontal="left" vertical="center"/>
    </xf>
    <xf numFmtId="0" fontId="6" fillId="0" borderId="0" xfId="17" applyFont="1" applyAlignment="1">
      <alignment horizontal="left" vertical="center"/>
    </xf>
    <xf numFmtId="0" fontId="5" fillId="0" borderId="0" xfId="20" applyFont="1" applyAlignment="1">
      <alignment wrapText="1"/>
    </xf>
    <xf numFmtId="0" fontId="12" fillId="0" borderId="0" xfId="17" applyFont="1" applyAlignment="1">
      <alignment horizontal="center" vertical="center" readingOrder="1"/>
    </xf>
    <xf numFmtId="172" fontId="5" fillId="0" borderId="0" xfId="29" applyNumberFormat="1" applyFont="1"/>
    <xf numFmtId="9" fontId="5" fillId="0" borderId="0" xfId="20" applyNumberFormat="1" applyFont="1"/>
    <xf numFmtId="1" fontId="14" fillId="0" borderId="2" xfId="0" applyNumberFormat="1" applyFont="1" applyBorder="1" applyAlignment="1">
      <alignment horizontal="center" vertical="center"/>
    </xf>
    <xf numFmtId="173" fontId="14" fillId="0" borderId="2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173" fontId="14" fillId="0" borderId="4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73" fontId="14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173" fontId="13" fillId="0" borderId="11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10" fontId="13" fillId="0" borderId="11" xfId="0" applyNumberFormat="1" applyFont="1" applyBorder="1" applyAlignment="1">
      <alignment horizontal="center" vertical="center"/>
    </xf>
    <xf numFmtId="10" fontId="14" fillId="0" borderId="2" xfId="0" applyNumberFormat="1" applyFont="1" applyBorder="1" applyAlignment="1">
      <alignment horizontal="center" vertical="center"/>
    </xf>
    <xf numFmtId="10" fontId="14" fillId="0" borderId="4" xfId="0" applyNumberFormat="1" applyFont="1" applyBorder="1" applyAlignment="1">
      <alignment horizontal="center" vertical="center"/>
    </xf>
    <xf numFmtId="10" fontId="5" fillId="0" borderId="0" xfId="20" applyNumberFormat="1" applyFont="1"/>
    <xf numFmtId="0" fontId="5" fillId="0" borderId="0" xfId="20" applyFont="1" applyAlignment="1">
      <alignment horizontal="center"/>
    </xf>
    <xf numFmtId="10" fontId="15" fillId="0" borderId="2" xfId="0" applyNumberFormat="1" applyFont="1" applyBorder="1"/>
    <xf numFmtId="10" fontId="16" fillId="0" borderId="2" xfId="0" applyNumberFormat="1" applyFont="1" applyBorder="1"/>
    <xf numFmtId="10" fontId="15" fillId="0" borderId="4" xfId="0" applyNumberFormat="1" applyFont="1" applyBorder="1"/>
    <xf numFmtId="10" fontId="16" fillId="0" borderId="4" xfId="0" applyNumberFormat="1" applyFont="1" applyBorder="1"/>
    <xf numFmtId="0" fontId="17" fillId="0" borderId="0" xfId="16" applyFont="1" applyAlignment="1">
      <alignment vertical="center"/>
    </xf>
    <xf numFmtId="0" fontId="17" fillId="2" borderId="10" xfId="20" applyFont="1" applyFill="1" applyBorder="1" applyAlignment="1">
      <alignment horizontal="center"/>
    </xf>
    <xf numFmtId="0" fontId="17" fillId="2" borderId="12" xfId="20" applyFont="1" applyFill="1" applyBorder="1" applyAlignment="1">
      <alignment horizontal="center"/>
    </xf>
    <xf numFmtId="0" fontId="17" fillId="2" borderId="1" xfId="20" applyFont="1" applyFill="1" applyBorder="1" applyAlignment="1">
      <alignment horizontal="center"/>
    </xf>
    <xf numFmtId="0" fontId="17" fillId="2" borderId="11" xfId="20" applyFont="1" applyFill="1" applyBorder="1" applyAlignment="1">
      <alignment horizontal="center"/>
    </xf>
    <xf numFmtId="0" fontId="17" fillId="2" borderId="11" xfId="20" applyFont="1" applyFill="1" applyBorder="1" applyAlignment="1">
      <alignment horizontal="center" vertical="center"/>
    </xf>
    <xf numFmtId="17" fontId="5" fillId="0" borderId="12" xfId="20" applyNumberFormat="1" applyFont="1" applyBorder="1" applyAlignment="1">
      <alignment horizontal="center" vertical="center"/>
    </xf>
    <xf numFmtId="3" fontId="5" fillId="0" borderId="1" xfId="20" applyNumberFormat="1" applyFont="1" applyBorder="1" applyAlignment="1">
      <alignment horizontal="center" vertical="center"/>
    </xf>
    <xf numFmtId="168" fontId="5" fillId="0" borderId="1" xfId="20" applyNumberFormat="1" applyFont="1" applyBorder="1" applyAlignment="1">
      <alignment horizontal="center" vertical="center"/>
    </xf>
    <xf numFmtId="170" fontId="5" fillId="0" borderId="1" xfId="20" applyNumberFormat="1" applyFont="1" applyBorder="1" applyAlignment="1">
      <alignment horizontal="center" vertical="center"/>
    </xf>
    <xf numFmtId="0" fontId="13" fillId="0" borderId="1" xfId="20" applyFont="1" applyBorder="1" applyAlignment="1">
      <alignment horizontal="center"/>
    </xf>
    <xf numFmtId="3" fontId="14" fillId="0" borderId="1" xfId="20" applyNumberFormat="1" applyFont="1" applyBorder="1" applyAlignment="1">
      <alignment horizontal="center"/>
    </xf>
    <xf numFmtId="3" fontId="14" fillId="0" borderId="12" xfId="20" applyNumberFormat="1" applyFont="1" applyBorder="1" applyAlignment="1">
      <alignment horizontal="center"/>
    </xf>
    <xf numFmtId="3" fontId="13" fillId="0" borderId="1" xfId="20" applyNumberFormat="1" applyFont="1" applyBorder="1" applyAlignment="1">
      <alignment horizontal="center"/>
    </xf>
    <xf numFmtId="170" fontId="5" fillId="0" borderId="1" xfId="20" applyNumberFormat="1" applyFont="1" applyBorder="1" applyAlignment="1">
      <alignment horizontal="center"/>
    </xf>
    <xf numFmtId="9" fontId="5" fillId="0" borderId="1" xfId="20" applyNumberFormat="1" applyFont="1" applyBorder="1" applyAlignment="1">
      <alignment horizontal="center"/>
    </xf>
    <xf numFmtId="17" fontId="5" fillId="0" borderId="9" xfId="20" applyNumberFormat="1" applyFont="1" applyBorder="1" applyAlignment="1">
      <alignment horizontal="center" vertical="center"/>
    </xf>
    <xf numFmtId="3" fontId="5" fillId="0" borderId="2" xfId="20" applyNumberFormat="1" applyFont="1" applyBorder="1" applyAlignment="1">
      <alignment horizontal="center" vertical="center"/>
    </xf>
    <xf numFmtId="168" fontId="5" fillId="0" borderId="2" xfId="20" applyNumberFormat="1" applyFont="1" applyBorder="1" applyAlignment="1">
      <alignment horizontal="center" vertical="center"/>
    </xf>
    <xf numFmtId="170" fontId="5" fillId="0" borderId="2" xfId="20" applyNumberFormat="1" applyFont="1" applyBorder="1" applyAlignment="1">
      <alignment horizontal="center" vertical="center"/>
    </xf>
    <xf numFmtId="0" fontId="13" fillId="0" borderId="2" xfId="20" applyFont="1" applyBorder="1" applyAlignment="1">
      <alignment horizontal="center"/>
    </xf>
    <xf numFmtId="3" fontId="14" fillId="0" borderId="2" xfId="20" applyNumberFormat="1" applyFont="1" applyBorder="1" applyAlignment="1">
      <alignment horizontal="center"/>
    </xf>
    <xf numFmtId="3" fontId="14" fillId="0" borderId="9" xfId="20" applyNumberFormat="1" applyFont="1" applyBorder="1" applyAlignment="1">
      <alignment horizontal="center"/>
    </xf>
    <xf numFmtId="3" fontId="13" fillId="0" borderId="2" xfId="20" applyNumberFormat="1" applyFont="1" applyBorder="1" applyAlignment="1">
      <alignment horizontal="center"/>
    </xf>
    <xf numFmtId="170" fontId="5" fillId="0" borderId="2" xfId="20" applyNumberFormat="1" applyFont="1" applyBorder="1" applyAlignment="1">
      <alignment horizontal="center"/>
    </xf>
    <xf numFmtId="9" fontId="5" fillId="0" borderId="2" xfId="20" applyNumberFormat="1" applyFont="1" applyBorder="1" applyAlignment="1">
      <alignment horizontal="center"/>
    </xf>
    <xf numFmtId="9" fontId="18" fillId="0" borderId="2" xfId="20" applyNumberFormat="1" applyFont="1" applyBorder="1" applyAlignment="1">
      <alignment horizontal="center"/>
    </xf>
    <xf numFmtId="10" fontId="5" fillId="0" borderId="0" xfId="30" applyNumberFormat="1" applyFont="1" applyFill="1">
      <alignment vertical="center"/>
    </xf>
    <xf numFmtId="17" fontId="5" fillId="0" borderId="9" xfId="20" applyNumberFormat="1" applyFont="1" applyBorder="1" applyAlignment="1">
      <alignment horizontal="center"/>
    </xf>
    <xf numFmtId="4" fontId="5" fillId="0" borderId="0" xfId="17" applyNumberFormat="1" applyFont="1" applyAlignment="1">
      <alignment vertical="center"/>
    </xf>
    <xf numFmtId="3" fontId="5" fillId="0" borderId="2" xfId="20" applyNumberFormat="1" applyFont="1" applyBorder="1" applyAlignment="1">
      <alignment horizontal="center"/>
    </xf>
    <xf numFmtId="3" fontId="5" fillId="0" borderId="9" xfId="20" applyNumberFormat="1" applyFont="1" applyBorder="1" applyAlignment="1">
      <alignment horizontal="center"/>
    </xf>
    <xf numFmtId="3" fontId="6" fillId="0" borderId="2" xfId="20" applyNumberFormat="1" applyFont="1" applyBorder="1" applyAlignment="1">
      <alignment horizontal="center"/>
    </xf>
    <xf numFmtId="9" fontId="5" fillId="0" borderId="0" xfId="17" applyNumberFormat="1" applyFont="1"/>
    <xf numFmtId="3" fontId="5" fillId="0" borderId="2" xfId="17" applyNumberFormat="1" applyFont="1" applyBorder="1" applyAlignment="1">
      <alignment horizontal="center"/>
    </xf>
    <xf numFmtId="168" fontId="5" fillId="0" borderId="2" xfId="17" applyNumberFormat="1" applyFont="1" applyBorder="1" applyAlignment="1">
      <alignment horizontal="center"/>
    </xf>
    <xf numFmtId="170" fontId="5" fillId="0" borderId="2" xfId="17" applyNumberFormat="1" applyFont="1" applyBorder="1" applyAlignment="1">
      <alignment horizontal="center"/>
    </xf>
    <xf numFmtId="3" fontId="5" fillId="0" borderId="2" xfId="20" applyNumberFormat="1" applyFont="1" applyBorder="1" applyAlignment="1">
      <alignment horizontal="center" wrapText="1"/>
    </xf>
    <xf numFmtId="2" fontId="5" fillId="0" borderId="0" xfId="17" applyNumberFormat="1" applyFont="1"/>
    <xf numFmtId="3" fontId="5" fillId="0" borderId="2" xfId="17" applyNumberFormat="1" applyFont="1" applyBorder="1" applyAlignment="1">
      <alignment horizontal="center" vertical="center"/>
    </xf>
    <xf numFmtId="168" fontId="5" fillId="0" borderId="2" xfId="17" applyNumberFormat="1" applyFont="1" applyBorder="1" applyAlignment="1">
      <alignment horizontal="center" vertical="center"/>
    </xf>
    <xf numFmtId="170" fontId="5" fillId="0" borderId="2" xfId="17" applyNumberFormat="1" applyFont="1" applyBorder="1" applyAlignment="1">
      <alignment horizontal="center" vertical="center"/>
    </xf>
    <xf numFmtId="3" fontId="6" fillId="0" borderId="0" xfId="17" applyNumberFormat="1" applyFont="1" applyAlignment="1">
      <alignment vertical="center"/>
    </xf>
    <xf numFmtId="0" fontId="13" fillId="0" borderId="4" xfId="20" applyFont="1" applyBorder="1" applyAlignment="1">
      <alignment horizontal="center"/>
    </xf>
    <xf numFmtId="3" fontId="5" fillId="0" borderId="4" xfId="20" applyNumberFormat="1" applyFont="1" applyBorder="1" applyAlignment="1">
      <alignment horizontal="center"/>
    </xf>
    <xf numFmtId="3" fontId="5" fillId="0" borderId="4" xfId="17" applyNumberFormat="1" applyFont="1" applyBorder="1" applyAlignment="1">
      <alignment horizontal="center"/>
    </xf>
    <xf numFmtId="3" fontId="5" fillId="0" borderId="4" xfId="20" applyNumberFormat="1" applyFont="1" applyBorder="1" applyAlignment="1">
      <alignment horizontal="center" vertical="center"/>
    </xf>
    <xf numFmtId="3" fontId="5" fillId="0" borderId="4" xfId="0" applyNumberFormat="1" applyFont="1" applyBorder="1"/>
    <xf numFmtId="3" fontId="5" fillId="0" borderId="8" xfId="20" applyNumberFormat="1" applyFont="1" applyBorder="1" applyAlignment="1">
      <alignment horizontal="center"/>
    </xf>
    <xf numFmtId="3" fontId="13" fillId="0" borderId="4" xfId="20" applyNumberFormat="1" applyFont="1" applyBorder="1" applyAlignment="1">
      <alignment horizontal="center"/>
    </xf>
    <xf numFmtId="168" fontId="5" fillId="0" borderId="2" xfId="20" applyNumberFormat="1" applyFont="1" applyBorder="1" applyAlignment="1">
      <alignment horizontal="center"/>
    </xf>
    <xf numFmtId="4" fontId="5" fillId="0" borderId="0" xfId="20" applyNumberFormat="1" applyFont="1"/>
    <xf numFmtId="168" fontId="14" fillId="0" borderId="1" xfId="20" applyNumberFormat="1" applyFont="1" applyBorder="1" applyAlignment="1">
      <alignment horizontal="center"/>
    </xf>
    <xf numFmtId="168" fontId="14" fillId="0" borderId="12" xfId="20" applyNumberFormat="1" applyFont="1" applyBorder="1" applyAlignment="1">
      <alignment horizontal="center"/>
    </xf>
    <xf numFmtId="168" fontId="13" fillId="0" borderId="1" xfId="20" applyNumberFormat="1" applyFont="1" applyBorder="1" applyAlignment="1">
      <alignment horizontal="center"/>
    </xf>
    <xf numFmtId="3" fontId="5" fillId="0" borderId="0" xfId="17" applyNumberFormat="1" applyFont="1"/>
    <xf numFmtId="168" fontId="14" fillId="0" borderId="2" xfId="20" applyNumberFormat="1" applyFont="1" applyBorder="1" applyAlignment="1">
      <alignment horizontal="center"/>
    </xf>
    <xf numFmtId="168" fontId="14" fillId="0" borderId="9" xfId="20" applyNumberFormat="1" applyFont="1" applyBorder="1" applyAlignment="1">
      <alignment horizontal="center"/>
    </xf>
    <xf numFmtId="168" fontId="13" fillId="0" borderId="2" xfId="20" applyNumberFormat="1" applyFont="1" applyBorder="1" applyAlignment="1">
      <alignment horizontal="center"/>
    </xf>
    <xf numFmtId="168" fontId="5" fillId="0" borderId="9" xfId="20" applyNumberFormat="1" applyFont="1" applyBorder="1" applyAlignment="1">
      <alignment horizontal="center"/>
    </xf>
    <xf numFmtId="168" fontId="6" fillId="0" borderId="2" xfId="20" applyNumberFormat="1" applyFont="1" applyBorder="1" applyAlignment="1">
      <alignment horizontal="center"/>
    </xf>
    <xf numFmtId="3" fontId="6" fillId="0" borderId="0" xfId="20" applyNumberFormat="1" applyFont="1" applyAlignment="1">
      <alignment horizontal="right"/>
    </xf>
    <xf numFmtId="4" fontId="6" fillId="0" borderId="0" xfId="20" applyNumberFormat="1" applyFont="1" applyAlignment="1">
      <alignment horizontal="right"/>
    </xf>
    <xf numFmtId="168" fontId="5" fillId="0" borderId="2" xfId="20" applyNumberFormat="1" applyFont="1" applyBorder="1" applyAlignment="1">
      <alignment horizontal="center" wrapText="1"/>
    </xf>
    <xf numFmtId="168" fontId="5" fillId="0" borderId="9" xfId="20" applyNumberFormat="1" applyFont="1" applyBorder="1" applyAlignment="1">
      <alignment horizontal="center" vertical="center"/>
    </xf>
    <xf numFmtId="168" fontId="5" fillId="0" borderId="9" xfId="17" applyNumberFormat="1" applyFont="1" applyBorder="1" applyAlignment="1">
      <alignment horizontal="center"/>
    </xf>
    <xf numFmtId="168" fontId="5" fillId="0" borderId="2" xfId="2" applyNumberFormat="1" applyFont="1" applyBorder="1" applyAlignment="1">
      <alignment horizontal="center"/>
    </xf>
    <xf numFmtId="171" fontId="5" fillId="0" borderId="2" xfId="20" applyNumberFormat="1" applyFont="1" applyBorder="1" applyAlignment="1">
      <alignment horizontal="center"/>
    </xf>
    <xf numFmtId="171" fontId="5" fillId="0" borderId="2" xfId="14" applyNumberFormat="1" applyFont="1" applyBorder="1" applyAlignment="1">
      <alignment horizontal="center"/>
    </xf>
    <xf numFmtId="168" fontId="5" fillId="0" borderId="4" xfId="20" applyNumberFormat="1" applyFont="1" applyBorder="1" applyAlignment="1">
      <alignment horizontal="center" vertical="center"/>
    </xf>
    <xf numFmtId="171" fontId="5" fillId="0" borderId="4" xfId="20" applyNumberFormat="1" applyFont="1" applyBorder="1" applyAlignment="1">
      <alignment horizontal="center" vertical="center"/>
    </xf>
    <xf numFmtId="171" fontId="5" fillId="0" borderId="8" xfId="17" applyNumberFormat="1" applyFont="1" applyBorder="1" applyAlignment="1">
      <alignment horizontal="center" vertical="center"/>
    </xf>
    <xf numFmtId="173" fontId="5" fillId="0" borderId="4" xfId="0" applyNumberFormat="1" applyFont="1" applyBorder="1"/>
    <xf numFmtId="0" fontId="5" fillId="0" borderId="4" xfId="20" applyFont="1" applyBorder="1"/>
    <xf numFmtId="168" fontId="13" fillId="0" borderId="4" xfId="20" applyNumberFormat="1" applyFont="1" applyBorder="1" applyAlignment="1">
      <alignment horizontal="center"/>
    </xf>
    <xf numFmtId="0" fontId="6" fillId="0" borderId="0" xfId="17" applyFont="1" applyAlignment="1">
      <alignment horizontal="right" vertical="center"/>
    </xf>
    <xf numFmtId="3" fontId="5" fillId="0" borderId="0" xfId="17" applyNumberFormat="1" applyFont="1" applyAlignment="1">
      <alignment vertical="center"/>
    </xf>
    <xf numFmtId="171" fontId="5" fillId="0" borderId="2" xfId="17" applyNumberFormat="1" applyFont="1" applyBorder="1" applyAlignment="1">
      <alignment horizontal="center"/>
    </xf>
    <xf numFmtId="171" fontId="5" fillId="0" borderId="2" xfId="2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/>
    </xf>
    <xf numFmtId="173" fontId="5" fillId="0" borderId="2" xfId="0" applyNumberFormat="1" applyFont="1" applyBorder="1" applyAlignment="1">
      <alignment horizontal="center"/>
    </xf>
    <xf numFmtId="17" fontId="5" fillId="0" borderId="8" xfId="2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173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5" fillId="0" borderId="0" xfId="17" applyFont="1" applyAlignment="1">
      <alignment horizontal="center"/>
    </xf>
    <xf numFmtId="3" fontId="5" fillId="0" borderId="0" xfId="20" applyNumberFormat="1" applyFont="1" applyAlignment="1">
      <alignment horizontal="center"/>
    </xf>
    <xf numFmtId="3" fontId="5" fillId="0" borderId="15" xfId="20" applyNumberFormat="1" applyFont="1" applyBorder="1" applyAlignment="1">
      <alignment horizontal="center"/>
    </xf>
    <xf numFmtId="0" fontId="17" fillId="2" borderId="10" xfId="20" applyFont="1" applyFill="1" applyBorder="1" applyAlignment="1">
      <alignment horizontal="center" vertical="center"/>
    </xf>
    <xf numFmtId="9" fontId="5" fillId="0" borderId="0" xfId="29" applyFont="1"/>
    <xf numFmtId="0" fontId="5" fillId="0" borderId="2" xfId="0" applyFont="1" applyBorder="1"/>
    <xf numFmtId="3" fontId="5" fillId="0" borderId="2" xfId="0" applyNumberFormat="1" applyFont="1" applyBorder="1"/>
    <xf numFmtId="173" fontId="5" fillId="0" borderId="2" xfId="0" applyNumberFormat="1" applyFont="1" applyBorder="1"/>
    <xf numFmtId="10" fontId="5" fillId="0" borderId="2" xfId="0" applyNumberFormat="1" applyFont="1" applyBorder="1"/>
    <xf numFmtId="0" fontId="5" fillId="0" borderId="4" xfId="0" applyFont="1" applyBorder="1"/>
    <xf numFmtId="1" fontId="5" fillId="0" borderId="2" xfId="20" applyNumberFormat="1" applyFont="1" applyBorder="1" applyAlignment="1">
      <alignment horizontal="center" vertical="center"/>
    </xf>
    <xf numFmtId="1" fontId="5" fillId="0" borderId="4" xfId="20" applyNumberFormat="1" applyFont="1" applyBorder="1" applyAlignment="1">
      <alignment horizontal="center" vertical="center"/>
    </xf>
    <xf numFmtId="168" fontId="5" fillId="0" borderId="0" xfId="20" applyNumberFormat="1" applyFont="1" applyAlignment="1">
      <alignment horizontal="center" vertical="center"/>
    </xf>
    <xf numFmtId="168" fontId="5" fillId="0" borderId="0" xfId="17" applyNumberFormat="1" applyFont="1"/>
    <xf numFmtId="0" fontId="5" fillId="0" borderId="0" xfId="16" applyFont="1"/>
    <xf numFmtId="0" fontId="11" fillId="0" borderId="0" xfId="16" applyFont="1"/>
    <xf numFmtId="9" fontId="17" fillId="3" borderId="1" xfId="29" applyFont="1" applyFill="1" applyBorder="1" applyAlignment="1">
      <alignment horizontal="center" vertical="center"/>
    </xf>
    <xf numFmtId="3" fontId="17" fillId="3" borderId="3" xfId="16" applyNumberFormat="1" applyFont="1" applyFill="1" applyBorder="1" applyAlignment="1">
      <alignment horizontal="center" vertical="center"/>
    </xf>
    <xf numFmtId="10" fontId="5" fillId="0" borderId="0" xfId="29" applyNumberFormat="1" applyFont="1"/>
    <xf numFmtId="173" fontId="14" fillId="0" borderId="2" xfId="0" applyNumberFormat="1" applyFont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10" fontId="14" fillId="0" borderId="2" xfId="0" applyNumberFormat="1" applyFont="1" applyBorder="1" applyAlignment="1">
      <alignment horizontal="center"/>
    </xf>
    <xf numFmtId="1" fontId="14" fillId="0" borderId="0" xfId="0" applyNumberFormat="1" applyFont="1"/>
    <xf numFmtId="173" fontId="14" fillId="0" borderId="0" xfId="0" applyNumberFormat="1" applyFont="1"/>
    <xf numFmtId="3" fontId="14" fillId="0" borderId="0" xfId="0" applyNumberFormat="1" applyFont="1"/>
    <xf numFmtId="10" fontId="14" fillId="0" borderId="0" xfId="0" applyNumberFormat="1" applyFont="1"/>
    <xf numFmtId="171" fontId="5" fillId="0" borderId="0" xfId="14" applyNumberFormat="1" applyFont="1" applyFill="1" applyAlignment="1">
      <alignment horizontal="center" vertical="center"/>
    </xf>
    <xf numFmtId="3" fontId="5" fillId="0" borderId="0" xfId="16" applyNumberFormat="1" applyFont="1" applyAlignment="1">
      <alignment horizontal="center" vertical="center"/>
    </xf>
    <xf numFmtId="9" fontId="11" fillId="0" borderId="0" xfId="29" applyFont="1" applyAlignment="1">
      <alignment horizontal="center" vertical="center"/>
    </xf>
    <xf numFmtId="9" fontId="5" fillId="0" borderId="0" xfId="29" applyFont="1" applyFill="1" applyAlignment="1">
      <alignment horizontal="center" vertical="center"/>
    </xf>
    <xf numFmtId="9" fontId="6" fillId="0" borderId="0" xfId="29" applyFont="1"/>
    <xf numFmtId="171" fontId="5" fillId="0" borderId="0" xfId="14" applyNumberFormat="1" applyFont="1" applyAlignment="1">
      <alignment horizontal="center" vertical="center"/>
    </xf>
    <xf numFmtId="171" fontId="11" fillId="0" borderId="0" xfId="14" applyNumberFormat="1" applyFont="1" applyAlignment="1">
      <alignment horizontal="center" vertical="center"/>
    </xf>
    <xf numFmtId="3" fontId="11" fillId="0" borderId="0" xfId="16" applyNumberFormat="1" applyFont="1" applyAlignment="1">
      <alignment horizontal="center" vertical="center"/>
    </xf>
    <xf numFmtId="9" fontId="17" fillId="0" borderId="0" xfId="29" applyFont="1"/>
    <xf numFmtId="9" fontId="11" fillId="0" borderId="0" xfId="29" applyFont="1" applyFill="1" applyAlignment="1">
      <alignment horizontal="center" vertical="center"/>
    </xf>
    <xf numFmtId="9" fontId="11" fillId="0" borderId="0" xfId="29" applyFont="1"/>
    <xf numFmtId="0" fontId="19" fillId="0" borderId="0" xfId="16" applyFont="1" applyAlignment="1">
      <alignment vertical="center"/>
    </xf>
    <xf numFmtId="9" fontId="5" fillId="0" borderId="0" xfId="29" applyFont="1" applyAlignment="1">
      <alignment horizontal="center" vertical="center"/>
    </xf>
    <xf numFmtId="17" fontId="17" fillId="3" borderId="14" xfId="16" applyNumberFormat="1" applyFont="1" applyFill="1" applyBorder="1" applyAlignment="1">
      <alignment horizontal="center" vertical="center"/>
    </xf>
    <xf numFmtId="9" fontId="17" fillId="3" borderId="14" xfId="29" applyFont="1" applyFill="1" applyBorder="1" applyAlignment="1">
      <alignment vertical="center"/>
    </xf>
    <xf numFmtId="9" fontId="17" fillId="3" borderId="10" xfId="29" applyFont="1" applyFill="1" applyBorder="1" applyAlignment="1">
      <alignment vertical="center"/>
    </xf>
    <xf numFmtId="9" fontId="17" fillId="0" borderId="0" xfId="29" applyFont="1" applyAlignment="1">
      <alignment horizontal="center" vertical="center"/>
    </xf>
    <xf numFmtId="171" fontId="17" fillId="3" borderId="1" xfId="14" applyNumberFormat="1" applyFont="1" applyFill="1" applyBorder="1" applyAlignment="1">
      <alignment horizontal="center" vertical="center"/>
    </xf>
    <xf numFmtId="171" fontId="17" fillId="3" borderId="3" xfId="14" applyNumberFormat="1" applyFont="1" applyFill="1" applyBorder="1" applyAlignment="1">
      <alignment horizontal="center" vertical="center"/>
    </xf>
    <xf numFmtId="10" fontId="5" fillId="0" borderId="0" xfId="16" applyNumberFormat="1" applyFont="1"/>
    <xf numFmtId="0" fontId="6" fillId="0" borderId="0" xfId="16" applyFont="1" applyAlignment="1">
      <alignment horizontal="right" vertical="center"/>
    </xf>
    <xf numFmtId="10" fontId="6" fillId="0" borderId="0" xfId="29" applyNumberFormat="1" applyFont="1"/>
    <xf numFmtId="1" fontId="17" fillId="3" borderId="1" xfId="16" applyNumberFormat="1" applyFont="1" applyFill="1" applyBorder="1" applyAlignment="1">
      <alignment horizontal="center"/>
    </xf>
    <xf numFmtId="10" fontId="17" fillId="3" borderId="11" xfId="16" applyNumberFormat="1" applyFont="1" applyFill="1" applyBorder="1"/>
    <xf numFmtId="10" fontId="6" fillId="0" borderId="11" xfId="29" applyNumberFormat="1" applyFont="1" applyFill="1" applyBorder="1" applyAlignment="1">
      <alignment horizontal="center"/>
    </xf>
    <xf numFmtId="10" fontId="6" fillId="0" borderId="10" xfId="29" applyNumberFormat="1" applyFont="1" applyFill="1" applyBorder="1" applyAlignment="1">
      <alignment horizontal="center"/>
    </xf>
    <xf numFmtId="10" fontId="17" fillId="3" borderId="4" xfId="16" applyNumberFormat="1" applyFont="1" applyFill="1" applyBorder="1"/>
    <xf numFmtId="10" fontId="6" fillId="0" borderId="5" xfId="29" applyNumberFormat="1" applyFont="1" applyFill="1" applyBorder="1" applyAlignment="1">
      <alignment horizontal="center"/>
    </xf>
    <xf numFmtId="0" fontId="17" fillId="3" borderId="4" xfId="16" applyFont="1" applyFill="1" applyBorder="1"/>
    <xf numFmtId="3" fontId="6" fillId="0" borderId="0" xfId="16" applyNumberFormat="1" applyFont="1"/>
    <xf numFmtId="170" fontId="5" fillId="0" borderId="0" xfId="16" applyNumberFormat="1" applyFont="1"/>
    <xf numFmtId="0" fontId="5" fillId="0" borderId="0" xfId="0" applyFont="1"/>
    <xf numFmtId="10" fontId="13" fillId="0" borderId="0" xfId="0" applyNumberFormat="1" applyFont="1" applyAlignment="1">
      <alignment horizontal="center" vertical="center"/>
    </xf>
    <xf numFmtId="171" fontId="17" fillId="3" borderId="1" xfId="15" applyNumberFormat="1" applyFont="1" applyFill="1" applyBorder="1" applyAlignment="1">
      <alignment horizontal="center" vertical="center"/>
    </xf>
    <xf numFmtId="171" fontId="17" fillId="3" borderId="3" xfId="15" applyNumberFormat="1" applyFont="1" applyFill="1" applyBorder="1" applyAlignment="1">
      <alignment horizontal="center" vertical="center"/>
    </xf>
    <xf numFmtId="10" fontId="14" fillId="0" borderId="0" xfId="0" applyNumberFormat="1" applyFont="1" applyAlignment="1">
      <alignment horizontal="center" vertical="center"/>
    </xf>
    <xf numFmtId="10" fontId="14" fillId="0" borderId="1" xfId="29" applyNumberFormat="1" applyFont="1" applyFill="1" applyBorder="1" applyAlignment="1">
      <alignment horizontal="center" vertical="center"/>
    </xf>
    <xf numFmtId="10" fontId="14" fillId="0" borderId="2" xfId="29" applyNumberFormat="1" applyFont="1" applyFill="1" applyBorder="1" applyAlignment="1">
      <alignment horizontal="center" vertical="center"/>
    </xf>
    <xf numFmtId="10" fontId="14" fillId="0" borderId="2" xfId="16" applyNumberFormat="1" applyFont="1" applyBorder="1" applyAlignment="1">
      <alignment horizontal="center" vertical="center"/>
    </xf>
    <xf numFmtId="10" fontId="14" fillId="0" borderId="2" xfId="31" applyNumberFormat="1" applyFont="1" applyFill="1" applyBorder="1" applyAlignment="1">
      <alignment horizontal="center" vertical="center"/>
    </xf>
    <xf numFmtId="1" fontId="13" fillId="0" borderId="0" xfId="0" applyNumberFormat="1" applyFont="1"/>
    <xf numFmtId="0" fontId="14" fillId="0" borderId="0" xfId="16" applyFont="1"/>
    <xf numFmtId="10" fontId="14" fillId="0" borderId="4" xfId="29" applyNumberFormat="1" applyFont="1" applyFill="1" applyBorder="1" applyAlignment="1">
      <alignment horizontal="center" vertical="center"/>
    </xf>
    <xf numFmtId="9" fontId="13" fillId="0" borderId="0" xfId="29" applyFont="1" applyFill="1" applyBorder="1" applyAlignment="1">
      <alignment vertical="center"/>
    </xf>
    <xf numFmtId="9" fontId="14" fillId="0" borderId="0" xfId="29" applyFont="1" applyFill="1" applyBorder="1" applyAlignment="1">
      <alignment horizontal="center" vertical="center"/>
    </xf>
    <xf numFmtId="9" fontId="13" fillId="0" borderId="0" xfId="29" applyFont="1" applyFill="1"/>
    <xf numFmtId="9" fontId="13" fillId="0" borderId="0" xfId="0" applyNumberFormat="1" applyFont="1" applyAlignment="1">
      <alignment vertical="center"/>
    </xf>
    <xf numFmtId="171" fontId="17" fillId="3" borderId="9" xfId="15" applyNumberFormat="1" applyFont="1" applyFill="1" applyBorder="1" applyAlignment="1">
      <alignment horizontal="center" vertical="center"/>
    </xf>
    <xf numFmtId="3" fontId="17" fillId="3" borderId="11" xfId="16" applyNumberFormat="1" applyFont="1" applyFill="1" applyBorder="1" applyAlignment="1">
      <alignment horizontal="center" vertical="center"/>
    </xf>
    <xf numFmtId="3" fontId="17" fillId="3" borderId="1" xfId="16" applyNumberFormat="1" applyFont="1" applyFill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10" fontId="5" fillId="0" borderId="2" xfId="29" applyNumberFormat="1" applyFont="1" applyFill="1" applyBorder="1" applyAlignment="1">
      <alignment horizontal="center" vertical="center"/>
    </xf>
    <xf numFmtId="10" fontId="5" fillId="0" borderId="4" xfId="29" applyNumberFormat="1" applyFont="1" applyFill="1" applyBorder="1" applyAlignment="1">
      <alignment horizontal="center" vertical="center"/>
    </xf>
    <xf numFmtId="0" fontId="5" fillId="0" borderId="0" xfId="20" applyFont="1" applyAlignment="1">
      <alignment horizontal="center"/>
    </xf>
    <xf numFmtId="0" fontId="17" fillId="2" borderId="13" xfId="20" applyFont="1" applyFill="1" applyBorder="1" applyAlignment="1">
      <alignment horizontal="center"/>
    </xf>
    <xf numFmtId="0" fontId="17" fillId="2" borderId="14" xfId="20" applyFont="1" applyFill="1" applyBorder="1" applyAlignment="1">
      <alignment horizontal="center"/>
    </xf>
    <xf numFmtId="0" fontId="17" fillId="2" borderId="10" xfId="20" applyFont="1" applyFill="1" applyBorder="1" applyAlignment="1">
      <alignment horizontal="center"/>
    </xf>
    <xf numFmtId="0" fontId="17" fillId="2" borderId="1" xfId="20" applyFont="1" applyFill="1" applyBorder="1" applyAlignment="1">
      <alignment horizontal="center" vertical="center"/>
    </xf>
    <xf numFmtId="0" fontId="17" fillId="2" borderId="4" xfId="20" applyFont="1" applyFill="1" applyBorder="1" applyAlignment="1">
      <alignment horizontal="center" vertical="center"/>
    </xf>
    <xf numFmtId="0" fontId="17" fillId="2" borderId="13" xfId="20" applyFont="1" applyFill="1" applyBorder="1" applyAlignment="1">
      <alignment horizontal="center" vertical="center"/>
    </xf>
    <xf numFmtId="0" fontId="17" fillId="2" borderId="10" xfId="20" applyFont="1" applyFill="1" applyBorder="1" applyAlignment="1">
      <alignment horizontal="center" vertical="center"/>
    </xf>
    <xf numFmtId="0" fontId="17" fillId="2" borderId="14" xfId="20" applyFont="1" applyFill="1" applyBorder="1" applyAlignment="1">
      <alignment horizontal="center" vertical="center"/>
    </xf>
    <xf numFmtId="0" fontId="17" fillId="2" borderId="6" xfId="20" applyFont="1" applyFill="1" applyBorder="1" applyAlignment="1">
      <alignment horizontal="center" vertical="center"/>
    </xf>
    <xf numFmtId="0" fontId="17" fillId="2" borderId="7" xfId="20" applyFont="1" applyFill="1" applyBorder="1" applyAlignment="1">
      <alignment horizontal="center" vertical="center"/>
    </xf>
    <xf numFmtId="0" fontId="17" fillId="2" borderId="2" xfId="20" applyFont="1" applyFill="1" applyBorder="1" applyAlignment="1">
      <alignment horizontal="center" vertical="center"/>
    </xf>
    <xf numFmtId="9" fontId="13" fillId="0" borderId="3" xfId="29" applyFont="1" applyFill="1" applyBorder="1" applyAlignment="1">
      <alignment horizontal="center" vertical="center"/>
    </xf>
    <xf numFmtId="9" fontId="13" fillId="0" borderId="15" xfId="29" applyFont="1" applyFill="1" applyBorder="1" applyAlignment="1">
      <alignment horizontal="center" vertical="center"/>
    </xf>
    <xf numFmtId="9" fontId="13" fillId="0" borderId="5" xfId="29" applyFont="1" applyFill="1" applyBorder="1" applyAlignment="1">
      <alignment horizontal="center" vertical="center"/>
    </xf>
    <xf numFmtId="10" fontId="17" fillId="3" borderId="12" xfId="16" applyNumberFormat="1" applyFont="1" applyFill="1" applyBorder="1" applyAlignment="1">
      <alignment horizontal="center" vertical="center"/>
    </xf>
    <xf numFmtId="10" fontId="17" fillId="3" borderId="3" xfId="16" applyNumberFormat="1" applyFont="1" applyFill="1" applyBorder="1" applyAlignment="1">
      <alignment horizontal="center" vertical="center"/>
    </xf>
    <xf numFmtId="10" fontId="17" fillId="3" borderId="8" xfId="16" applyNumberFormat="1" applyFont="1" applyFill="1" applyBorder="1" applyAlignment="1">
      <alignment horizontal="center" vertical="center"/>
    </xf>
    <xf numFmtId="10" fontId="17" fillId="3" borderId="5" xfId="16" applyNumberFormat="1" applyFont="1" applyFill="1" applyBorder="1" applyAlignment="1">
      <alignment horizontal="center" vertical="center"/>
    </xf>
    <xf numFmtId="0" fontId="5" fillId="0" borderId="0" xfId="16" applyFont="1"/>
    <xf numFmtId="17" fontId="17" fillId="3" borderId="14" xfId="16" applyNumberFormat="1" applyFont="1" applyFill="1" applyBorder="1" applyAlignment="1">
      <alignment horizontal="center" vertical="center"/>
    </xf>
    <xf numFmtId="17" fontId="17" fillId="3" borderId="10" xfId="16" applyNumberFormat="1" applyFont="1" applyFill="1" applyBorder="1" applyAlignment="1">
      <alignment horizontal="center" vertical="center"/>
    </xf>
    <xf numFmtId="0" fontId="17" fillId="3" borderId="1" xfId="16" applyFont="1" applyFill="1" applyBorder="1" applyAlignment="1">
      <alignment horizontal="center" vertical="center"/>
    </xf>
    <xf numFmtId="0" fontId="17" fillId="3" borderId="2" xfId="16" applyFont="1" applyFill="1" applyBorder="1" applyAlignment="1">
      <alignment horizontal="center" vertical="center"/>
    </xf>
    <xf numFmtId="0" fontId="17" fillId="3" borderId="4" xfId="16" applyFont="1" applyFill="1" applyBorder="1" applyAlignment="1">
      <alignment horizontal="center" vertical="center"/>
    </xf>
    <xf numFmtId="17" fontId="17" fillId="3" borderId="13" xfId="16" applyNumberFormat="1" applyFont="1" applyFill="1" applyBorder="1" applyAlignment="1">
      <alignment horizontal="center" vertical="center"/>
    </xf>
    <xf numFmtId="9" fontId="17" fillId="3" borderId="1" xfId="16" applyNumberFormat="1" applyFont="1" applyFill="1" applyBorder="1" applyAlignment="1">
      <alignment horizontal="center" vertical="center"/>
    </xf>
    <xf numFmtId="9" fontId="17" fillId="3" borderId="2" xfId="16" applyNumberFormat="1" applyFont="1" applyFill="1" applyBorder="1" applyAlignment="1">
      <alignment horizontal="center" vertical="center"/>
    </xf>
    <xf numFmtId="9" fontId="17" fillId="3" borderId="1" xfId="31" applyFont="1" applyFill="1" applyBorder="1" applyAlignment="1">
      <alignment horizontal="center" vertical="center"/>
    </xf>
    <xf numFmtId="9" fontId="17" fillId="3" borderId="2" xfId="31" applyFont="1" applyFill="1" applyBorder="1" applyAlignment="1">
      <alignment horizontal="center" vertical="center"/>
    </xf>
    <xf numFmtId="9" fontId="13" fillId="0" borderId="3" xfId="0" applyNumberFormat="1" applyFont="1" applyBorder="1" applyAlignment="1">
      <alignment horizontal="center" vertical="center"/>
    </xf>
    <xf numFmtId="9" fontId="13" fillId="0" borderId="15" xfId="0" applyNumberFormat="1" applyFont="1" applyBorder="1" applyAlignment="1">
      <alignment horizontal="center" vertical="center"/>
    </xf>
    <xf numFmtId="9" fontId="13" fillId="0" borderId="5" xfId="0" applyNumberFormat="1" applyFont="1" applyBorder="1" applyAlignment="1">
      <alignment horizontal="center" vertical="center"/>
    </xf>
    <xf numFmtId="17" fontId="17" fillId="3" borderId="12" xfId="16" applyNumberFormat="1" applyFont="1" applyFill="1" applyBorder="1" applyAlignment="1">
      <alignment horizontal="center" vertical="center"/>
    </xf>
    <xf numFmtId="17" fontId="17" fillId="3" borderId="3" xfId="16" applyNumberFormat="1" applyFont="1" applyFill="1" applyBorder="1" applyAlignment="1">
      <alignment horizontal="center" vertical="center"/>
    </xf>
  </cellXfs>
  <cellStyles count="35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34" xr:uid="{05154CEC-27BE-46AF-9942-A0AE40B8C1C9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2023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RESUMEN!$AU$10:$AU$39</c:f>
              <c:numCache>
                <c:formatCode>#,##0</c:formatCode>
                <c:ptCount val="30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2.6217743953212382E-2"/>
                  <c:y val="-0.1148897445537324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RESUMEN!$AU$44:$AU$73</c:f>
              <c:numCache>
                <c:formatCode>"$"\ #,##0</c:formatCode>
                <c:ptCount val="30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agosto 2024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layout>
        <c:manualLayout>
          <c:xMode val="edge"/>
          <c:yMode val="edge"/>
          <c:x val="0.30388813760465239"/>
          <c:y val="1.46765015919766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RESUMEN!$AB$10:$AB$101</c:f>
              <c:numCache>
                <c:formatCode>mmm\-yy</c:formatCode>
                <c:ptCount val="9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</c:numCache>
            </c:numRef>
          </c:cat>
          <c:val>
            <c:numRef>
              <c:f>RESUMEN!$AC$10:$AC$101</c:f>
              <c:numCache>
                <c:formatCode>#,##0</c:formatCode>
                <c:ptCount val="92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185686546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209188250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  <c:pt idx="86">
                  <c:v>202473619</c:v>
                </c:pt>
                <c:pt idx="87">
                  <c:v>246220925</c:v>
                </c:pt>
                <c:pt idx="88">
                  <c:v>275347813</c:v>
                </c:pt>
                <c:pt idx="89">
                  <c:v>236535209</c:v>
                </c:pt>
                <c:pt idx="90">
                  <c:v>214697316</c:v>
                </c:pt>
                <c:pt idx="91">
                  <c:v>229869247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RESUMEN!$AB$10:$AB$101</c:f>
              <c:numCache>
                <c:formatCode>mmm\-yy</c:formatCode>
                <c:ptCount val="9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</c:numCache>
            </c:numRef>
          </c:cat>
          <c:val>
            <c:numRef>
              <c:f>RESUMEN!$AD$10:$AD$101</c:f>
              <c:numCache>
                <c:formatCode>"$"\ #,##0</c:formatCode>
                <c:ptCount val="92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539190088.63000011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518157909.93000001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  <c:pt idx="86" formatCode="&quot;$&quot;#,##0">
                  <c:v>460131615.48999983</c:v>
                </c:pt>
                <c:pt idx="87" formatCode="&quot;$&quot;#,##0">
                  <c:v>539056871.41999996</c:v>
                </c:pt>
                <c:pt idx="88" formatCode="\$\ #,##0">
                  <c:v>602227046.5</c:v>
                </c:pt>
                <c:pt idx="89" formatCode="\$\ #,##0">
                  <c:v>523728067.52499998</c:v>
                </c:pt>
                <c:pt idx="90" formatCode="\$\ #,##0">
                  <c:v>480539138.24000001</c:v>
                </c:pt>
                <c:pt idx="91" formatCode="\$\ #,##0">
                  <c:v>513808828.35000002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1994 - 2023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81B-465C-B8B8-3A7F7B38D9BF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RESUMEN!$AV$10:$AV$40</c:f>
              <c:numCache>
                <c:formatCode>"$"#,##0.00</c:formatCode>
                <c:ptCount val="31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  <c:pt idx="30">
                  <c:v>2.2206510791260623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81B-465C-B8B8-3A7F7B38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(agosto 2022 - agosto 2024)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8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RESUMEN!$AB$74:$AB$101</c15:sqref>
                  </c15:fullRef>
                </c:ext>
              </c:extLst>
              <c:f>RESUMEN!$AB$77:$AB$101</c:f>
              <c:numCache>
                <c:formatCode>mmm\-yy</c:formatCode>
                <c:ptCount val="2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RESUMEN!$AE$74:$AE$101</c15:sqref>
                  </c15:fullRef>
                </c:ext>
              </c:extLst>
              <c:f>RESUMEN!$AE$77:$AE$101</c:f>
              <c:numCache>
                <c:formatCode>"$"#,##0.00</c:formatCode>
                <c:ptCount val="25"/>
                <c:pt idx="0">
                  <c:v>2.9074776495161929</c:v>
                </c:pt>
                <c:pt idx="1">
                  <c:v>2.8897488637929851</c:v>
                </c:pt>
                <c:pt idx="2">
                  <c:v>2.8242558233058821</c:v>
                </c:pt>
                <c:pt idx="3">
                  <c:v>2.628846492232582</c:v>
                </c:pt>
                <c:pt idx="4">
                  <c:v>2.4847820443148239</c:v>
                </c:pt>
                <c:pt idx="5">
                  <c:v>2.4769933776395185</c:v>
                </c:pt>
                <c:pt idx="6">
                  <c:v>2.4716354147402142</c:v>
                </c:pt>
                <c:pt idx="7">
                  <c:v>2.4972204388431445</c:v>
                </c:pt>
                <c:pt idx="8">
                  <c:v>2.4966387406567292</c:v>
                </c:pt>
                <c:pt idx="9">
                  <c:v>2.4223990460948857</c:v>
                </c:pt>
                <c:pt idx="10">
                  <c:v>2.3684298278905973</c:v>
                </c:pt>
                <c:pt idx="11">
                  <c:v>2.2817636145628857</c:v>
                </c:pt>
                <c:pt idx="12">
                  <c:v>2.2510516748605238</c:v>
                </c:pt>
                <c:pt idx="13">
                  <c:v>2.314769384999118</c:v>
                </c:pt>
                <c:pt idx="14">
                  <c:v>2.2889822610226367</c:v>
                </c:pt>
                <c:pt idx="15">
                  <c:v>2.1833848051510976</c:v>
                </c:pt>
                <c:pt idx="16">
                  <c:v>2.1545078091456054</c:v>
                </c:pt>
                <c:pt idx="17">
                  <c:v>2.1946288604883342</c:v>
                </c:pt>
                <c:pt idx="18">
                  <c:v>2.250240940710674</c:v>
                </c:pt>
                <c:pt idx="19">
                  <c:v>2.2725509513908566</c:v>
                </c:pt>
                <c:pt idx="20">
                  <c:v>2.1893219328129807</c:v>
                </c:pt>
                <c:pt idx="21">
                  <c:v>2.187150280725128</c:v>
                </c:pt>
                <c:pt idx="22">
                  <c:v>2.2141653656517581</c:v>
                </c:pt>
                <c:pt idx="23">
                  <c:v>2.238216793730202</c:v>
                </c:pt>
                <c:pt idx="24" formatCode="#,##0.00">
                  <c:v>2.2352221319539969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Agosto 2023 vs 2024</a:t>
            </a:r>
          </a:p>
        </c:rich>
      </c:tx>
      <c:layout>
        <c:manualLayout>
          <c:xMode val="edge"/>
          <c:yMode val="edge"/>
          <c:x val="0.2691308598492767"/>
          <c:y val="2.22716208093035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569036264833092E-2"/>
          <c:y val="0.30213742221329953"/>
          <c:w val="0.91236791509939053"/>
          <c:h val="0.54908627271468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F497D"/>
            </a:solidFill>
            <a:ln w="9525"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1078468284187963E-3"/>
                  <c:y val="-3.4689748004931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F-4669-A9DC-D6B4BC239E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0.55391621943730884</c:v>
                </c:pt>
                <c:pt idx="1">
                  <c:v>0.18793134885946558</c:v>
                </c:pt>
                <c:pt idx="2">
                  <c:v>0.19578251366890226</c:v>
                </c:pt>
                <c:pt idx="3">
                  <c:v>3.2262061285489668E-2</c:v>
                </c:pt>
                <c:pt idx="4">
                  <c:v>2.549689767946494E-2</c:v>
                </c:pt>
                <c:pt idx="5">
                  <c:v>3.8011513777933756E-3</c:v>
                </c:pt>
                <c:pt idx="6">
                  <c:v>8.0980769157540074E-4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7-42EC-9B62-77AF7B1534CB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000"/>
            </a:solidFill>
            <a:effectLst/>
          </c:spPr>
          <c:invertIfNegative val="0"/>
          <c:dLbls>
            <c:dLbl>
              <c:idx val="0"/>
              <c:layout>
                <c:manualLayout>
                  <c:x val="6.84641138069796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F-4669-A9DC-D6B4BC239E7F}"/>
                </c:ext>
              </c:extLst>
            </c:dLbl>
            <c:dLbl>
              <c:idx val="1"/>
              <c:layout>
                <c:manualLayout>
                  <c:x val="9.657590089074701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18,96%</a:t>
                    </a:r>
                    <a:r>
                      <a:rPr lang="en-US" sz="1000" b="0" i="0" u="none" strike="noStrike" baseline="0"/>
                      <a:t> </a:t>
                    </a:r>
                    <a:endParaRPr lang="en-US" b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605-4529-842A-3A2A0EA21909}"/>
                </c:ext>
              </c:extLst>
            </c:dLbl>
            <c:dLbl>
              <c:idx val="2"/>
              <c:layout>
                <c:manualLayout>
                  <c:x val="6.8464113806979933E-3"/>
                  <c:y val="3.4689748004929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F-4669-A9DC-D6B4BC239E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0,67%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4F4-4615-AEBB-8F8E5414FC1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0.54689415674642206</c:v>
                </c:pt>
                <c:pt idx="1">
                  <c:v>0.16544519328416299</c:v>
                </c:pt>
                <c:pt idx="2">
                  <c:v>0.21234579499884121</c:v>
                </c:pt>
                <c:pt idx="3">
                  <c:v>4.5999815712625527E-2</c:v>
                </c:pt>
                <c:pt idx="4">
                  <c:v>2.24924737322518E-2</c:v>
                </c:pt>
                <c:pt idx="5">
                  <c:v>6.0524581611388836E-3</c:v>
                </c:pt>
                <c:pt idx="6">
                  <c:v>7.7010736455755647E-4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7-42EC-9B62-77AF7B153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22236848"/>
        <c:axId val="1"/>
      </c:barChart>
      <c:catAx>
        <c:axId val="4222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2223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819231264635766"/>
          <c:y val="0.19279227001386731"/>
          <c:w val="0.24333253093966634"/>
          <c:h val="8.4258228134499277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Segoe UI" panose="020B0502040204020203" pitchFamily="34" charset="0"/>
              <a:ea typeface="Calibri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2020 - 2024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RESUMEN!$AH$40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RESUMEN!$AI$40:$AT$40</c:f>
              <c:numCache>
                <c:formatCode>#,##0</c:formatCode>
                <c:ptCount val="12"/>
                <c:pt idx="0">
                  <c:v>196676284</c:v>
                </c:pt>
                <c:pt idx="1">
                  <c:v>201461305</c:v>
                </c:pt>
                <c:pt idx="2">
                  <c:v>202473619</c:v>
                </c:pt>
                <c:pt idx="3">
                  <c:v>246220925</c:v>
                </c:pt>
                <c:pt idx="4">
                  <c:v>275347813</c:v>
                </c:pt>
                <c:pt idx="5">
                  <c:v>236535209</c:v>
                </c:pt>
                <c:pt idx="6">
                  <c:v>214697316</c:v>
                </c:pt>
                <c:pt idx="7">
                  <c:v>229869247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Agosto 2024)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0.54689415674642206</c:v>
                </c:pt>
                <c:pt idx="1">
                  <c:v>0.16544519328416299</c:v>
                </c:pt>
                <c:pt idx="2">
                  <c:v>0.21234579499884121</c:v>
                </c:pt>
                <c:pt idx="3">
                  <c:v>4.5999815712625527E-2</c:v>
                </c:pt>
                <c:pt idx="4">
                  <c:v>2.24924737322518E-2</c:v>
                </c:pt>
                <c:pt idx="5">
                  <c:v>6.0524581611388836E-3</c:v>
                </c:pt>
                <c:pt idx="6">
                  <c:v>7.7010736455755647E-4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38</xdr:row>
      <xdr:rowOff>32051</xdr:rowOff>
    </xdr:from>
    <xdr:to>
      <xdr:col>25</xdr:col>
      <xdr:colOff>731759</xdr:colOff>
      <xdr:row>62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101749</xdr:colOff>
      <xdr:row>87</xdr:row>
      <xdr:rowOff>58864</xdr:rowOff>
    </xdr:from>
    <xdr:to>
      <xdr:col>18</xdr:col>
      <xdr:colOff>307670</xdr:colOff>
      <xdr:row>102</xdr:row>
      <xdr:rowOff>29481</xdr:rowOff>
    </xdr:to>
    <xdr:graphicFrame macro="">
      <xdr:nvGraphicFramePr>
        <xdr:cNvPr id="22187787" name="1 Gráfico">
          <a:extLst>
            <a:ext uri="{FF2B5EF4-FFF2-40B4-BE49-F238E27FC236}">
              <a16:creationId xmlns:a16="http://schemas.microsoft.com/office/drawing/2014/main" id="{0C356F5C-EDA1-AC36-D446-A9FA5A939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94733</xdr:colOff>
      <xdr:row>102</xdr:row>
      <xdr:rowOff>141229</xdr:rowOff>
    </xdr:from>
    <xdr:to>
      <xdr:col>18</xdr:col>
      <xdr:colOff>302379</xdr:colOff>
      <xdr:row>119</xdr:row>
      <xdr:rowOff>72474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104686</xdr:colOff>
      <xdr:row>140</xdr:row>
      <xdr:rowOff>165608</xdr:rowOff>
    </xdr:from>
    <xdr:to>
      <xdr:col>15</xdr:col>
      <xdr:colOff>598714</xdr:colOff>
      <xdr:row>158</xdr:row>
      <xdr:rowOff>152703</xdr:rowOff>
    </xdr:to>
    <xdr:graphicFrame macro="">
      <xdr:nvGraphicFramePr>
        <xdr:cNvPr id="22187789" name="9 Gráfico">
          <a:extLst>
            <a:ext uri="{FF2B5EF4-FFF2-40B4-BE49-F238E27FC236}">
              <a16:creationId xmlns:a16="http://schemas.microsoft.com/office/drawing/2014/main" id="{03C3DFAF-E674-371F-81ED-6646274A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91153</xdr:colOff>
      <xdr:row>62</xdr:row>
      <xdr:rowOff>201430</xdr:rowOff>
    </xdr:from>
    <xdr:to>
      <xdr:col>21</xdr:col>
      <xdr:colOff>597204</xdr:colOff>
      <xdr:row>86</xdr:row>
      <xdr:rowOff>119653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416877</xdr:colOff>
      <xdr:row>3</xdr:row>
      <xdr:rowOff>38100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043056" cy="63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102809</xdr:colOff>
      <xdr:row>119</xdr:row>
      <xdr:rowOff>172359</xdr:rowOff>
    </xdr:from>
    <xdr:to>
      <xdr:col>15</xdr:col>
      <xdr:colOff>592667</xdr:colOff>
      <xdr:row>140</xdr:row>
      <xdr:rowOff>46870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0.60639</cdr:x>
      <cdr:y>0.19851</cdr:y>
    </cdr:from>
    <cdr:to>
      <cdr:x>0.63781</cdr:x>
      <cdr:y>0.27369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7779442" y="977614"/>
          <a:ext cx="403087" cy="370247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475931</xdr:colOff>
      <xdr:row>2</xdr:row>
      <xdr:rowOff>172641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479741</xdr:colOff>
      <xdr:row>2</xdr:row>
      <xdr:rowOff>172641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50"/>
  <sheetViews>
    <sheetView showGridLines="0" tabSelected="1" topLeftCell="S85" zoomScale="80" zoomScaleNormal="80" zoomScaleSheetLayoutView="50" workbookViewId="0">
      <selection activeCell="AJ107" sqref="AJ107"/>
    </sheetView>
  </sheetViews>
  <sheetFormatPr baseColWidth="10" defaultColWidth="9.140625" defaultRowHeight="16.5" x14ac:dyDescent="0.6"/>
  <cols>
    <col min="1" max="1" width="2.640625" style="4" customWidth="1"/>
    <col min="2" max="24" width="9.140625" style="4" customWidth="1"/>
    <col min="25" max="25" width="14.42578125" style="4" bestFit="1" customWidth="1"/>
    <col min="26" max="26" width="15.140625" style="4" bestFit="1" customWidth="1"/>
    <col min="27" max="27" width="12" style="4" bestFit="1" customWidth="1"/>
    <col min="28" max="28" width="13.85546875" style="126" customWidth="1"/>
    <col min="29" max="29" width="17.640625" style="126" bestFit="1" customWidth="1"/>
    <col min="30" max="30" width="17" style="126" bestFit="1" customWidth="1"/>
    <col min="31" max="31" width="16.35546875" style="126" customWidth="1"/>
    <col min="32" max="32" width="13.42578125" style="4" customWidth="1"/>
    <col min="33" max="33" width="17.140625" style="4" customWidth="1"/>
    <col min="34" max="34" width="14.640625" style="4" bestFit="1" customWidth="1"/>
    <col min="35" max="35" width="17.85546875" style="4" bestFit="1" customWidth="1"/>
    <col min="36" max="36" width="17.42578125" style="4" bestFit="1" customWidth="1"/>
    <col min="37" max="39" width="17" style="4" bestFit="1" customWidth="1"/>
    <col min="40" max="40" width="17.35546875" style="4" bestFit="1" customWidth="1"/>
    <col min="41" max="41" width="17" style="4" bestFit="1" customWidth="1"/>
    <col min="42" max="43" width="16.42578125" style="4" bestFit="1" customWidth="1"/>
    <col min="44" max="46" width="16.85546875" style="4" bestFit="1" customWidth="1"/>
    <col min="47" max="47" width="18.640625" style="4" bestFit="1" customWidth="1"/>
    <col min="48" max="48" width="20.5703125" style="4" bestFit="1" customWidth="1"/>
    <col min="49" max="49" width="23.5703125" style="4" bestFit="1" customWidth="1"/>
    <col min="50" max="50" width="13.42578125" style="4" bestFit="1" customWidth="1"/>
    <col min="51" max="16384" width="9.140625" style="4"/>
  </cols>
  <sheetData>
    <row r="1" spans="1:51" x14ac:dyDescent="0.6">
      <c r="A1" s="205"/>
      <c r="B1" s="205"/>
      <c r="C1" s="205"/>
      <c r="D1" s="205"/>
      <c r="E1" s="205"/>
      <c r="F1" s="20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6"/>
      <c r="AC1" s="36"/>
      <c r="AD1" s="36"/>
      <c r="AE1" s="36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51" x14ac:dyDescent="0.6">
      <c r="A2" s="205"/>
      <c r="B2" s="205"/>
      <c r="C2" s="205"/>
      <c r="D2" s="205"/>
      <c r="E2" s="205"/>
      <c r="F2" s="20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6"/>
      <c r="AC2" s="36"/>
      <c r="AD2" s="36"/>
      <c r="AE2" s="36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51" x14ac:dyDescent="0.6">
      <c r="A3" s="205"/>
      <c r="B3" s="205"/>
      <c r="C3" s="205"/>
      <c r="D3" s="205"/>
      <c r="E3" s="205"/>
      <c r="F3" s="205"/>
      <c r="G3" s="1"/>
      <c r="H3" s="1"/>
      <c r="I3" s="1"/>
      <c r="J3" s="2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36"/>
      <c r="AC3" s="36"/>
      <c r="AD3" s="36"/>
      <c r="AE3" s="36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51" x14ac:dyDescent="0.6">
      <c r="A4" s="41" t="s">
        <v>5</v>
      </c>
      <c r="B4" s="6"/>
      <c r="C4" s="6"/>
      <c r="D4" s="6"/>
      <c r="E4" s="6"/>
      <c r="F4" s="6"/>
      <c r="G4" s="6"/>
      <c r="H4" s="6"/>
      <c r="I4" s="1"/>
      <c r="J4" s="2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36"/>
      <c r="AC4" s="36"/>
      <c r="AD4" s="36"/>
      <c r="AE4" s="36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51" x14ac:dyDescent="0.6">
      <c r="A5" s="41" t="s">
        <v>6</v>
      </c>
      <c r="B5" s="6"/>
      <c r="C5" s="6"/>
      <c r="D5" s="6"/>
      <c r="E5" s="6"/>
      <c r="F5" s="6"/>
      <c r="G5" s="6"/>
      <c r="H5" s="6"/>
      <c r="I5" s="5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36"/>
      <c r="AC5" s="36"/>
      <c r="AD5" s="36"/>
      <c r="AE5" s="36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51" x14ac:dyDescent="0.6">
      <c r="A6" s="41" t="s">
        <v>141</v>
      </c>
      <c r="B6" s="6"/>
      <c r="C6" s="6"/>
      <c r="D6" s="6"/>
      <c r="E6" s="6"/>
      <c r="F6" s="6"/>
      <c r="G6" s="6"/>
      <c r="H6" s="6"/>
      <c r="I6" s="1"/>
      <c r="J6" s="2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36"/>
      <c r="AC6" s="36"/>
      <c r="AD6" s="36"/>
      <c r="AE6" s="36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51" ht="16.899999999999999" thickBot="1" x14ac:dyDescent="0.65">
      <c r="A7" s="41" t="s">
        <v>78</v>
      </c>
      <c r="B7" s="6"/>
      <c r="C7" s="6"/>
      <c r="D7" s="6"/>
      <c r="E7" s="6"/>
      <c r="F7" s="6"/>
      <c r="G7" s="6"/>
      <c r="H7" s="6"/>
      <c r="I7" s="1"/>
      <c r="J7" s="2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36"/>
      <c r="AC7" s="36"/>
      <c r="AD7" s="36"/>
      <c r="AE7" s="36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51" ht="16.899999999999999" thickBot="1" x14ac:dyDescent="0.65">
      <c r="A8" s="41" t="s">
        <v>7</v>
      </c>
      <c r="B8" s="6"/>
      <c r="C8" s="6"/>
      <c r="D8" s="6"/>
      <c r="E8" s="6"/>
      <c r="F8" s="6"/>
      <c r="G8" s="6"/>
      <c r="H8" s="6"/>
      <c r="I8" s="1"/>
      <c r="J8" s="2"/>
      <c r="K8" s="1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06" t="s">
        <v>104</v>
      </c>
      <c r="AC8" s="207"/>
      <c r="AD8" s="207"/>
      <c r="AE8" s="208"/>
      <c r="AF8" s="1"/>
      <c r="AG8" s="1"/>
      <c r="AH8" s="206" t="s">
        <v>51</v>
      </c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8"/>
    </row>
    <row r="9" spans="1:51" ht="16.899999999999999" thickBot="1" x14ac:dyDescent="0.6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43" t="s">
        <v>8</v>
      </c>
      <c r="AC9" s="44" t="s">
        <v>9</v>
      </c>
      <c r="AD9" s="44" t="s">
        <v>4</v>
      </c>
      <c r="AE9" s="44" t="s">
        <v>32</v>
      </c>
      <c r="AF9" s="1"/>
      <c r="AG9" s="1"/>
      <c r="AH9" s="45" t="s">
        <v>10</v>
      </c>
      <c r="AI9" s="42" t="s">
        <v>11</v>
      </c>
      <c r="AJ9" s="42" t="s">
        <v>12</v>
      </c>
      <c r="AK9" s="42" t="s">
        <v>13</v>
      </c>
      <c r="AL9" s="42" t="s">
        <v>14</v>
      </c>
      <c r="AM9" s="42" t="s">
        <v>15</v>
      </c>
      <c r="AN9" s="42" t="s">
        <v>16</v>
      </c>
      <c r="AO9" s="42" t="s">
        <v>17</v>
      </c>
      <c r="AP9" s="42" t="s">
        <v>18</v>
      </c>
      <c r="AQ9" s="42" t="s">
        <v>19</v>
      </c>
      <c r="AR9" s="42" t="s">
        <v>20</v>
      </c>
      <c r="AS9" s="42" t="s">
        <v>21</v>
      </c>
      <c r="AT9" s="42" t="s">
        <v>22</v>
      </c>
      <c r="AU9" s="42" t="s">
        <v>3</v>
      </c>
      <c r="AV9" s="46" t="s">
        <v>23</v>
      </c>
      <c r="AW9" s="46" t="s">
        <v>24</v>
      </c>
    </row>
    <row r="10" spans="1:51" x14ac:dyDescent="0.6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1"/>
      <c r="N10" s="1"/>
      <c r="O10" s="1"/>
      <c r="P10" s="1"/>
      <c r="Q10" s="1"/>
      <c r="R10" s="7"/>
      <c r="S10" s="1"/>
      <c r="T10" s="3"/>
      <c r="U10" s="3"/>
      <c r="V10" s="3"/>
      <c r="W10" s="3"/>
      <c r="X10" s="3"/>
      <c r="Y10" s="1"/>
      <c r="Z10" s="1"/>
      <c r="AA10" s="1"/>
      <c r="AB10" s="47">
        <v>42736</v>
      </c>
      <c r="AC10" s="48">
        <v>64303584</v>
      </c>
      <c r="AD10" s="49">
        <v>199045945.5</v>
      </c>
      <c r="AE10" s="50">
        <f>+AD10/AC10</f>
        <v>3.095409821947094</v>
      </c>
      <c r="AF10" s="1"/>
      <c r="AG10" s="3"/>
      <c r="AH10" s="51">
        <v>1994</v>
      </c>
      <c r="AI10" s="52">
        <v>11620473</v>
      </c>
      <c r="AJ10" s="52">
        <v>11996071</v>
      </c>
      <c r="AK10" s="52">
        <v>15510568</v>
      </c>
      <c r="AL10" s="52">
        <v>12310509</v>
      </c>
      <c r="AM10" s="52">
        <v>15596030</v>
      </c>
      <c r="AN10" s="52">
        <v>15280896</v>
      </c>
      <c r="AO10" s="52">
        <v>15727753</v>
      </c>
      <c r="AP10" s="52">
        <v>11699342</v>
      </c>
      <c r="AQ10" s="53">
        <v>9368795</v>
      </c>
      <c r="AR10" s="52">
        <v>12156766</v>
      </c>
      <c r="AS10" s="52">
        <v>13016736</v>
      </c>
      <c r="AT10" s="52">
        <v>11916898</v>
      </c>
      <c r="AU10" s="54">
        <f t="shared" ref="AU10:AU31" si="0">SUM(AI10:AT10)</f>
        <v>156200837</v>
      </c>
      <c r="AV10" s="55">
        <f t="shared" ref="AV10:AV40" si="1">+AU44/AU10</f>
        <v>3.292558252296689</v>
      </c>
      <c r="AW10" s="56"/>
    </row>
    <row r="11" spans="1:51" x14ac:dyDescent="0.6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3"/>
      <c r="M11" s="1"/>
      <c r="N11" s="1"/>
      <c r="O11" s="1"/>
      <c r="P11" s="1"/>
      <c r="Q11" s="1"/>
      <c r="R11" s="7"/>
      <c r="S11" s="1"/>
      <c r="T11" s="3"/>
      <c r="U11" s="3"/>
      <c r="V11" s="3"/>
      <c r="W11" s="3"/>
      <c r="X11" s="3"/>
      <c r="Y11" s="1"/>
      <c r="Z11" s="1"/>
      <c r="AA11" s="1"/>
      <c r="AB11" s="57">
        <v>42767</v>
      </c>
      <c r="AC11" s="58">
        <v>66620606</v>
      </c>
      <c r="AD11" s="59">
        <v>206099394.28</v>
      </c>
      <c r="AE11" s="60">
        <f>+AD11/AC11</f>
        <v>3.0936283329515195</v>
      </c>
      <c r="AF11" s="1"/>
      <c r="AG11" s="3"/>
      <c r="AH11" s="61">
        <v>1995</v>
      </c>
      <c r="AI11" s="62">
        <v>10807484</v>
      </c>
      <c r="AJ11" s="62">
        <v>13603755</v>
      </c>
      <c r="AK11" s="62">
        <v>15998832</v>
      </c>
      <c r="AL11" s="62">
        <v>15826653</v>
      </c>
      <c r="AM11" s="62">
        <v>16147447</v>
      </c>
      <c r="AN11" s="62">
        <v>16269336</v>
      </c>
      <c r="AO11" s="62">
        <v>17012050</v>
      </c>
      <c r="AP11" s="62">
        <v>16598239</v>
      </c>
      <c r="AQ11" s="63">
        <v>18688420</v>
      </c>
      <c r="AR11" s="62">
        <v>18536022</v>
      </c>
      <c r="AS11" s="62">
        <v>19105834</v>
      </c>
      <c r="AT11" s="62">
        <v>12268692</v>
      </c>
      <c r="AU11" s="64">
        <f t="shared" si="0"/>
        <v>190862764</v>
      </c>
      <c r="AV11" s="65">
        <f t="shared" si="1"/>
        <v>3.485092198182774</v>
      </c>
      <c r="AW11" s="66">
        <f>+(AU11-AU10)/AU10</f>
        <v>0.2219061540624139</v>
      </c>
    </row>
    <row r="12" spans="1:51" x14ac:dyDescent="0.6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3"/>
      <c r="M12" s="1"/>
      <c r="N12" s="1"/>
      <c r="O12" s="1"/>
      <c r="P12" s="1"/>
      <c r="Q12" s="1"/>
      <c r="R12" s="7"/>
      <c r="S12" s="1"/>
      <c r="T12" s="3"/>
      <c r="U12" s="3"/>
      <c r="V12" s="3"/>
      <c r="W12" s="3"/>
      <c r="X12" s="3"/>
      <c r="Y12" s="1"/>
      <c r="Z12" s="1"/>
      <c r="AA12" s="1"/>
      <c r="AB12" s="57">
        <v>42795</v>
      </c>
      <c r="AC12" s="58">
        <v>71869640</v>
      </c>
      <c r="AD12" s="59">
        <v>222036343.91</v>
      </c>
      <c r="AE12" s="60">
        <f>+AD12/AC12</f>
        <v>3.0894316975846823</v>
      </c>
      <c r="AF12" s="1"/>
      <c r="AG12" s="3"/>
      <c r="AH12" s="61">
        <v>1996</v>
      </c>
      <c r="AI12" s="62">
        <v>15025684</v>
      </c>
      <c r="AJ12" s="62">
        <v>13903316</v>
      </c>
      <c r="AK12" s="62">
        <v>17889704</v>
      </c>
      <c r="AL12" s="62">
        <v>16057509</v>
      </c>
      <c r="AM12" s="62">
        <v>16235812</v>
      </c>
      <c r="AN12" s="62">
        <v>14565961</v>
      </c>
      <c r="AO12" s="62">
        <v>14555295</v>
      </c>
      <c r="AP12" s="62">
        <v>16439059</v>
      </c>
      <c r="AQ12" s="63">
        <v>14696498</v>
      </c>
      <c r="AR12" s="62">
        <v>16201026</v>
      </c>
      <c r="AS12" s="62">
        <v>18853806</v>
      </c>
      <c r="AT12" s="62">
        <v>14117863</v>
      </c>
      <c r="AU12" s="64">
        <f t="shared" si="0"/>
        <v>188541533</v>
      </c>
      <c r="AV12" s="65">
        <f t="shared" si="1"/>
        <v>3.2635135198036176</v>
      </c>
      <c r="AW12" s="67">
        <f t="shared" ref="AW12:AW30" si="2">+(AU12-AU11)/AU11</f>
        <v>-1.2161780283135793E-2</v>
      </c>
    </row>
    <row r="13" spans="1:51" x14ac:dyDescent="0.6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3"/>
      <c r="M13" s="1"/>
      <c r="N13" s="1"/>
      <c r="O13" s="1"/>
      <c r="P13" s="1"/>
      <c r="Q13" s="1"/>
      <c r="R13" s="7"/>
      <c r="S13" s="1"/>
      <c r="T13" s="3"/>
      <c r="U13" s="3"/>
      <c r="V13" s="3"/>
      <c r="W13" s="3"/>
      <c r="X13" s="3"/>
      <c r="Y13" s="1"/>
      <c r="Z13" s="1"/>
      <c r="AA13" s="1"/>
      <c r="AB13" s="57">
        <v>42826</v>
      </c>
      <c r="AC13" s="58">
        <v>79851780</v>
      </c>
      <c r="AD13" s="59">
        <v>245601181.59</v>
      </c>
      <c r="AE13" s="60">
        <f>+AD13/AC13</f>
        <v>3.0757132976872903</v>
      </c>
      <c r="AF13" s="1"/>
      <c r="AG13" s="68"/>
      <c r="AH13" s="61">
        <v>1997</v>
      </c>
      <c r="AI13" s="62">
        <v>12706617</v>
      </c>
      <c r="AJ13" s="62">
        <v>15440786</v>
      </c>
      <c r="AK13" s="62">
        <v>18366058</v>
      </c>
      <c r="AL13" s="62">
        <v>20857175</v>
      </c>
      <c r="AM13" s="62">
        <v>17922264</v>
      </c>
      <c r="AN13" s="62">
        <v>21002001</v>
      </c>
      <c r="AO13" s="62">
        <v>21138800</v>
      </c>
      <c r="AP13" s="62">
        <v>23917855</v>
      </c>
      <c r="AQ13" s="63">
        <v>21940317</v>
      </c>
      <c r="AR13" s="62">
        <v>23289769</v>
      </c>
      <c r="AS13" s="62">
        <v>21562153</v>
      </c>
      <c r="AT13" s="62">
        <v>21860475</v>
      </c>
      <c r="AU13" s="64">
        <f t="shared" si="0"/>
        <v>240004270</v>
      </c>
      <c r="AV13" s="65">
        <f t="shared" si="1"/>
        <v>3.6318722325231958</v>
      </c>
      <c r="AW13" s="66">
        <f t="shared" si="2"/>
        <v>0.27295172676887058</v>
      </c>
    </row>
    <row r="14" spans="1:51" x14ac:dyDescent="0.6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3"/>
      <c r="M14" s="1"/>
      <c r="N14" s="1"/>
      <c r="O14" s="1"/>
      <c r="P14" s="1"/>
      <c r="Q14" s="1"/>
      <c r="R14" s="7"/>
      <c r="S14" s="1"/>
      <c r="T14" s="3"/>
      <c r="U14" s="3"/>
      <c r="V14" s="3"/>
      <c r="W14" s="3"/>
      <c r="X14" s="3"/>
      <c r="Y14" s="1"/>
      <c r="Z14" s="1"/>
      <c r="AA14" s="1"/>
      <c r="AB14" s="57">
        <v>42856</v>
      </c>
      <c r="AC14" s="58">
        <v>85869921</v>
      </c>
      <c r="AD14" s="59">
        <v>262213940.41999999</v>
      </c>
      <c r="AE14" s="60">
        <f t="shared" ref="AE14:AE23" si="3">(AD14/AC14)</f>
        <v>3.0536180465334302</v>
      </c>
      <c r="AF14" s="1"/>
      <c r="AG14" s="68"/>
      <c r="AH14" s="61">
        <v>1998</v>
      </c>
      <c r="AI14" s="62">
        <v>17723109</v>
      </c>
      <c r="AJ14" s="62">
        <v>20247374</v>
      </c>
      <c r="AK14" s="62">
        <v>24592375</v>
      </c>
      <c r="AL14" s="62">
        <v>24887280</v>
      </c>
      <c r="AM14" s="62">
        <v>24377459</v>
      </c>
      <c r="AN14" s="62">
        <v>21375617</v>
      </c>
      <c r="AO14" s="62">
        <v>19485606</v>
      </c>
      <c r="AP14" s="62">
        <v>20239149</v>
      </c>
      <c r="AQ14" s="63">
        <v>18335194</v>
      </c>
      <c r="AR14" s="62">
        <v>20086224</v>
      </c>
      <c r="AS14" s="62">
        <v>20876802</v>
      </c>
      <c r="AT14" s="62">
        <v>20759718</v>
      </c>
      <c r="AU14" s="64">
        <f t="shared" si="0"/>
        <v>252985907</v>
      </c>
      <c r="AV14" s="65">
        <f t="shared" si="1"/>
        <v>3.4588918583911474</v>
      </c>
      <c r="AW14" s="66">
        <f t="shared" si="2"/>
        <v>5.4089191829795359E-2</v>
      </c>
    </row>
    <row r="15" spans="1:51" x14ac:dyDescent="0.6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3"/>
      <c r="M15" s="1"/>
      <c r="N15" s="1"/>
      <c r="O15" s="1"/>
      <c r="P15" s="1"/>
      <c r="Q15" s="1"/>
      <c r="R15" s="7"/>
      <c r="S15" s="1"/>
      <c r="T15" s="3"/>
      <c r="U15" s="3"/>
      <c r="V15" s="3"/>
      <c r="W15" s="3"/>
      <c r="X15" s="3"/>
      <c r="Y15" s="1"/>
      <c r="Z15" s="1"/>
      <c r="AA15" s="1"/>
      <c r="AB15" s="69">
        <v>42887</v>
      </c>
      <c r="AC15" s="58">
        <v>86082995</v>
      </c>
      <c r="AD15" s="59">
        <v>259491252.75999996</v>
      </c>
      <c r="AE15" s="65">
        <f t="shared" si="3"/>
        <v>3.0144310471539701</v>
      </c>
      <c r="AF15" s="70"/>
      <c r="AG15" s="68"/>
      <c r="AH15" s="61">
        <v>1999</v>
      </c>
      <c r="AI15" s="62">
        <v>18227663</v>
      </c>
      <c r="AJ15" s="62">
        <v>20209769</v>
      </c>
      <c r="AK15" s="62">
        <v>24148524</v>
      </c>
      <c r="AL15" s="62">
        <v>23091401</v>
      </c>
      <c r="AM15" s="62">
        <v>21562492</v>
      </c>
      <c r="AN15" s="62">
        <v>26277727</v>
      </c>
      <c r="AO15" s="62">
        <v>20535227</v>
      </c>
      <c r="AP15" s="62">
        <v>14521537</v>
      </c>
      <c r="AQ15" s="63">
        <v>13445247</v>
      </c>
      <c r="AR15" s="71">
        <v>11524244</v>
      </c>
      <c r="AS15" s="71">
        <v>7899297</v>
      </c>
      <c r="AT15" s="71">
        <v>7597372</v>
      </c>
      <c r="AU15" s="64">
        <f t="shared" si="0"/>
        <v>209040500</v>
      </c>
      <c r="AV15" s="65">
        <f t="shared" si="1"/>
        <v>2.9513042445841831</v>
      </c>
      <c r="AW15" s="67">
        <f t="shared" si="2"/>
        <v>-0.17370693696388392</v>
      </c>
    </row>
    <row r="16" spans="1:51" x14ac:dyDescent="0.6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1"/>
      <c r="N16" s="1"/>
      <c r="O16" s="1"/>
      <c r="P16" s="1"/>
      <c r="Q16" s="1"/>
      <c r="R16" s="7"/>
      <c r="S16" s="1"/>
      <c r="T16" s="3"/>
      <c r="U16" s="3"/>
      <c r="V16" s="3"/>
      <c r="W16" s="3"/>
      <c r="X16" s="3"/>
      <c r="Y16" s="1"/>
      <c r="Z16" s="1"/>
      <c r="AA16" s="1"/>
      <c r="AB16" s="69">
        <v>42917</v>
      </c>
      <c r="AC16" s="58">
        <v>91361157</v>
      </c>
      <c r="AD16" s="59">
        <v>274293480.52999997</v>
      </c>
      <c r="AE16" s="65">
        <f t="shared" si="3"/>
        <v>3.0022986741509849</v>
      </c>
      <c r="AF16" s="70"/>
      <c r="AG16" s="3"/>
      <c r="AH16" s="61">
        <v>2000</v>
      </c>
      <c r="AI16" s="71">
        <v>5763732</v>
      </c>
      <c r="AJ16" s="71">
        <v>6276308</v>
      </c>
      <c r="AK16" s="71">
        <v>6932639</v>
      </c>
      <c r="AL16" s="71">
        <v>9323859</v>
      </c>
      <c r="AM16" s="71">
        <v>9353806</v>
      </c>
      <c r="AN16" s="71">
        <v>9232003</v>
      </c>
      <c r="AO16" s="71">
        <v>5507472</v>
      </c>
      <c r="AP16" s="71">
        <v>3866093</v>
      </c>
      <c r="AQ16" s="72">
        <v>6338871</v>
      </c>
      <c r="AR16" s="71">
        <v>6309936</v>
      </c>
      <c r="AS16" s="71">
        <v>7649763</v>
      </c>
      <c r="AT16" s="71">
        <v>6401311</v>
      </c>
      <c r="AU16" s="73">
        <f t="shared" si="0"/>
        <v>82955793</v>
      </c>
      <c r="AV16" s="65">
        <f t="shared" si="1"/>
        <v>3.5851432750453007</v>
      </c>
      <c r="AW16" s="67">
        <f>+(AU16-AU15)/AU15</f>
        <v>-0.60315922990999349</v>
      </c>
      <c r="AY16" s="74"/>
    </row>
    <row r="17" spans="1:50" x14ac:dyDescent="0.6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3"/>
      <c r="M17" s="1"/>
      <c r="N17" s="1"/>
      <c r="O17" s="1"/>
      <c r="P17" s="1"/>
      <c r="Q17" s="1"/>
      <c r="R17" s="7"/>
      <c r="S17" s="1"/>
      <c r="T17" s="3"/>
      <c r="U17" s="3"/>
      <c r="V17" s="3"/>
      <c r="W17" s="3"/>
      <c r="X17" s="3"/>
      <c r="Y17" s="1"/>
      <c r="Z17" s="1"/>
      <c r="AA17" s="1"/>
      <c r="AB17" s="69">
        <v>42948</v>
      </c>
      <c r="AC17" s="75">
        <v>73629117</v>
      </c>
      <c r="AD17" s="76">
        <v>221409741.70000002</v>
      </c>
      <c r="AE17" s="77">
        <f t="shared" si="3"/>
        <v>3.0070948929076526</v>
      </c>
      <c r="AF17" s="70"/>
      <c r="AG17" s="3"/>
      <c r="AH17" s="61">
        <v>2001</v>
      </c>
      <c r="AI17" s="71">
        <v>6682296</v>
      </c>
      <c r="AJ17" s="71">
        <v>6956042</v>
      </c>
      <c r="AK17" s="71">
        <v>9995621</v>
      </c>
      <c r="AL17" s="71">
        <v>10909429</v>
      </c>
      <c r="AM17" s="71">
        <v>14196399</v>
      </c>
      <c r="AN17" s="71">
        <v>9972128</v>
      </c>
      <c r="AO17" s="71">
        <v>6652930</v>
      </c>
      <c r="AP17" s="71">
        <v>7557791</v>
      </c>
      <c r="AQ17" s="72">
        <v>6805783</v>
      </c>
      <c r="AR17" s="71">
        <v>6600866</v>
      </c>
      <c r="AS17" s="71">
        <v>7527611</v>
      </c>
      <c r="AT17" s="71">
        <v>5944400</v>
      </c>
      <c r="AU17" s="73">
        <f t="shared" si="0"/>
        <v>99801296</v>
      </c>
      <c r="AV17" s="65">
        <f t="shared" si="1"/>
        <v>2.8125293390979609</v>
      </c>
      <c r="AW17" s="66">
        <f t="shared" si="2"/>
        <v>0.2030660233698206</v>
      </c>
    </row>
    <row r="18" spans="1:50" x14ac:dyDescent="0.6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3"/>
      <c r="M18" s="1"/>
      <c r="N18" s="1"/>
      <c r="O18" s="1"/>
      <c r="P18" s="1"/>
      <c r="Q18" s="1"/>
      <c r="R18" s="7"/>
      <c r="S18" s="1"/>
      <c r="T18" s="3"/>
      <c r="U18" s="3"/>
      <c r="V18" s="3"/>
      <c r="W18" s="3"/>
      <c r="X18" s="3"/>
      <c r="Y18" s="1"/>
      <c r="Z18" s="1"/>
      <c r="AA18" s="1"/>
      <c r="AB18" s="69">
        <v>42979</v>
      </c>
      <c r="AC18" s="75">
        <v>67692637</v>
      </c>
      <c r="AD18" s="76">
        <v>207106338.45000005</v>
      </c>
      <c r="AE18" s="77">
        <f t="shared" si="3"/>
        <v>3.0595105705514181</v>
      </c>
      <c r="AF18" s="70"/>
      <c r="AG18" s="3"/>
      <c r="AH18" s="61">
        <v>2002</v>
      </c>
      <c r="AI18" s="71">
        <v>5948260</v>
      </c>
      <c r="AJ18" s="71">
        <v>7019636</v>
      </c>
      <c r="AK18" s="71">
        <v>9726519</v>
      </c>
      <c r="AL18" s="71">
        <v>9351959</v>
      </c>
      <c r="AM18" s="71">
        <v>11750022</v>
      </c>
      <c r="AN18" s="71">
        <v>12669057</v>
      </c>
      <c r="AO18" s="71">
        <v>8780632</v>
      </c>
      <c r="AP18" s="78">
        <v>7819202</v>
      </c>
      <c r="AQ18" s="72">
        <v>6117128</v>
      </c>
      <c r="AR18" s="71">
        <v>7699144</v>
      </c>
      <c r="AS18" s="71">
        <v>8374177</v>
      </c>
      <c r="AT18" s="71">
        <v>7778010</v>
      </c>
      <c r="AU18" s="73">
        <f t="shared" si="0"/>
        <v>103033746</v>
      </c>
      <c r="AV18" s="65">
        <f t="shared" si="1"/>
        <v>2.5609005269011575</v>
      </c>
      <c r="AW18" s="66">
        <f t="shared" si="2"/>
        <v>3.2388857956313515E-2</v>
      </c>
    </row>
    <row r="19" spans="1:50" x14ac:dyDescent="0.6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3"/>
      <c r="M19" s="1"/>
      <c r="N19" s="1"/>
      <c r="O19" s="1"/>
      <c r="P19" s="1"/>
      <c r="Q19" s="1"/>
      <c r="R19" s="7"/>
      <c r="S19" s="1"/>
      <c r="T19" s="3"/>
      <c r="U19" s="3"/>
      <c r="V19" s="3"/>
      <c r="W19" s="3"/>
      <c r="X19" s="3"/>
      <c r="Y19" s="1"/>
      <c r="Z19" s="1"/>
      <c r="AA19" s="1"/>
      <c r="AB19" s="69">
        <v>43009</v>
      </c>
      <c r="AC19" s="75">
        <v>88432893</v>
      </c>
      <c r="AD19" s="76">
        <v>268999147.16999996</v>
      </c>
      <c r="AE19" s="77">
        <f t="shared" si="3"/>
        <v>3.0418449294653285</v>
      </c>
      <c r="AF19" s="70"/>
      <c r="AG19" s="3"/>
      <c r="AH19" s="61">
        <v>2003</v>
      </c>
      <c r="AI19" s="71">
        <v>8245528</v>
      </c>
      <c r="AJ19" s="71">
        <v>8798063</v>
      </c>
      <c r="AK19" s="71">
        <v>10737492</v>
      </c>
      <c r="AL19" s="71">
        <v>10758266</v>
      </c>
      <c r="AM19" s="71">
        <v>12575655</v>
      </c>
      <c r="AN19" s="71">
        <v>11356594</v>
      </c>
      <c r="AO19" s="71">
        <v>10250003</v>
      </c>
      <c r="AP19" s="78">
        <v>8891165</v>
      </c>
      <c r="AQ19" s="72">
        <v>10303955</v>
      </c>
      <c r="AR19" s="71">
        <v>11225999</v>
      </c>
      <c r="AS19" s="71">
        <v>11622490</v>
      </c>
      <c r="AT19" s="71">
        <v>11985624</v>
      </c>
      <c r="AU19" s="73">
        <f t="shared" si="0"/>
        <v>126750834</v>
      </c>
      <c r="AV19" s="65">
        <f t="shared" si="1"/>
        <v>2.3969932685413338</v>
      </c>
      <c r="AW19" s="66">
        <f t="shared" si="2"/>
        <v>0.23018757369066248</v>
      </c>
    </row>
    <row r="20" spans="1:50" x14ac:dyDescent="0.6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3"/>
      <c r="M20" s="1"/>
      <c r="N20" s="1"/>
      <c r="O20" s="1"/>
      <c r="P20" s="1"/>
      <c r="Q20" s="1"/>
      <c r="R20" s="7"/>
      <c r="S20" s="1"/>
      <c r="T20" s="3"/>
      <c r="U20" s="3"/>
      <c r="V20" s="3"/>
      <c r="W20" s="3"/>
      <c r="X20" s="3"/>
      <c r="Y20" s="1"/>
      <c r="Z20" s="1"/>
      <c r="AA20" s="1"/>
      <c r="AB20" s="69">
        <v>43040</v>
      </c>
      <c r="AC20" s="75">
        <v>70957849</v>
      </c>
      <c r="AD20" s="76">
        <v>218612937.19999999</v>
      </c>
      <c r="AE20" s="77">
        <f t="shared" si="3"/>
        <v>3.080884500881643</v>
      </c>
      <c r="AF20" s="70"/>
      <c r="AG20" s="3"/>
      <c r="AH20" s="61">
        <v>2004</v>
      </c>
      <c r="AI20" s="71">
        <v>9875688</v>
      </c>
      <c r="AJ20" s="71">
        <v>15214543</v>
      </c>
      <c r="AK20" s="71">
        <v>12710211</v>
      </c>
      <c r="AL20" s="71">
        <v>14703122</v>
      </c>
      <c r="AM20" s="71">
        <v>12563434</v>
      </c>
      <c r="AN20" s="71">
        <v>13981632</v>
      </c>
      <c r="AO20" s="71">
        <v>14169279</v>
      </c>
      <c r="AP20" s="78">
        <v>10885997</v>
      </c>
      <c r="AQ20" s="72">
        <v>11367586</v>
      </c>
      <c r="AR20" s="71">
        <v>13062874</v>
      </c>
      <c r="AS20" s="71">
        <v>15384969</v>
      </c>
      <c r="AT20" s="71">
        <v>14541295</v>
      </c>
      <c r="AU20" s="73">
        <f t="shared" si="0"/>
        <v>158460630</v>
      </c>
      <c r="AV20" s="65">
        <f t="shared" si="1"/>
        <v>2.2096828282204859</v>
      </c>
      <c r="AW20" s="66">
        <f t="shared" si="2"/>
        <v>0.25017425920842462</v>
      </c>
    </row>
    <row r="21" spans="1:50" x14ac:dyDescent="0.6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3"/>
      <c r="X21" s="3"/>
      <c r="Y21" s="1"/>
      <c r="Z21" s="1"/>
      <c r="AA21" s="1"/>
      <c r="AB21" s="69">
        <v>43070</v>
      </c>
      <c r="AC21" s="75">
        <v>91911350</v>
      </c>
      <c r="AD21" s="76">
        <v>275721729.26000005</v>
      </c>
      <c r="AE21" s="77">
        <f t="shared" si="3"/>
        <v>2.9998659497439659</v>
      </c>
      <c r="AF21" s="70"/>
      <c r="AG21" s="3"/>
      <c r="AH21" s="61">
        <v>2005</v>
      </c>
      <c r="AI21" s="71">
        <v>13081089</v>
      </c>
      <c r="AJ21" s="71">
        <v>15737624</v>
      </c>
      <c r="AK21" s="71">
        <v>17110776</v>
      </c>
      <c r="AL21" s="71">
        <v>16935229</v>
      </c>
      <c r="AM21" s="71">
        <v>20317219</v>
      </c>
      <c r="AN21" s="71">
        <v>20727268</v>
      </c>
      <c r="AO21" s="71">
        <v>17688992</v>
      </c>
      <c r="AP21" s="78">
        <v>15360736</v>
      </c>
      <c r="AQ21" s="72">
        <v>17483436</v>
      </c>
      <c r="AR21" s="71">
        <v>18578836</v>
      </c>
      <c r="AS21" s="71">
        <v>21441805</v>
      </c>
      <c r="AT21" s="71">
        <v>18112203</v>
      </c>
      <c r="AU21" s="73">
        <f t="shared" si="0"/>
        <v>212575213</v>
      </c>
      <c r="AV21" s="65">
        <f t="shared" si="1"/>
        <v>2.2592073658183285</v>
      </c>
      <c r="AW21" s="66">
        <f t="shared" si="2"/>
        <v>0.34150175346393613</v>
      </c>
    </row>
    <row r="22" spans="1:50" x14ac:dyDescent="0.6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1"/>
      <c r="Z22" s="1"/>
      <c r="AA22" s="1"/>
      <c r="AB22" s="69">
        <v>43101</v>
      </c>
      <c r="AC22" s="75">
        <v>76740046</v>
      </c>
      <c r="AD22" s="76">
        <v>228251420.47999999</v>
      </c>
      <c r="AE22" s="77">
        <f t="shared" si="3"/>
        <v>2.9743456301811442</v>
      </c>
      <c r="AF22" s="70"/>
      <c r="AG22" s="3"/>
      <c r="AH22" s="61">
        <v>2006</v>
      </c>
      <c r="AI22" s="71">
        <v>16605947</v>
      </c>
      <c r="AJ22" s="71">
        <v>17374838</v>
      </c>
      <c r="AK22" s="71">
        <v>24610250</v>
      </c>
      <c r="AL22" s="71">
        <v>22929819</v>
      </c>
      <c r="AM22" s="71">
        <v>23309173</v>
      </c>
      <c r="AN22" s="71">
        <v>23133202</v>
      </c>
      <c r="AO22" s="71">
        <v>21205888</v>
      </c>
      <c r="AP22" s="78">
        <v>21852237</v>
      </c>
      <c r="AQ22" s="72">
        <v>22486928</v>
      </c>
      <c r="AR22" s="71">
        <v>23010470</v>
      </c>
      <c r="AS22" s="71">
        <v>24982641</v>
      </c>
      <c r="AT22" s="71">
        <v>22860370</v>
      </c>
      <c r="AU22" s="73">
        <f t="shared" si="0"/>
        <v>264361763</v>
      </c>
      <c r="AV22" s="65">
        <f t="shared" si="1"/>
        <v>2.2608063156243969</v>
      </c>
      <c r="AW22" s="66">
        <f>+(AU22-AU21)/AU21</f>
        <v>0.24361518574604463</v>
      </c>
    </row>
    <row r="23" spans="1:50" x14ac:dyDescent="0.6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1"/>
      <c r="Z23" s="1"/>
      <c r="AA23" s="1"/>
      <c r="AB23" s="69">
        <v>43132</v>
      </c>
      <c r="AC23" s="75">
        <v>76478433</v>
      </c>
      <c r="AD23" s="76">
        <v>225804061.73000008</v>
      </c>
      <c r="AE23" s="77">
        <f t="shared" si="3"/>
        <v>2.952519460355576</v>
      </c>
      <c r="AF23" s="70"/>
      <c r="AG23" s="3"/>
      <c r="AH23" s="61">
        <v>2007</v>
      </c>
      <c r="AI23" s="71">
        <v>18590212</v>
      </c>
      <c r="AJ23" s="71">
        <v>24353757</v>
      </c>
      <c r="AK23" s="71">
        <v>23684790</v>
      </c>
      <c r="AL23" s="71">
        <v>22583902</v>
      </c>
      <c r="AM23" s="71">
        <v>25270355</v>
      </c>
      <c r="AN23" s="71">
        <v>25052122</v>
      </c>
      <c r="AO23" s="71">
        <v>20443964</v>
      </c>
      <c r="AP23" s="78">
        <v>22734772</v>
      </c>
      <c r="AQ23" s="72">
        <v>20371122</v>
      </c>
      <c r="AR23" s="71">
        <v>20371122</v>
      </c>
      <c r="AS23" s="71">
        <v>24457807</v>
      </c>
      <c r="AT23" s="71">
        <v>25223844</v>
      </c>
      <c r="AU23" s="73">
        <f t="shared" si="0"/>
        <v>273137769</v>
      </c>
      <c r="AV23" s="65">
        <f t="shared" si="1"/>
        <v>2.1308972182093204</v>
      </c>
      <c r="AW23" s="66">
        <f t="shared" si="2"/>
        <v>3.3196956702093106E-2</v>
      </c>
    </row>
    <row r="24" spans="1:50" x14ac:dyDescent="0.6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1"/>
      <c r="Z24" s="1"/>
      <c r="AA24" s="1"/>
      <c r="AB24" s="69">
        <v>43160</v>
      </c>
      <c r="AC24" s="75">
        <v>83568002</v>
      </c>
      <c r="AD24" s="76">
        <v>250423741.74999991</v>
      </c>
      <c r="AE24" s="77">
        <f t="shared" ref="AE24:AE41" si="4">(AD24/AC24)</f>
        <v>2.996646273175227</v>
      </c>
      <c r="AH24" s="61">
        <v>2008</v>
      </c>
      <c r="AI24" s="71">
        <v>18525748</v>
      </c>
      <c r="AJ24" s="71">
        <v>26011617</v>
      </c>
      <c r="AK24" s="71">
        <v>22526127</v>
      </c>
      <c r="AL24" s="71">
        <v>24909348</v>
      </c>
      <c r="AM24" s="71">
        <v>34133365</v>
      </c>
      <c r="AN24" s="71">
        <v>25990061</v>
      </c>
      <c r="AO24" s="71">
        <v>24968523</v>
      </c>
      <c r="AP24" s="78">
        <v>25218189</v>
      </c>
      <c r="AQ24" s="72">
        <v>22921801</v>
      </c>
      <c r="AR24" s="71">
        <v>23790925</v>
      </c>
      <c r="AS24" s="71">
        <v>24763103</v>
      </c>
      <c r="AT24" s="71">
        <v>20974781</v>
      </c>
      <c r="AU24" s="73">
        <f t="shared" si="0"/>
        <v>294733588</v>
      </c>
      <c r="AV24" s="65">
        <f t="shared" si="1"/>
        <v>2.2850098332871385</v>
      </c>
      <c r="AW24" s="66">
        <f t="shared" si="2"/>
        <v>7.9065663745682857E-2</v>
      </c>
    </row>
    <row r="25" spans="1:50" x14ac:dyDescent="0.6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1"/>
      <c r="Z25" s="1"/>
      <c r="AA25" s="1"/>
      <c r="AB25" s="69">
        <v>43191</v>
      </c>
      <c r="AC25" s="75">
        <v>106117594</v>
      </c>
      <c r="AD25" s="76">
        <v>315475764.77000004</v>
      </c>
      <c r="AE25" s="77">
        <f t="shared" si="4"/>
        <v>2.9728884050085043</v>
      </c>
      <c r="AH25" s="61">
        <v>2009</v>
      </c>
      <c r="AI25" s="71">
        <v>19930960</v>
      </c>
      <c r="AJ25" s="71">
        <v>22359463</v>
      </c>
      <c r="AK25" s="71">
        <v>25446683</v>
      </c>
      <c r="AL25" s="71">
        <v>24825706</v>
      </c>
      <c r="AM25" s="71">
        <v>27753524</v>
      </c>
      <c r="AN25" s="71">
        <v>26176907</v>
      </c>
      <c r="AO25" s="71">
        <v>27007151</v>
      </c>
      <c r="AP25" s="78">
        <v>25871877</v>
      </c>
      <c r="AQ25" s="72">
        <v>21330112</v>
      </c>
      <c r="AR25" s="71">
        <v>27992748</v>
      </c>
      <c r="AS25" s="71">
        <v>25929355</v>
      </c>
      <c r="AT25" s="71">
        <v>24709432</v>
      </c>
      <c r="AU25" s="73">
        <f t="shared" si="0"/>
        <v>299333918</v>
      </c>
      <c r="AV25" s="65">
        <f t="shared" si="1"/>
        <v>2.0286846151861746</v>
      </c>
      <c r="AW25" s="66">
        <f t="shared" si="2"/>
        <v>1.5608434828269386E-2</v>
      </c>
    </row>
    <row r="26" spans="1:50" x14ac:dyDescent="0.6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1"/>
      <c r="Z26" s="1"/>
      <c r="AA26" s="1"/>
      <c r="AB26" s="69">
        <v>43221</v>
      </c>
      <c r="AC26" s="75">
        <v>107592012</v>
      </c>
      <c r="AD26" s="76">
        <v>312424062.74000001</v>
      </c>
      <c r="AE26" s="77">
        <f t="shared" si="4"/>
        <v>2.9037849272676488</v>
      </c>
      <c r="AH26" s="61">
        <v>2010</v>
      </c>
      <c r="AI26" s="71">
        <v>20662269</v>
      </c>
      <c r="AJ26" s="71">
        <v>22313418</v>
      </c>
      <c r="AK26" s="71">
        <v>25575823</v>
      </c>
      <c r="AL26" s="71">
        <v>25515347</v>
      </c>
      <c r="AM26" s="71">
        <v>33327845</v>
      </c>
      <c r="AN26" s="71">
        <v>29949472</v>
      </c>
      <c r="AO26" s="71">
        <v>27593714</v>
      </c>
      <c r="AP26" s="78">
        <v>23171172</v>
      </c>
      <c r="AQ26" s="72">
        <v>26471294</v>
      </c>
      <c r="AR26" s="71">
        <v>31732436</v>
      </c>
      <c r="AS26" s="71">
        <v>29453037</v>
      </c>
      <c r="AT26" s="71">
        <v>26560853</v>
      </c>
      <c r="AU26" s="73">
        <f t="shared" si="0"/>
        <v>322326680</v>
      </c>
      <c r="AV26" s="65">
        <f t="shared" si="1"/>
        <v>2.2817849689948102</v>
      </c>
      <c r="AW26" s="66">
        <f t="shared" si="2"/>
        <v>7.681308604660031E-2</v>
      </c>
    </row>
    <row r="27" spans="1:50" x14ac:dyDescent="0.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1"/>
      <c r="Z27" s="1"/>
      <c r="AA27" s="1"/>
      <c r="AB27" s="69">
        <v>43252</v>
      </c>
      <c r="AC27" s="75">
        <v>88303488</v>
      </c>
      <c r="AD27" s="76">
        <v>253377264.18000004</v>
      </c>
      <c r="AE27" s="77">
        <f t="shared" si="4"/>
        <v>2.8693913447677177</v>
      </c>
      <c r="AH27" s="61">
        <v>2011</v>
      </c>
      <c r="AI27" s="71">
        <v>25647030</v>
      </c>
      <c r="AJ27" s="71">
        <v>27575709</v>
      </c>
      <c r="AK27" s="71">
        <v>32814884</v>
      </c>
      <c r="AL27" s="71">
        <v>35212468</v>
      </c>
      <c r="AM27" s="71">
        <v>33847090</v>
      </c>
      <c r="AN27" s="71">
        <v>33351442</v>
      </c>
      <c r="AO27" s="71">
        <v>37687054</v>
      </c>
      <c r="AP27" s="78">
        <v>31408881</v>
      </c>
      <c r="AQ27" s="72">
        <v>30677730</v>
      </c>
      <c r="AR27" s="71">
        <v>34459178</v>
      </c>
      <c r="AS27" s="71">
        <v>34247583</v>
      </c>
      <c r="AT27" s="71">
        <v>35535738</v>
      </c>
      <c r="AU27" s="73">
        <f t="shared" si="0"/>
        <v>392464787</v>
      </c>
      <c r="AV27" s="65">
        <f t="shared" si="1"/>
        <v>2.5310943136918929</v>
      </c>
      <c r="AW27" s="66">
        <f t="shared" si="2"/>
        <v>0.21759944600304262</v>
      </c>
    </row>
    <row r="28" spans="1:50" x14ac:dyDescent="0.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/>
      <c r="U28" s="3"/>
      <c r="V28" s="3"/>
      <c r="W28" s="3"/>
      <c r="X28" s="3"/>
      <c r="Y28" s="1"/>
      <c r="Z28" s="1"/>
      <c r="AA28" s="1"/>
      <c r="AB28" s="69">
        <v>43282</v>
      </c>
      <c r="AC28" s="75">
        <v>97947911</v>
      </c>
      <c r="AD28" s="76">
        <v>281940230</v>
      </c>
      <c r="AE28" s="77">
        <f t="shared" si="4"/>
        <v>2.8784710885768661</v>
      </c>
      <c r="AH28" s="61">
        <v>2012</v>
      </c>
      <c r="AI28" s="71">
        <v>30572174</v>
      </c>
      <c r="AJ28" s="71">
        <v>31333924</v>
      </c>
      <c r="AK28" s="71">
        <v>42403418</v>
      </c>
      <c r="AL28" s="71">
        <v>35999237</v>
      </c>
      <c r="AM28" s="71">
        <v>43197736</v>
      </c>
      <c r="AN28" s="71">
        <v>45734556</v>
      </c>
      <c r="AO28" s="71">
        <v>41975078</v>
      </c>
      <c r="AP28" s="78">
        <v>38000937</v>
      </c>
      <c r="AQ28" s="72">
        <v>32908295</v>
      </c>
      <c r="AR28" s="71">
        <v>33536795</v>
      </c>
      <c r="AS28" s="71">
        <v>35786916</v>
      </c>
      <c r="AT28" s="71">
        <v>38347324</v>
      </c>
      <c r="AU28" s="73">
        <f t="shared" si="0"/>
        <v>449796390</v>
      </c>
      <c r="AV28" s="65">
        <f t="shared" si="1"/>
        <v>2.5196371819702681</v>
      </c>
      <c r="AW28" s="66">
        <f t="shared" si="2"/>
        <v>0.14608088393927682</v>
      </c>
    </row>
    <row r="29" spans="1:50" x14ac:dyDescent="0.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/>
      <c r="U29" s="3"/>
      <c r="V29" s="3"/>
      <c r="W29" s="3"/>
      <c r="X29" s="3"/>
      <c r="Y29" s="1"/>
      <c r="Z29" s="1"/>
      <c r="AA29" s="1"/>
      <c r="AB29" s="69">
        <v>43313</v>
      </c>
      <c r="AC29" s="75">
        <v>97434163</v>
      </c>
      <c r="AD29" s="76">
        <v>275218913.16999996</v>
      </c>
      <c r="AE29" s="77">
        <f t="shared" si="4"/>
        <v>2.8246654427564586</v>
      </c>
      <c r="AH29" s="61">
        <v>2013</v>
      </c>
      <c r="AI29" s="71">
        <v>31156882</v>
      </c>
      <c r="AJ29" s="71">
        <v>34173595</v>
      </c>
      <c r="AK29" s="71">
        <v>38353990</v>
      </c>
      <c r="AL29" s="71">
        <v>37577127</v>
      </c>
      <c r="AM29" s="71">
        <v>49696297</v>
      </c>
      <c r="AN29" s="71">
        <v>42195298</v>
      </c>
      <c r="AO29" s="71">
        <v>37150541</v>
      </c>
      <c r="AP29" s="78">
        <v>41026997</v>
      </c>
      <c r="AQ29" s="72">
        <v>34808087</v>
      </c>
      <c r="AR29" s="71">
        <v>41555483</v>
      </c>
      <c r="AS29" s="71">
        <v>43779999</v>
      </c>
      <c r="AT29" s="71">
        <v>42762080</v>
      </c>
      <c r="AU29" s="73">
        <f t="shared" si="0"/>
        <v>474236376</v>
      </c>
      <c r="AV29" s="65">
        <f t="shared" si="1"/>
        <v>3.41730830896869</v>
      </c>
      <c r="AW29" s="66">
        <f t="shared" si="2"/>
        <v>5.4335665077258621E-2</v>
      </c>
    </row>
    <row r="30" spans="1:50" x14ac:dyDescent="0.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/>
      <c r="U30" s="3"/>
      <c r="V30" s="3"/>
      <c r="W30" s="3"/>
      <c r="X30" s="3"/>
      <c r="Y30" s="1"/>
      <c r="Z30" s="1"/>
      <c r="AA30" s="1"/>
      <c r="AB30" s="69">
        <v>43344</v>
      </c>
      <c r="AC30" s="75">
        <v>88599933</v>
      </c>
      <c r="AD30" s="76">
        <v>247966603.73999998</v>
      </c>
      <c r="AE30" s="77">
        <f t="shared" si="4"/>
        <v>2.7987222489208876</v>
      </c>
      <c r="AG30" s="3"/>
      <c r="AH30" s="61">
        <v>2014</v>
      </c>
      <c r="AI30" s="71">
        <v>41408543</v>
      </c>
      <c r="AJ30" s="71">
        <v>45968102</v>
      </c>
      <c r="AK30" s="71">
        <v>52570546</v>
      </c>
      <c r="AL30" s="71">
        <v>51401705</v>
      </c>
      <c r="AM30" s="71">
        <v>54596331</v>
      </c>
      <c r="AN30" s="71">
        <v>55881232</v>
      </c>
      <c r="AO30" s="71">
        <v>51459761</v>
      </c>
      <c r="AP30" s="78">
        <v>51878553</v>
      </c>
      <c r="AQ30" s="72">
        <v>51412328</v>
      </c>
      <c r="AR30" s="71">
        <v>53982154</v>
      </c>
      <c r="AS30" s="71">
        <v>52893515</v>
      </c>
      <c r="AT30" s="71">
        <v>47595251</v>
      </c>
      <c r="AU30" s="73">
        <f t="shared" si="0"/>
        <v>611048021</v>
      </c>
      <c r="AV30" s="65">
        <f t="shared" si="1"/>
        <v>3.7470332760311811</v>
      </c>
      <c r="AW30" s="66">
        <f t="shared" si="2"/>
        <v>0.28848829808028054</v>
      </c>
    </row>
    <row r="31" spans="1:50" x14ac:dyDescent="0.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1"/>
      <c r="Z31" s="1"/>
      <c r="AA31" s="1"/>
      <c r="AB31" s="69">
        <v>43374</v>
      </c>
      <c r="AC31" s="75">
        <v>98449999</v>
      </c>
      <c r="AD31" s="76">
        <v>276231792.63999999</v>
      </c>
      <c r="AE31" s="77">
        <f t="shared" si="4"/>
        <v>2.8058079781189229</v>
      </c>
      <c r="AG31" s="3"/>
      <c r="AH31" s="61">
        <v>2015</v>
      </c>
      <c r="AI31" s="58">
        <v>50506401</v>
      </c>
      <c r="AJ31" s="58">
        <v>52139993</v>
      </c>
      <c r="AK31" s="58">
        <v>58673360</v>
      </c>
      <c r="AL31" s="58">
        <v>52130003</v>
      </c>
      <c r="AM31" s="58">
        <v>66160947</v>
      </c>
      <c r="AN31" s="71">
        <v>63425708</v>
      </c>
      <c r="AO31" s="71">
        <v>63440573</v>
      </c>
      <c r="AP31" s="71">
        <v>65351435</v>
      </c>
      <c r="AQ31" s="72">
        <v>59556437</v>
      </c>
      <c r="AR31" s="71">
        <v>63036864</v>
      </c>
      <c r="AS31" s="71">
        <v>60431865</v>
      </c>
      <c r="AT31" s="71">
        <v>65455247</v>
      </c>
      <c r="AU31" s="73">
        <f t="shared" si="0"/>
        <v>720308833</v>
      </c>
      <c r="AV31" s="65">
        <f t="shared" si="1"/>
        <v>3.1998802162266422</v>
      </c>
      <c r="AW31" s="66">
        <f t="shared" ref="AW31:AW36" si="5">+(AU31-AU30)/AU30</f>
        <v>0.17880887957249436</v>
      </c>
    </row>
    <row r="32" spans="1:50" x14ac:dyDescent="0.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8"/>
      <c r="M32" s="1"/>
      <c r="N32" s="1"/>
      <c r="O32" s="9"/>
      <c r="P32" s="9"/>
      <c r="Q32" s="1"/>
      <c r="R32" s="1"/>
      <c r="S32" s="1"/>
      <c r="T32" s="3"/>
      <c r="U32" s="3"/>
      <c r="V32" s="3"/>
      <c r="W32" s="3"/>
      <c r="X32" s="3"/>
      <c r="Y32" s="1"/>
      <c r="Z32" s="1"/>
      <c r="AA32" s="1"/>
      <c r="AB32" s="69">
        <v>43405</v>
      </c>
      <c r="AC32" s="75">
        <v>96842610</v>
      </c>
      <c r="AD32" s="76">
        <v>266763496.36000004</v>
      </c>
      <c r="AE32" s="77">
        <f t="shared" si="4"/>
        <v>2.7546087033383349</v>
      </c>
      <c r="AG32" s="3"/>
      <c r="AH32" s="61">
        <v>2016</v>
      </c>
      <c r="AI32" s="58">
        <v>55632857</v>
      </c>
      <c r="AJ32" s="58">
        <v>57312773</v>
      </c>
      <c r="AK32" s="58">
        <v>64260029</v>
      </c>
      <c r="AL32" s="58">
        <v>68456967</v>
      </c>
      <c r="AM32" s="58">
        <v>76717653</v>
      </c>
      <c r="AN32" s="71">
        <v>71180386</v>
      </c>
      <c r="AO32" s="71">
        <v>72767083</v>
      </c>
      <c r="AP32" s="71">
        <v>64871080</v>
      </c>
      <c r="AQ32" s="72">
        <v>66165736</v>
      </c>
      <c r="AR32" s="71">
        <v>72998159</v>
      </c>
      <c r="AS32" s="71">
        <v>64437647</v>
      </c>
      <c r="AT32" s="71">
        <v>65054371</v>
      </c>
      <c r="AU32" s="73">
        <f t="shared" ref="AU32:AU37" si="6">SUM(AI32:AT32)</f>
        <v>799854741</v>
      </c>
      <c r="AV32" s="65">
        <f t="shared" si="1"/>
        <v>3.0696634509165204</v>
      </c>
      <c r="AW32" s="66">
        <f t="shared" si="5"/>
        <v>0.11043305920420388</v>
      </c>
      <c r="AX32" s="79"/>
    </row>
    <row r="33" spans="1:51" x14ac:dyDescent="0.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7"/>
      <c r="S33" s="1"/>
      <c r="T33" s="3"/>
      <c r="U33" s="3"/>
      <c r="V33" s="3"/>
      <c r="W33" s="3"/>
      <c r="X33" s="3"/>
      <c r="Y33" s="1"/>
      <c r="Z33" s="1"/>
      <c r="AA33" s="1"/>
      <c r="AB33" s="57">
        <v>43435</v>
      </c>
      <c r="AC33" s="80">
        <v>97149564</v>
      </c>
      <c r="AD33" s="81">
        <v>264838171.44000006</v>
      </c>
      <c r="AE33" s="82">
        <f t="shared" si="4"/>
        <v>2.7260870819759937</v>
      </c>
      <c r="AG33" s="3"/>
      <c r="AH33" s="61">
        <v>2017</v>
      </c>
      <c r="AI33" s="58">
        <v>64303584</v>
      </c>
      <c r="AJ33" s="58">
        <v>66620606</v>
      </c>
      <c r="AK33" s="58">
        <v>71869640</v>
      </c>
      <c r="AL33" s="58">
        <v>79851780</v>
      </c>
      <c r="AM33" s="58">
        <v>85869921</v>
      </c>
      <c r="AN33" s="71">
        <v>86082995</v>
      </c>
      <c r="AO33" s="71">
        <v>91361157</v>
      </c>
      <c r="AP33" s="71">
        <v>73629117</v>
      </c>
      <c r="AQ33" s="72">
        <v>67692637</v>
      </c>
      <c r="AR33" s="71">
        <v>88432893</v>
      </c>
      <c r="AS33" s="71">
        <v>70957849</v>
      </c>
      <c r="AT33" s="71">
        <v>91911350</v>
      </c>
      <c r="AU33" s="73">
        <f t="shared" si="6"/>
        <v>938583529</v>
      </c>
      <c r="AV33" s="65">
        <f t="shared" si="1"/>
        <v>3.0478176362393845</v>
      </c>
      <c r="AW33" s="66">
        <f t="shared" si="5"/>
        <v>0.17344247760106732</v>
      </c>
    </row>
    <row r="34" spans="1:51" x14ac:dyDescent="0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69">
        <v>43466</v>
      </c>
      <c r="AC34" s="75">
        <v>89192404</v>
      </c>
      <c r="AD34" s="76">
        <v>237806527.17000008</v>
      </c>
      <c r="AE34" s="82">
        <f t="shared" si="4"/>
        <v>2.6662195041855816</v>
      </c>
      <c r="AG34" s="3"/>
      <c r="AH34" s="61">
        <v>2018</v>
      </c>
      <c r="AI34" s="58">
        <v>76740046</v>
      </c>
      <c r="AJ34" s="58">
        <v>76478433</v>
      </c>
      <c r="AK34" s="75">
        <v>83568002</v>
      </c>
      <c r="AL34" s="58">
        <v>106117594</v>
      </c>
      <c r="AM34" s="58">
        <v>107592012</v>
      </c>
      <c r="AN34" s="71">
        <v>88303488</v>
      </c>
      <c r="AO34" s="71">
        <v>97947911</v>
      </c>
      <c r="AP34" s="71">
        <v>97434163</v>
      </c>
      <c r="AQ34" s="72">
        <v>88599933</v>
      </c>
      <c r="AR34" s="71">
        <v>98449999</v>
      </c>
      <c r="AS34" s="71">
        <v>96842610</v>
      </c>
      <c r="AT34" s="71">
        <v>97149564</v>
      </c>
      <c r="AU34" s="64">
        <f t="shared" si="6"/>
        <v>1115223755</v>
      </c>
      <c r="AV34" s="65">
        <f t="shared" si="1"/>
        <v>2.8682275719637982</v>
      </c>
      <c r="AW34" s="66">
        <f t="shared" si="5"/>
        <v>0.18819872770215637</v>
      </c>
    </row>
    <row r="35" spans="1:51" x14ac:dyDescent="0.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57">
        <v>43497</v>
      </c>
      <c r="AC35" s="75">
        <v>99644130</v>
      </c>
      <c r="AD35" s="76">
        <v>267058137.86000001</v>
      </c>
      <c r="AE35" s="77">
        <f t="shared" si="4"/>
        <v>2.6801191185070312</v>
      </c>
      <c r="AG35" s="3"/>
      <c r="AH35" s="61">
        <v>2019</v>
      </c>
      <c r="AI35" s="58">
        <f>+AJ35</f>
        <v>99644130</v>
      </c>
      <c r="AJ35" s="58">
        <v>99644130</v>
      </c>
      <c r="AK35" s="75">
        <v>117737601</v>
      </c>
      <c r="AL35" s="58">
        <v>122841387</v>
      </c>
      <c r="AM35" s="58">
        <v>125293328</v>
      </c>
      <c r="AN35" s="71">
        <v>123967355</v>
      </c>
      <c r="AO35" s="71">
        <v>123831883</v>
      </c>
      <c r="AP35" s="71">
        <v>124943552</v>
      </c>
      <c r="AQ35" s="72">
        <v>112033456</v>
      </c>
      <c r="AR35" s="71">
        <v>116745652</v>
      </c>
      <c r="AS35" s="71">
        <v>135273597</v>
      </c>
      <c r="AT35" s="71">
        <v>105986034</v>
      </c>
      <c r="AU35" s="64">
        <f t="shared" si="6"/>
        <v>1407942105</v>
      </c>
      <c r="AV35" s="65">
        <f t="shared" si="1"/>
        <v>2.5943425284948063</v>
      </c>
      <c r="AW35" s="66">
        <f t="shared" si="5"/>
        <v>0.26247499543264302</v>
      </c>
    </row>
    <row r="36" spans="1:51" x14ac:dyDescent="0.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69">
        <v>43525</v>
      </c>
      <c r="AC36" s="75">
        <v>117737601</v>
      </c>
      <c r="AD36" s="76">
        <v>308545725.49000001</v>
      </c>
      <c r="AE36" s="77">
        <f t="shared" si="4"/>
        <v>2.6206218138417818</v>
      </c>
      <c r="AG36" s="1"/>
      <c r="AH36" s="61">
        <v>2020</v>
      </c>
      <c r="AI36" s="71">
        <v>109712762</v>
      </c>
      <c r="AJ36" s="71">
        <v>131998915</v>
      </c>
      <c r="AK36" s="75">
        <v>115811924</v>
      </c>
      <c r="AL36" s="58">
        <v>127751797</v>
      </c>
      <c r="AM36" s="58">
        <v>159145827</v>
      </c>
      <c r="AN36" s="71">
        <v>122263463</v>
      </c>
      <c r="AO36" s="71">
        <v>98311746</v>
      </c>
      <c r="AP36" s="71">
        <v>115666912</v>
      </c>
      <c r="AQ36" s="72">
        <v>118950401</v>
      </c>
      <c r="AR36" s="71">
        <v>141703470</v>
      </c>
      <c r="AS36" s="71">
        <v>154257289</v>
      </c>
      <c r="AT36" s="71">
        <v>95557708</v>
      </c>
      <c r="AU36" s="64">
        <f t="shared" si="6"/>
        <v>1491132214</v>
      </c>
      <c r="AV36" s="65">
        <f t="shared" si="1"/>
        <v>2.4222336531319817</v>
      </c>
      <c r="AW36" s="66">
        <f t="shared" si="5"/>
        <v>5.908631377992634E-2</v>
      </c>
      <c r="AX36" s="74"/>
    </row>
    <row r="37" spans="1:51" x14ac:dyDescent="0.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69">
        <v>43556</v>
      </c>
      <c r="AC37" s="75">
        <v>122841387</v>
      </c>
      <c r="AD37" s="76">
        <v>319096198.44999999</v>
      </c>
      <c r="AE37" s="82">
        <f t="shared" si="4"/>
        <v>2.5976277722263097</v>
      </c>
      <c r="AH37" s="61">
        <v>2021</v>
      </c>
      <c r="AI37" s="71">
        <v>101421858</v>
      </c>
      <c r="AJ37" s="71">
        <v>126636641</v>
      </c>
      <c r="AK37" s="75">
        <v>137398429</v>
      </c>
      <c r="AL37" s="58">
        <v>167273101</v>
      </c>
      <c r="AM37" s="58">
        <v>161190067</v>
      </c>
      <c r="AN37" s="71">
        <v>153299074</v>
      </c>
      <c r="AO37" s="71">
        <v>162826458</v>
      </c>
      <c r="AP37" s="71">
        <v>152297115</v>
      </c>
      <c r="AQ37" s="72">
        <v>164254725</v>
      </c>
      <c r="AR37" s="71">
        <v>155185007</v>
      </c>
      <c r="AS37" s="71">
        <v>188165830</v>
      </c>
      <c r="AT37" s="71">
        <v>185686546</v>
      </c>
      <c r="AU37" s="64">
        <f t="shared" si="6"/>
        <v>1855634851</v>
      </c>
      <c r="AV37" s="65">
        <f t="shared" si="1"/>
        <v>2.7369744897510553</v>
      </c>
      <c r="AW37" s="66">
        <f>+(AU37-AU36)/AU36</f>
        <v>0.24444689315792623</v>
      </c>
    </row>
    <row r="38" spans="1:51" x14ac:dyDescent="0.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69">
        <v>43586</v>
      </c>
      <c r="AC38" s="75">
        <v>125293328</v>
      </c>
      <c r="AD38" s="76">
        <v>318003984.67999995</v>
      </c>
      <c r="AE38" s="82">
        <f t="shared" si="4"/>
        <v>2.5380759674609323</v>
      </c>
      <c r="AH38" s="61">
        <v>2022</v>
      </c>
      <c r="AI38" s="71">
        <v>161094284</v>
      </c>
      <c r="AJ38" s="71">
        <v>180446924</v>
      </c>
      <c r="AK38" s="75">
        <v>184043936</v>
      </c>
      <c r="AL38" s="58">
        <v>182579815</v>
      </c>
      <c r="AM38" s="58">
        <v>208671837</v>
      </c>
      <c r="AN38" s="71">
        <v>209466750</v>
      </c>
      <c r="AO38" s="71">
        <v>227749024</v>
      </c>
      <c r="AP38" s="71">
        <v>183783270</v>
      </c>
      <c r="AQ38" s="72">
        <v>209270183</v>
      </c>
      <c r="AR38" s="71">
        <v>205648136</v>
      </c>
      <c r="AS38" s="71">
        <v>188596398</v>
      </c>
      <c r="AT38" s="71">
        <v>197378288</v>
      </c>
      <c r="AU38" s="64">
        <f>SUM(AI38:AT38)</f>
        <v>2338728845</v>
      </c>
      <c r="AV38" s="65">
        <f t="shared" si="1"/>
        <v>2.8447867583811326</v>
      </c>
      <c r="AW38" s="66">
        <f>+(AU38-AU37)/AU37</f>
        <v>0.26033893130410923</v>
      </c>
      <c r="AY38" s="83"/>
    </row>
    <row r="39" spans="1:51" x14ac:dyDescent="0.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69">
        <v>43617</v>
      </c>
      <c r="AC39" s="75">
        <v>123967355</v>
      </c>
      <c r="AD39" s="76">
        <v>320166090.88999999</v>
      </c>
      <c r="AE39" s="82">
        <f t="shared" si="4"/>
        <v>2.5826645320455532</v>
      </c>
      <c r="AH39" s="61">
        <v>2023</v>
      </c>
      <c r="AI39" s="71">
        <v>209188250</v>
      </c>
      <c r="AJ39" s="71">
        <v>206062017</v>
      </c>
      <c r="AK39" s="75">
        <v>236255622</v>
      </c>
      <c r="AL39" s="58">
        <v>206800041</v>
      </c>
      <c r="AM39" s="58">
        <v>236817684</v>
      </c>
      <c r="AN39" s="71">
        <v>240986079</v>
      </c>
      <c r="AO39" s="71">
        <v>220840601</v>
      </c>
      <c r="AP39" s="71">
        <v>217441748</v>
      </c>
      <c r="AQ39" s="72">
        <v>236691628</v>
      </c>
      <c r="AR39" s="71">
        <v>216287609</v>
      </c>
      <c r="AS39" s="71">
        <v>216042043</v>
      </c>
      <c r="AT39" s="71">
        <v>233231853</v>
      </c>
      <c r="AU39" s="64">
        <f>SUM(AI39:AT39)</f>
        <v>2676645175</v>
      </c>
      <c r="AV39" s="65">
        <f t="shared" si="1"/>
        <v>2.3494811770260133</v>
      </c>
      <c r="AW39" s="66">
        <f>+(AU39-AU38)/AU38</f>
        <v>0.1444871776060897</v>
      </c>
    </row>
    <row r="40" spans="1:51" ht="16.899999999999999" thickBo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0"/>
      <c r="R40" s="1"/>
      <c r="S40" s="1"/>
      <c r="T40" s="1"/>
      <c r="U40" s="1"/>
      <c r="V40" s="1"/>
      <c r="W40" s="1"/>
      <c r="X40" s="1"/>
      <c r="Y40" s="1"/>
      <c r="Z40" s="1"/>
      <c r="AA40" s="1"/>
      <c r="AB40" s="69">
        <v>43647</v>
      </c>
      <c r="AC40" s="75">
        <v>123831883</v>
      </c>
      <c r="AD40" s="76">
        <v>324050947.59999985</v>
      </c>
      <c r="AE40" s="82">
        <f t="shared" si="4"/>
        <v>2.6168619886043389</v>
      </c>
      <c r="AH40" s="84">
        <v>2024</v>
      </c>
      <c r="AI40" s="85">
        <v>196676284</v>
      </c>
      <c r="AJ40" s="85">
        <v>201461305</v>
      </c>
      <c r="AK40" s="86">
        <v>202473619</v>
      </c>
      <c r="AL40" s="87">
        <v>246220925</v>
      </c>
      <c r="AM40" s="87">
        <v>275347813</v>
      </c>
      <c r="AN40" s="85">
        <v>236535209</v>
      </c>
      <c r="AO40" s="85">
        <v>214697316</v>
      </c>
      <c r="AP40" s="88">
        <v>229869247</v>
      </c>
      <c r="AQ40" s="89"/>
      <c r="AR40" s="85"/>
      <c r="AS40" s="85"/>
      <c r="AT40" s="85"/>
      <c r="AU40" s="90">
        <f>SUM(AI40:AT40)</f>
        <v>1803281718</v>
      </c>
      <c r="AV40" s="65">
        <f t="shared" si="1"/>
        <v>2.2206510791260623</v>
      </c>
      <c r="AW40" s="66">
        <f>+(AU40-AU39)/AU39</f>
        <v>-0.32629033730628865</v>
      </c>
    </row>
    <row r="41" spans="1:51" ht="16.899999999999999" thickBot="1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0"/>
      <c r="T41" s="1"/>
      <c r="U41" s="1"/>
      <c r="V41" s="1"/>
      <c r="W41" s="1"/>
      <c r="X41" s="1"/>
      <c r="Y41" s="1"/>
      <c r="Z41" s="1"/>
      <c r="AA41" s="1"/>
      <c r="AB41" s="69">
        <v>43678</v>
      </c>
      <c r="AC41" s="75">
        <v>124943552</v>
      </c>
      <c r="AD41" s="76">
        <v>326912721.97000003</v>
      </c>
      <c r="AE41" s="82">
        <f t="shared" si="4"/>
        <v>2.6164833377716046</v>
      </c>
      <c r="AV41" s="1"/>
    </row>
    <row r="42" spans="1:51" ht="16.899999999999999" thickBot="1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1"/>
      <c r="P42" s="1"/>
      <c r="Q42" s="1"/>
      <c r="R42" s="10"/>
      <c r="S42" s="1"/>
      <c r="T42" s="1"/>
      <c r="U42" s="1"/>
      <c r="V42" s="1"/>
      <c r="W42" s="1"/>
      <c r="X42" s="1"/>
      <c r="Y42" s="1"/>
      <c r="Z42" s="1"/>
      <c r="AA42" s="1"/>
      <c r="AB42" s="69">
        <v>43709</v>
      </c>
      <c r="AC42" s="71">
        <v>112033456</v>
      </c>
      <c r="AD42" s="91">
        <v>284125531.82000011</v>
      </c>
      <c r="AE42" s="82">
        <f t="shared" ref="AE42:AE54" si="7">(AD42/AC42)</f>
        <v>2.5360775429439588</v>
      </c>
      <c r="AH42" s="206" t="s">
        <v>52</v>
      </c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8"/>
      <c r="AV42" s="1"/>
    </row>
    <row r="43" spans="1:51" ht="16.899999999999999" thickBot="1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2"/>
      <c r="P43" s="8"/>
      <c r="Q43" s="1"/>
      <c r="R43" s="1"/>
      <c r="S43" s="5"/>
      <c r="T43" s="13"/>
      <c r="U43" s="13"/>
      <c r="V43" s="13"/>
      <c r="W43" s="13"/>
      <c r="X43" s="13"/>
      <c r="Y43" s="7"/>
      <c r="Z43" s="7"/>
      <c r="AA43" s="7"/>
      <c r="AB43" s="69">
        <v>43739</v>
      </c>
      <c r="AC43" s="71">
        <v>116745652</v>
      </c>
      <c r="AD43" s="91">
        <v>305288552.73999995</v>
      </c>
      <c r="AE43" s="82">
        <f t="shared" si="7"/>
        <v>2.6149886313539108</v>
      </c>
      <c r="AG43" s="92"/>
      <c r="AH43" s="45" t="s">
        <v>10</v>
      </c>
      <c r="AI43" s="42" t="s">
        <v>11</v>
      </c>
      <c r="AJ43" s="42" t="s">
        <v>12</v>
      </c>
      <c r="AK43" s="42" t="s">
        <v>13</v>
      </c>
      <c r="AL43" s="42" t="s">
        <v>14</v>
      </c>
      <c r="AM43" s="42" t="s">
        <v>15</v>
      </c>
      <c r="AN43" s="42" t="s">
        <v>16</v>
      </c>
      <c r="AO43" s="42" t="s">
        <v>17</v>
      </c>
      <c r="AP43" s="42" t="s">
        <v>18</v>
      </c>
      <c r="AQ43" s="42" t="s">
        <v>19</v>
      </c>
      <c r="AR43" s="42" t="s">
        <v>20</v>
      </c>
      <c r="AS43" s="42" t="s">
        <v>21</v>
      </c>
      <c r="AT43" s="42" t="s">
        <v>22</v>
      </c>
      <c r="AU43" s="45" t="s">
        <v>3</v>
      </c>
      <c r="AV43" s="1"/>
    </row>
    <row r="44" spans="1:51" x14ac:dyDescent="0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2"/>
      <c r="P44" s="2"/>
      <c r="Q44" s="12"/>
      <c r="R44" s="1"/>
      <c r="S44" s="1"/>
      <c r="T44" s="13"/>
      <c r="U44" s="13"/>
      <c r="V44" s="13"/>
      <c r="W44" s="13"/>
      <c r="X44" s="13"/>
      <c r="Y44" s="7"/>
      <c r="Z44" s="7"/>
      <c r="AA44" s="7"/>
      <c r="AB44" s="69">
        <v>43770</v>
      </c>
      <c r="AC44" s="71">
        <v>135273597</v>
      </c>
      <c r="AD44" s="91">
        <v>364320933.26999992</v>
      </c>
      <c r="AE44" s="82">
        <f t="shared" si="7"/>
        <v>2.6932153897704065</v>
      </c>
      <c r="AG44" s="92"/>
      <c r="AH44" s="51">
        <v>1994</v>
      </c>
      <c r="AI44" s="93">
        <v>33460843.649999999</v>
      </c>
      <c r="AJ44" s="93">
        <v>36882566.390000001</v>
      </c>
      <c r="AK44" s="93">
        <v>48559794.140000001</v>
      </c>
      <c r="AL44" s="94">
        <v>40667475.399999999</v>
      </c>
      <c r="AM44" s="93">
        <v>51188030.130000003</v>
      </c>
      <c r="AN44" s="93">
        <v>51060404.640000001</v>
      </c>
      <c r="AO44" s="93">
        <v>49734966.240000002</v>
      </c>
      <c r="AP44" s="93">
        <v>32205590.600000001</v>
      </c>
      <c r="AQ44" s="93">
        <v>37119416.100000001</v>
      </c>
      <c r="AR44" s="93">
        <v>46688430.549999997</v>
      </c>
      <c r="AS44" s="93">
        <v>42858362.909999996</v>
      </c>
      <c r="AT44" s="93">
        <v>43874474.130000003</v>
      </c>
      <c r="AU44" s="95">
        <f t="shared" ref="AU44:AU73" si="8">SUM(AI44:AT44)</f>
        <v>514300354.88</v>
      </c>
      <c r="AV44" s="1"/>
      <c r="AW44" s="96"/>
    </row>
    <row r="45" spans="1:51" x14ac:dyDescent="0.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2"/>
      <c r="P45" s="2"/>
      <c r="Q45" s="12"/>
      <c r="R45" s="1"/>
      <c r="S45" s="1"/>
      <c r="T45" s="13"/>
      <c r="U45" s="13"/>
      <c r="V45" s="13"/>
      <c r="W45" s="13"/>
      <c r="X45" s="13"/>
      <c r="Y45" s="7"/>
      <c r="Z45" s="7"/>
      <c r="AA45" s="7"/>
      <c r="AB45" s="69">
        <v>43800</v>
      </c>
      <c r="AC45" s="71">
        <v>105986034</v>
      </c>
      <c r="AD45" s="91">
        <v>277308728.72000003</v>
      </c>
      <c r="AE45" s="82">
        <f t="shared" si="7"/>
        <v>2.6164648138451905</v>
      </c>
      <c r="AG45" s="92"/>
      <c r="AH45" s="61">
        <v>1995</v>
      </c>
      <c r="AI45" s="97">
        <v>40254935.740000002</v>
      </c>
      <c r="AJ45" s="97">
        <v>51949088.399999999</v>
      </c>
      <c r="AK45" s="97">
        <v>57640593.75</v>
      </c>
      <c r="AL45" s="98">
        <v>56654123.710000001</v>
      </c>
      <c r="AM45" s="97">
        <v>59262797.789999999</v>
      </c>
      <c r="AN45" s="97">
        <v>60002704.100000001</v>
      </c>
      <c r="AO45" s="97">
        <v>60133659.630000003</v>
      </c>
      <c r="AP45" s="97">
        <v>56859069.520000003</v>
      </c>
      <c r="AQ45" s="97">
        <v>65498668.609999999</v>
      </c>
      <c r="AR45" s="97">
        <v>60426403.859999999</v>
      </c>
      <c r="AS45" s="97">
        <v>58321554.170000002</v>
      </c>
      <c r="AT45" s="97">
        <v>38170730.460000001</v>
      </c>
      <c r="AU45" s="99">
        <f t="shared" si="8"/>
        <v>665174329.74000001</v>
      </c>
      <c r="AV45" s="1"/>
    </row>
    <row r="46" spans="1:51" x14ac:dyDescent="0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12"/>
      <c r="R46" s="1"/>
      <c r="S46" s="1"/>
      <c r="T46" s="1"/>
      <c r="U46" s="1"/>
      <c r="V46" s="1"/>
      <c r="W46" s="1"/>
      <c r="X46" s="1"/>
      <c r="Y46" s="1"/>
      <c r="Z46" s="1"/>
      <c r="AA46" s="1"/>
      <c r="AB46" s="69">
        <v>43831</v>
      </c>
      <c r="AC46" s="71">
        <v>109712762</v>
      </c>
      <c r="AD46" s="91">
        <v>283056724.69999999</v>
      </c>
      <c r="AE46" s="82">
        <f t="shared" si="7"/>
        <v>2.5799799361536446</v>
      </c>
      <c r="AG46" s="92"/>
      <c r="AH46" s="61">
        <v>1996</v>
      </c>
      <c r="AI46" s="97">
        <v>44852192.450000003</v>
      </c>
      <c r="AJ46" s="97">
        <v>41603572.420000002</v>
      </c>
      <c r="AK46" s="97">
        <v>55531920.780000001</v>
      </c>
      <c r="AL46" s="98">
        <v>50319542.479999997</v>
      </c>
      <c r="AM46" s="97">
        <v>52753057.649999999</v>
      </c>
      <c r="AN46" s="97">
        <v>50425664.299999997</v>
      </c>
      <c r="AO46" s="97">
        <v>52114113</v>
      </c>
      <c r="AP46" s="97">
        <v>52944599.25</v>
      </c>
      <c r="AQ46" s="97">
        <v>48190390.07</v>
      </c>
      <c r="AR46" s="97">
        <v>52741734.140000001</v>
      </c>
      <c r="AS46" s="97">
        <v>63433441.780000001</v>
      </c>
      <c r="AT46" s="97">
        <v>50397613.670000002</v>
      </c>
      <c r="AU46" s="99">
        <f t="shared" si="8"/>
        <v>615307841.98999989</v>
      </c>
      <c r="AV46" s="1"/>
    </row>
    <row r="47" spans="1:51" x14ac:dyDescent="0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69">
        <v>43862</v>
      </c>
      <c r="AC47" s="71">
        <v>131998915</v>
      </c>
      <c r="AD47" s="91">
        <v>334212222.10999995</v>
      </c>
      <c r="AE47" s="82">
        <f t="shared" si="7"/>
        <v>2.5319315852709847</v>
      </c>
      <c r="AG47" s="3"/>
      <c r="AH47" s="61">
        <v>1997</v>
      </c>
      <c r="AI47" s="97">
        <v>46713635.789999999</v>
      </c>
      <c r="AJ47" s="97">
        <v>56824735.399999999</v>
      </c>
      <c r="AK47" s="97">
        <v>67882081.519999996</v>
      </c>
      <c r="AL47" s="98">
        <v>78186246.010000005</v>
      </c>
      <c r="AM47" s="97">
        <v>66377824.700000003</v>
      </c>
      <c r="AN47" s="97">
        <v>79176159.950000003</v>
      </c>
      <c r="AO47" s="97">
        <v>77741398.090000004</v>
      </c>
      <c r="AP47" s="97">
        <v>83223775.049999997</v>
      </c>
      <c r="AQ47" s="97">
        <v>75156050.959999993</v>
      </c>
      <c r="AR47" s="97">
        <v>85464006.140000001</v>
      </c>
      <c r="AS47" s="97">
        <v>77362810.780000001</v>
      </c>
      <c r="AT47" s="97">
        <v>77556119.510000005</v>
      </c>
      <c r="AU47" s="99">
        <f t="shared" si="8"/>
        <v>871664843.89999986</v>
      </c>
      <c r="AV47" s="1"/>
    </row>
    <row r="48" spans="1:51" x14ac:dyDescent="0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69">
        <v>43891</v>
      </c>
      <c r="AC48" s="71">
        <v>115811924</v>
      </c>
      <c r="AD48" s="91">
        <v>290384081.64000005</v>
      </c>
      <c r="AE48" s="82">
        <f t="shared" si="7"/>
        <v>2.5073763703295358</v>
      </c>
      <c r="AG48" s="1"/>
      <c r="AH48" s="61">
        <v>1998</v>
      </c>
      <c r="AI48" s="97">
        <v>63530271.32</v>
      </c>
      <c r="AJ48" s="97">
        <v>72691608.349999994</v>
      </c>
      <c r="AK48" s="97">
        <v>89678948.150000006</v>
      </c>
      <c r="AL48" s="98">
        <v>91866268.950000003</v>
      </c>
      <c r="AM48" s="97">
        <v>92987416.890000001</v>
      </c>
      <c r="AN48" s="97">
        <v>77469935.670000002</v>
      </c>
      <c r="AO48" s="97">
        <v>67068006.719999999</v>
      </c>
      <c r="AP48" s="97">
        <v>67881873.730000004</v>
      </c>
      <c r="AQ48" s="97">
        <v>59427820.270000003</v>
      </c>
      <c r="AR48" s="97">
        <v>64035771.829999998</v>
      </c>
      <c r="AS48" s="97">
        <v>63299721.380000003</v>
      </c>
      <c r="AT48" s="97">
        <v>65113250.75</v>
      </c>
      <c r="AU48" s="99">
        <f t="shared" si="8"/>
        <v>875050894.00999999</v>
      </c>
      <c r="AV48" s="1"/>
    </row>
    <row r="49" spans="1:49" x14ac:dyDescent="0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69">
        <v>43922</v>
      </c>
      <c r="AC49" s="71">
        <v>127751797</v>
      </c>
      <c r="AD49" s="91">
        <v>317430911.43999994</v>
      </c>
      <c r="AE49" s="82">
        <f t="shared" si="7"/>
        <v>2.4847471338504925</v>
      </c>
      <c r="AG49" s="1"/>
      <c r="AH49" s="61">
        <v>1999</v>
      </c>
      <c r="AI49" s="97">
        <v>55593036.780000001</v>
      </c>
      <c r="AJ49" s="97">
        <v>61026742.979999997</v>
      </c>
      <c r="AK49" s="97">
        <v>70886417.25</v>
      </c>
      <c r="AL49" s="98">
        <v>64895519.850000001</v>
      </c>
      <c r="AM49" s="97">
        <v>62595616.630000003</v>
      </c>
      <c r="AN49" s="97">
        <v>76921547.489999995</v>
      </c>
      <c r="AO49" s="97">
        <v>60904291.359999999</v>
      </c>
      <c r="AP49" s="97">
        <v>41918512.270000003</v>
      </c>
      <c r="AQ49" s="97">
        <v>39414762.020000003</v>
      </c>
      <c r="AR49" s="91">
        <v>33379680.309999999</v>
      </c>
      <c r="AS49" s="91">
        <v>25236010</v>
      </c>
      <c r="AT49" s="91">
        <v>24169978</v>
      </c>
      <c r="AU49" s="99">
        <f t="shared" si="8"/>
        <v>616942114.93999994</v>
      </c>
      <c r="AV49" s="1"/>
    </row>
    <row r="50" spans="1:49" x14ac:dyDescent="0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69">
        <v>43952</v>
      </c>
      <c r="AC50" s="71">
        <v>159145827</v>
      </c>
      <c r="AD50" s="91">
        <v>392124655.53000003</v>
      </c>
      <c r="AE50" s="82">
        <f>(AD50/AC50)</f>
        <v>2.4639330035967579</v>
      </c>
      <c r="AG50" s="1"/>
      <c r="AH50" s="61">
        <v>2000</v>
      </c>
      <c r="AI50" s="91">
        <v>18526777.960000001</v>
      </c>
      <c r="AJ50" s="91">
        <v>20776663.109999999</v>
      </c>
      <c r="AK50" s="91">
        <v>25098273.559999999</v>
      </c>
      <c r="AL50" s="100">
        <v>37056599.310000002</v>
      </c>
      <c r="AM50" s="91">
        <v>35507979.32</v>
      </c>
      <c r="AN50" s="91">
        <v>33753779.869999997</v>
      </c>
      <c r="AO50" s="91">
        <v>20138536.239999998</v>
      </c>
      <c r="AP50" s="91">
        <v>14404428.470000001</v>
      </c>
      <c r="AQ50" s="91">
        <v>22401930.710000001</v>
      </c>
      <c r="AR50" s="91">
        <v>22698926.620000001</v>
      </c>
      <c r="AS50" s="91">
        <v>25693201.809999999</v>
      </c>
      <c r="AT50" s="91">
        <v>21351306.420000002</v>
      </c>
      <c r="AU50" s="101">
        <f t="shared" si="8"/>
        <v>297408403.40000004</v>
      </c>
      <c r="AV50" s="1"/>
    </row>
    <row r="51" spans="1:49" x14ac:dyDescent="0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69">
        <v>43983</v>
      </c>
      <c r="AC51" s="71">
        <v>122263463</v>
      </c>
      <c r="AD51" s="91">
        <v>291154723.31000012</v>
      </c>
      <c r="AE51" s="82">
        <f t="shared" si="7"/>
        <v>2.3813714757122502</v>
      </c>
      <c r="AF51" s="1"/>
      <c r="AG51" s="1"/>
      <c r="AH51" s="61">
        <v>2001</v>
      </c>
      <c r="AI51" s="91">
        <v>21629912.510000002</v>
      </c>
      <c r="AJ51" s="91">
        <v>24426842.289999999</v>
      </c>
      <c r="AK51" s="91">
        <v>30174581.809999999</v>
      </c>
      <c r="AL51" s="100">
        <v>32232612.68</v>
      </c>
      <c r="AM51" s="91">
        <v>41023546.159999996</v>
      </c>
      <c r="AN51" s="91">
        <v>26692749.050000001</v>
      </c>
      <c r="AO51" s="91">
        <v>17568638.809999999</v>
      </c>
      <c r="AP51" s="91">
        <v>20523988.84</v>
      </c>
      <c r="AQ51" s="91">
        <v>17699236.27</v>
      </c>
      <c r="AR51" s="91">
        <v>16929778.129999999</v>
      </c>
      <c r="AS51" s="91">
        <v>18129766.879999999</v>
      </c>
      <c r="AT51" s="91">
        <v>13662419.65</v>
      </c>
      <c r="AU51" s="101">
        <f t="shared" si="8"/>
        <v>280694073.07999998</v>
      </c>
      <c r="AV51" s="1"/>
    </row>
    <row r="52" spans="1:49" x14ac:dyDescent="0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69">
        <v>44013</v>
      </c>
      <c r="AC52" s="71">
        <v>98311746</v>
      </c>
      <c r="AD52" s="91">
        <v>233305331.41000006</v>
      </c>
      <c r="AE52" s="82">
        <f t="shared" si="7"/>
        <v>2.3731175663384114</v>
      </c>
      <c r="AF52" s="1"/>
      <c r="AG52" s="1"/>
      <c r="AH52" s="61">
        <v>2002</v>
      </c>
      <c r="AI52" s="91">
        <v>15448972.91</v>
      </c>
      <c r="AJ52" s="91">
        <v>18939306.879999999</v>
      </c>
      <c r="AK52" s="91">
        <v>27139338.18</v>
      </c>
      <c r="AL52" s="100">
        <v>25456268</v>
      </c>
      <c r="AM52" s="91">
        <v>30492221.710000001</v>
      </c>
      <c r="AN52" s="91">
        <v>30918659.059999999</v>
      </c>
      <c r="AO52" s="97">
        <v>21695083.68</v>
      </c>
      <c r="AP52" s="91">
        <v>19239122.510000002</v>
      </c>
      <c r="AQ52" s="91">
        <v>15767411.77</v>
      </c>
      <c r="AR52" s="91">
        <v>19398479.32</v>
      </c>
      <c r="AS52" s="91">
        <v>20763516.270000011</v>
      </c>
      <c r="AT52" s="91">
        <v>18600794.130000003</v>
      </c>
      <c r="AU52" s="101">
        <f t="shared" si="8"/>
        <v>263859174.42000002</v>
      </c>
      <c r="AV52" s="1"/>
    </row>
    <row r="53" spans="1:49" x14ac:dyDescent="0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69">
        <v>44044</v>
      </c>
      <c r="AC53" s="71">
        <v>115666912</v>
      </c>
      <c r="AD53" s="91">
        <v>269090673.78000003</v>
      </c>
      <c r="AE53" s="82">
        <f t="shared" si="7"/>
        <v>2.3264274037159391</v>
      </c>
      <c r="AG53" s="1"/>
      <c r="AH53" s="61">
        <v>2003</v>
      </c>
      <c r="AI53" s="91">
        <v>20103764.179999996</v>
      </c>
      <c r="AJ53" s="91">
        <v>23497742.720000006</v>
      </c>
      <c r="AK53" s="91">
        <v>27856172.75</v>
      </c>
      <c r="AL53" s="100">
        <v>27762111.449999999</v>
      </c>
      <c r="AM53" s="91">
        <v>31913074.200000007</v>
      </c>
      <c r="AN53" s="91">
        <v>27004749.669999994</v>
      </c>
      <c r="AO53" s="97">
        <v>24597019.439999994</v>
      </c>
      <c r="AP53" s="91">
        <v>21212521.160000004</v>
      </c>
      <c r="AQ53" s="91">
        <v>23696728.599999998</v>
      </c>
      <c r="AR53" s="91">
        <v>24134996.189999998</v>
      </c>
      <c r="AS53" s="91">
        <v>25080541.259999994</v>
      </c>
      <c r="AT53" s="91">
        <v>26961474.260000002</v>
      </c>
      <c r="AU53" s="101">
        <f t="shared" si="8"/>
        <v>303820895.88</v>
      </c>
      <c r="AV53" s="1"/>
    </row>
    <row r="54" spans="1:49" x14ac:dyDescent="0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69">
        <v>44075</v>
      </c>
      <c r="AC54" s="71">
        <v>118950401</v>
      </c>
      <c r="AD54" s="91">
        <v>275908691.29999995</v>
      </c>
      <c r="AE54" s="82">
        <f t="shared" si="7"/>
        <v>2.3195272061335879</v>
      </c>
      <c r="AG54" s="102"/>
      <c r="AH54" s="61">
        <v>2004</v>
      </c>
      <c r="AI54" s="91">
        <v>21874363.720000003</v>
      </c>
      <c r="AJ54" s="91">
        <v>33600441.199999988</v>
      </c>
      <c r="AK54" s="91">
        <v>27635648.630000006</v>
      </c>
      <c r="AL54" s="100">
        <v>33158335.420000006</v>
      </c>
      <c r="AM54" s="91">
        <v>27910923.749999996</v>
      </c>
      <c r="AN54" s="91">
        <v>30890133.130000003</v>
      </c>
      <c r="AO54" s="97">
        <v>31980691.760000005</v>
      </c>
      <c r="AP54" s="91">
        <v>24644885.07</v>
      </c>
      <c r="AQ54" s="91">
        <v>25327906.870000001</v>
      </c>
      <c r="AR54" s="91">
        <v>28022796.630000003</v>
      </c>
      <c r="AS54" s="91">
        <v>32874202.99000001</v>
      </c>
      <c r="AT54" s="91">
        <v>32227403.890000008</v>
      </c>
      <c r="AU54" s="101">
        <f t="shared" si="8"/>
        <v>350147733.06</v>
      </c>
      <c r="AV54" s="1"/>
    </row>
    <row r="55" spans="1:49" x14ac:dyDescent="0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69">
        <v>44105</v>
      </c>
      <c r="AC55" s="71">
        <v>141703470</v>
      </c>
      <c r="AD55" s="91">
        <v>337330000.86999995</v>
      </c>
      <c r="AE55" s="82">
        <f t="shared" ref="AE55:AE63" si="9">(AD55/AC55)</f>
        <v>2.3805345124575985</v>
      </c>
      <c r="AG55" s="102"/>
      <c r="AH55" s="61">
        <v>2005</v>
      </c>
      <c r="AI55" s="91">
        <v>29154043.030000009</v>
      </c>
      <c r="AJ55" s="91">
        <v>35438814.170000002</v>
      </c>
      <c r="AK55" s="91">
        <v>39413984.780000009</v>
      </c>
      <c r="AL55" s="100">
        <v>38594602.760000013</v>
      </c>
      <c r="AM55" s="91">
        <v>44992259.239999995</v>
      </c>
      <c r="AN55" s="91">
        <v>46041311.569999985</v>
      </c>
      <c r="AO55" s="97">
        <v>39350570.060000002</v>
      </c>
      <c r="AP55" s="91">
        <v>33852385.649999991</v>
      </c>
      <c r="AQ55" s="91">
        <v>37657283.600000001</v>
      </c>
      <c r="AR55" s="91">
        <v>42622153.670000017</v>
      </c>
      <c r="AS55" s="91">
        <v>51048878.350000009</v>
      </c>
      <c r="AT55" s="91">
        <v>42085200.11999999</v>
      </c>
      <c r="AU55" s="101">
        <f t="shared" si="8"/>
        <v>480251487.00000006</v>
      </c>
      <c r="AV55" s="1"/>
    </row>
    <row r="56" spans="1:49" x14ac:dyDescent="0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69">
        <v>44136</v>
      </c>
      <c r="AC56" s="71">
        <v>154257289</v>
      </c>
      <c r="AD56" s="91">
        <v>367520430.56</v>
      </c>
      <c r="AE56" s="82">
        <f t="shared" si="9"/>
        <v>2.3825158146011498</v>
      </c>
      <c r="AG56" s="103"/>
      <c r="AH56" s="61">
        <v>2006</v>
      </c>
      <c r="AI56" s="91">
        <v>39066322.579999998</v>
      </c>
      <c r="AJ56" s="91">
        <v>40758572.040000014</v>
      </c>
      <c r="AK56" s="91">
        <v>59233961.729999997</v>
      </c>
      <c r="AL56" s="100">
        <v>54086959.820000015</v>
      </c>
      <c r="AM56" s="91">
        <v>54255036.840000011</v>
      </c>
      <c r="AN56" s="91">
        <v>51047563.93</v>
      </c>
      <c r="AO56" s="97">
        <v>46732923.849999994</v>
      </c>
      <c r="AP56" s="91">
        <v>48894584.609999999</v>
      </c>
      <c r="AQ56" s="91">
        <v>48563490.579999998</v>
      </c>
      <c r="AR56" s="91">
        <v>49090041.38000001</v>
      </c>
      <c r="AS56" s="91">
        <v>56233022.409999996</v>
      </c>
      <c r="AT56" s="91">
        <v>49708263.63000001</v>
      </c>
      <c r="AU56" s="101">
        <f t="shared" si="8"/>
        <v>597670743.39999998</v>
      </c>
      <c r="AV56" s="1"/>
    </row>
    <row r="57" spans="1:49" x14ac:dyDescent="0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69">
        <v>44166</v>
      </c>
      <c r="AC57" s="71">
        <v>95557708</v>
      </c>
      <c r="AD57" s="91">
        <v>220352183.37000003</v>
      </c>
      <c r="AE57" s="82">
        <f t="shared" si="9"/>
        <v>2.3059592782405374</v>
      </c>
      <c r="AG57" s="103"/>
      <c r="AH57" s="61">
        <v>2007</v>
      </c>
      <c r="AI57" s="91">
        <v>40715748.480000004</v>
      </c>
      <c r="AJ57" s="91">
        <v>54233552.790000014</v>
      </c>
      <c r="AK57" s="91">
        <v>50433899.199999996</v>
      </c>
      <c r="AL57" s="100">
        <v>46941363.870000012</v>
      </c>
      <c r="AM57" s="91">
        <v>51399567.679999985</v>
      </c>
      <c r="AN57" s="91">
        <v>51839461.480000012</v>
      </c>
      <c r="AO57" s="97">
        <v>43763684.129999988</v>
      </c>
      <c r="AP57" s="91">
        <v>48953575.189999983</v>
      </c>
      <c r="AQ57" s="91">
        <v>44693323.630000003</v>
      </c>
      <c r="AR57" s="91">
        <v>44693323.630000003</v>
      </c>
      <c r="AS57" s="91">
        <v>51914139.369999997</v>
      </c>
      <c r="AT57" s="91">
        <v>52446872.700000003</v>
      </c>
      <c r="AU57" s="101">
        <f t="shared" si="8"/>
        <v>582028512.14999998</v>
      </c>
      <c r="AV57" s="1"/>
      <c r="AW57" s="7"/>
    </row>
    <row r="58" spans="1:49" x14ac:dyDescent="0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69">
        <v>44197</v>
      </c>
      <c r="AC58" s="71">
        <v>101421858</v>
      </c>
      <c r="AD58" s="91">
        <v>238565407.14000019</v>
      </c>
      <c r="AE58" s="82">
        <f t="shared" si="9"/>
        <v>2.3522089995629956</v>
      </c>
      <c r="AG58" s="1"/>
      <c r="AH58" s="61">
        <v>2008</v>
      </c>
      <c r="AI58" s="91">
        <v>40595281.230000004</v>
      </c>
      <c r="AJ58" s="91">
        <v>56070412.209999986</v>
      </c>
      <c r="AK58" s="91">
        <v>50786840.580000013</v>
      </c>
      <c r="AL58" s="100">
        <v>55342963.830000021</v>
      </c>
      <c r="AM58" s="91">
        <v>76911546.619999975</v>
      </c>
      <c r="AN58" s="91">
        <v>59951291.290000014</v>
      </c>
      <c r="AO58" s="97">
        <v>59207290</v>
      </c>
      <c r="AP58" s="91">
        <v>62964717.310000002</v>
      </c>
      <c r="AQ58" s="91">
        <v>56481844.37999998</v>
      </c>
      <c r="AR58" s="91">
        <v>57544095.209999993</v>
      </c>
      <c r="AS58" s="91">
        <v>54332823.309999995</v>
      </c>
      <c r="AT58" s="91">
        <v>43280040.81000001</v>
      </c>
      <c r="AU58" s="101">
        <f t="shared" si="8"/>
        <v>673469146.78000009</v>
      </c>
      <c r="AV58" s="1"/>
    </row>
    <row r="59" spans="1:49" x14ac:dyDescent="0.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69">
        <v>44228</v>
      </c>
      <c r="AC59" s="71">
        <v>126636641</v>
      </c>
      <c r="AD59" s="91">
        <v>288295658.07000005</v>
      </c>
      <c r="AE59" s="82">
        <f t="shared" si="9"/>
        <v>2.2765579992760552</v>
      </c>
      <c r="AG59" s="1"/>
      <c r="AH59" s="61">
        <v>2009</v>
      </c>
      <c r="AI59" s="91">
        <v>41640527.50999999</v>
      </c>
      <c r="AJ59" s="91">
        <v>46007855.340000004</v>
      </c>
      <c r="AK59" s="91">
        <v>54159262.600000009</v>
      </c>
      <c r="AL59" s="100">
        <v>50149870.719999999</v>
      </c>
      <c r="AM59" s="91">
        <v>53962147.099999987</v>
      </c>
      <c r="AN59" s="91">
        <v>51368375.610000007</v>
      </c>
      <c r="AO59" s="97">
        <v>55253051.700000003</v>
      </c>
      <c r="AP59" s="91">
        <v>53348815.870000005</v>
      </c>
      <c r="AQ59" s="91">
        <v>41943303.5</v>
      </c>
      <c r="AR59" s="91">
        <v>55944151.919999994</v>
      </c>
      <c r="AS59" s="91">
        <v>52488715.140000008</v>
      </c>
      <c r="AT59" s="91">
        <v>50988037.240000017</v>
      </c>
      <c r="AU59" s="101">
        <f t="shared" si="8"/>
        <v>607254114.25</v>
      </c>
      <c r="AV59" s="7"/>
    </row>
    <row r="60" spans="1:49" x14ac:dyDescent="0.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69">
        <v>44256</v>
      </c>
      <c r="AC60" s="71">
        <v>137398429</v>
      </c>
      <c r="AD60" s="91">
        <v>325992264.56999999</v>
      </c>
      <c r="AE60" s="82">
        <f t="shared" si="9"/>
        <v>2.3726054725851342</v>
      </c>
      <c r="AH60" s="61">
        <v>2010</v>
      </c>
      <c r="AI60" s="91">
        <v>42458031.88000001</v>
      </c>
      <c r="AJ60" s="91">
        <v>45387464.640000008</v>
      </c>
      <c r="AK60" s="91">
        <v>53082972.140000015</v>
      </c>
      <c r="AL60" s="100">
        <v>53167381.210000023</v>
      </c>
      <c r="AM60" s="91">
        <v>71120342.620000005</v>
      </c>
      <c r="AN60" s="91">
        <v>68939664.890000015</v>
      </c>
      <c r="AO60" s="97">
        <v>65680651.089999996</v>
      </c>
      <c r="AP60" s="91">
        <v>56129679.450000003</v>
      </c>
      <c r="AQ60" s="91">
        <v>60754426.859999999</v>
      </c>
      <c r="AR60" s="91">
        <v>74420672.010000005</v>
      </c>
      <c r="AS60" s="91">
        <v>76396458.239999995</v>
      </c>
      <c r="AT60" s="91">
        <v>67942428.499999985</v>
      </c>
      <c r="AU60" s="101">
        <f t="shared" si="8"/>
        <v>735480173.53000009</v>
      </c>
      <c r="AV60" s="7"/>
    </row>
    <row r="61" spans="1:49" x14ac:dyDescent="0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69">
        <v>44287</v>
      </c>
      <c r="AC61" s="71">
        <v>167273101</v>
      </c>
      <c r="AD61" s="91">
        <v>404490954.65999979</v>
      </c>
      <c r="AE61" s="82">
        <f t="shared" si="9"/>
        <v>2.4181470436182071</v>
      </c>
      <c r="AH61" s="61">
        <v>2011</v>
      </c>
      <c r="AI61" s="91">
        <v>66384011.909999989</v>
      </c>
      <c r="AJ61" s="91">
        <v>71315654.910000011</v>
      </c>
      <c r="AK61" s="91">
        <v>86564266.200000003</v>
      </c>
      <c r="AL61" s="100">
        <v>90490538.379999995</v>
      </c>
      <c r="AM61" s="91">
        <v>83669076.439999998</v>
      </c>
      <c r="AN61" s="91">
        <v>82406583.860000014</v>
      </c>
      <c r="AO61" s="97">
        <v>93164316.999999985</v>
      </c>
      <c r="AP61" s="91">
        <v>79098433.719999984</v>
      </c>
      <c r="AQ61" s="91">
        <v>77408784.579999983</v>
      </c>
      <c r="AR61" s="91">
        <v>84581301.790000007</v>
      </c>
      <c r="AS61" s="91">
        <v>86236344.480000004</v>
      </c>
      <c r="AT61" s="91">
        <v>92046077.429999992</v>
      </c>
      <c r="AU61" s="101">
        <f t="shared" si="8"/>
        <v>993365390.69999993</v>
      </c>
      <c r="AV61" s="1"/>
    </row>
    <row r="62" spans="1:49" x14ac:dyDescent="0.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69">
        <v>44317</v>
      </c>
      <c r="AC62" s="71">
        <v>161190067</v>
      </c>
      <c r="AD62" s="91">
        <v>406308292.1500001</v>
      </c>
      <c r="AE62" s="82">
        <f>(AD62/AC62)</f>
        <v>2.5206782260968978</v>
      </c>
      <c r="AH62" s="61">
        <v>2012</v>
      </c>
      <c r="AI62" s="91">
        <v>78244139.560000017</v>
      </c>
      <c r="AJ62" s="91">
        <v>78863263.409999996</v>
      </c>
      <c r="AK62" s="91">
        <v>104608708.81999996</v>
      </c>
      <c r="AL62" s="100">
        <v>88673668.790000007</v>
      </c>
      <c r="AM62" s="91">
        <v>110019886.98999999</v>
      </c>
      <c r="AN62" s="91">
        <v>116181271.07000001</v>
      </c>
      <c r="AO62" s="97">
        <v>106021654.93000001</v>
      </c>
      <c r="AP62" s="91">
        <v>92397063.270000026</v>
      </c>
      <c r="AQ62" s="91">
        <v>80399903.540000007</v>
      </c>
      <c r="AR62" s="91">
        <v>85060936.649999961</v>
      </c>
      <c r="AS62" s="91">
        <v>93755702.189999998</v>
      </c>
      <c r="AT62" s="91">
        <v>99097509.340000004</v>
      </c>
      <c r="AU62" s="101">
        <f t="shared" si="8"/>
        <v>1133323708.5599997</v>
      </c>
      <c r="AV62" s="1"/>
    </row>
    <row r="63" spans="1:49" x14ac:dyDescent="0.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69">
        <v>44348</v>
      </c>
      <c r="AC63" s="71">
        <v>153299074</v>
      </c>
      <c r="AD63" s="91">
        <v>414774773.79000008</v>
      </c>
      <c r="AE63" s="82">
        <f t="shared" si="9"/>
        <v>2.705657398752455</v>
      </c>
      <c r="AH63" s="61">
        <v>2013</v>
      </c>
      <c r="AI63" s="91">
        <v>81914461.140000001</v>
      </c>
      <c r="AJ63" s="91">
        <v>97244443.480000004</v>
      </c>
      <c r="AK63" s="91">
        <v>119835510.96000001</v>
      </c>
      <c r="AL63" s="100">
        <v>124617195.06</v>
      </c>
      <c r="AM63" s="91">
        <v>162055903.61000001</v>
      </c>
      <c r="AN63" s="91">
        <v>135162580.69</v>
      </c>
      <c r="AO63" s="91">
        <v>124448063.19</v>
      </c>
      <c r="AP63" s="104">
        <v>153791820.34</v>
      </c>
      <c r="AQ63" s="91">
        <v>132005317.49000001</v>
      </c>
      <c r="AR63" s="91">
        <v>161975716.72</v>
      </c>
      <c r="AS63" s="91">
        <v>167819922.09</v>
      </c>
      <c r="AT63" s="91">
        <v>159740973.34999999</v>
      </c>
      <c r="AU63" s="101">
        <f t="shared" si="8"/>
        <v>1620611908.1199999</v>
      </c>
      <c r="AV63" s="3"/>
    </row>
    <row r="64" spans="1:49" x14ac:dyDescent="0.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69">
        <v>44378</v>
      </c>
      <c r="AC64" s="71">
        <v>162826458</v>
      </c>
      <c r="AD64" s="91">
        <v>459572273.56</v>
      </c>
      <c r="AE64" s="82">
        <f t="shared" ref="AE64:AE69" si="10">(AD64/AC64)</f>
        <v>2.8224668104000643</v>
      </c>
      <c r="AH64" s="61">
        <v>2014</v>
      </c>
      <c r="AI64" s="91">
        <v>157270263.31999999</v>
      </c>
      <c r="AJ64" s="91">
        <v>186176628.27000001</v>
      </c>
      <c r="AK64" s="91">
        <v>209237700.49000001</v>
      </c>
      <c r="AL64" s="100">
        <v>202259494.34999999</v>
      </c>
      <c r="AM64" s="91">
        <v>204396213.88999999</v>
      </c>
      <c r="AN64" s="91">
        <v>202300302.75999999</v>
      </c>
      <c r="AO64" s="91">
        <v>186050165.88</v>
      </c>
      <c r="AP64" s="104">
        <v>192569703.63999999</v>
      </c>
      <c r="AQ64" s="91">
        <v>193567118.86000001</v>
      </c>
      <c r="AR64" s="91">
        <v>203766203.21000001</v>
      </c>
      <c r="AS64" s="91">
        <v>190634425.56</v>
      </c>
      <c r="AT64" s="91">
        <v>161389047.71000001</v>
      </c>
      <c r="AU64" s="101">
        <f t="shared" si="8"/>
        <v>2289617267.9400001</v>
      </c>
      <c r="AV64" s="1"/>
    </row>
    <row r="65" spans="1:48" x14ac:dyDescent="0.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69">
        <v>44409</v>
      </c>
      <c r="AC65" s="71">
        <v>152297115</v>
      </c>
      <c r="AD65" s="91">
        <v>441272957.15000015</v>
      </c>
      <c r="AE65" s="82">
        <f t="shared" si="10"/>
        <v>2.8974479073356063</v>
      </c>
      <c r="AH65" s="61">
        <v>2015</v>
      </c>
      <c r="AI65" s="59">
        <v>172181928.16</v>
      </c>
      <c r="AJ65" s="59">
        <v>179612761.63000005</v>
      </c>
      <c r="AK65" s="59">
        <v>200433236.15000001</v>
      </c>
      <c r="AL65" s="105">
        <v>176547639.62</v>
      </c>
      <c r="AM65" s="59">
        <v>216058473.84999999</v>
      </c>
      <c r="AN65" s="59">
        <v>205984269.31</v>
      </c>
      <c r="AO65" s="59">
        <v>194243215.44</v>
      </c>
      <c r="AP65" s="91">
        <v>200190621.66</v>
      </c>
      <c r="AQ65" s="91">
        <v>184618191.78</v>
      </c>
      <c r="AR65" s="91">
        <v>192641963.93000001</v>
      </c>
      <c r="AS65" s="91">
        <v>184986307.66</v>
      </c>
      <c r="AT65" s="91">
        <v>197403375.09999999</v>
      </c>
      <c r="AU65" s="101">
        <f t="shared" si="8"/>
        <v>2304901984.2900004</v>
      </c>
      <c r="AV65" s="5"/>
    </row>
    <row r="66" spans="1:48" x14ac:dyDescent="0.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69">
        <v>44440</v>
      </c>
      <c r="AC66" s="71">
        <v>164254725</v>
      </c>
      <c r="AD66" s="91">
        <v>493016057.37999988</v>
      </c>
      <c r="AE66" s="82">
        <f t="shared" si="10"/>
        <v>3.0015334863578498</v>
      </c>
      <c r="AG66" s="10"/>
      <c r="AH66" s="61">
        <v>2016</v>
      </c>
      <c r="AI66" s="59">
        <v>167851545.31</v>
      </c>
      <c r="AJ66" s="59">
        <v>172469337.84999999</v>
      </c>
      <c r="AK66" s="59">
        <v>191596585.38</v>
      </c>
      <c r="AL66" s="105">
        <v>206677641.86000001</v>
      </c>
      <c r="AM66" s="59">
        <v>234647491.84999999</v>
      </c>
      <c r="AN66" s="59">
        <v>217977716.47999999</v>
      </c>
      <c r="AO66" s="59">
        <v>223165859.21999997</v>
      </c>
      <c r="AP66" s="91">
        <v>197831552.56999999</v>
      </c>
      <c r="AQ66" s="91">
        <v>205265451.81</v>
      </c>
      <c r="AR66" s="91">
        <v>231275044.08000001</v>
      </c>
      <c r="AS66" s="91">
        <v>204222661.30999985</v>
      </c>
      <c r="AT66" s="91">
        <v>202303976.77000001</v>
      </c>
      <c r="AU66" s="101">
        <f t="shared" si="8"/>
        <v>2455284864.4899998</v>
      </c>
      <c r="AV66" s="3"/>
    </row>
    <row r="67" spans="1:48" x14ac:dyDescent="0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69">
        <v>44470</v>
      </c>
      <c r="AC67" s="71">
        <v>155185007</v>
      </c>
      <c r="AD67" s="91">
        <v>485194548.26999998</v>
      </c>
      <c r="AE67" s="82">
        <f t="shared" si="10"/>
        <v>3.1265555716345714</v>
      </c>
      <c r="AG67" s="5"/>
      <c r="AH67" s="61">
        <v>2017</v>
      </c>
      <c r="AI67" s="59">
        <v>199045945.5</v>
      </c>
      <c r="AJ67" s="59">
        <v>206099394.28</v>
      </c>
      <c r="AK67" s="59">
        <v>222036343.91</v>
      </c>
      <c r="AL67" s="105">
        <v>245601181.59</v>
      </c>
      <c r="AM67" s="59">
        <v>262213940.41999999</v>
      </c>
      <c r="AN67" s="91">
        <v>259491252.75999996</v>
      </c>
      <c r="AO67" s="91">
        <v>274293480.52999997</v>
      </c>
      <c r="AP67" s="91">
        <v>221409741.70000002</v>
      </c>
      <c r="AQ67" s="76">
        <v>207106338.45000005</v>
      </c>
      <c r="AR67" s="91">
        <v>268999147.16999996</v>
      </c>
      <c r="AS67" s="91">
        <v>218612937.19999999</v>
      </c>
      <c r="AT67" s="91">
        <v>275721729.26000005</v>
      </c>
      <c r="AU67" s="101">
        <f t="shared" si="8"/>
        <v>2860631432.77</v>
      </c>
      <c r="AV67" s="3"/>
    </row>
    <row r="68" spans="1:48" x14ac:dyDescent="0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8"/>
      <c r="Z68" s="8"/>
      <c r="AA68" s="8"/>
      <c r="AB68" s="69">
        <v>44501</v>
      </c>
      <c r="AC68" s="71">
        <v>188165830</v>
      </c>
      <c r="AD68" s="91">
        <v>582151974.10999978</v>
      </c>
      <c r="AE68" s="82">
        <f t="shared" si="10"/>
        <v>3.0938240705552107</v>
      </c>
      <c r="AG68" s="3"/>
      <c r="AH68" s="61">
        <v>2018</v>
      </c>
      <c r="AI68" s="59">
        <v>228251420.47999999</v>
      </c>
      <c r="AJ68" s="59">
        <v>225804061.73000008</v>
      </c>
      <c r="AK68" s="76">
        <v>250423741.74999991</v>
      </c>
      <c r="AL68" s="106">
        <v>315475764.76999998</v>
      </c>
      <c r="AM68" s="76">
        <v>312424062.74000001</v>
      </c>
      <c r="AN68" s="76">
        <v>253377264.18000004</v>
      </c>
      <c r="AO68" s="107">
        <v>281940230</v>
      </c>
      <c r="AP68" s="76">
        <v>275218913.16999996</v>
      </c>
      <c r="AQ68" s="91">
        <v>247966603.73999998</v>
      </c>
      <c r="AR68" s="91">
        <v>276231792.63999999</v>
      </c>
      <c r="AS68" s="59">
        <v>266763496.36000004</v>
      </c>
      <c r="AT68" s="59">
        <v>264838171.44000006</v>
      </c>
      <c r="AU68" s="99">
        <f t="shared" si="8"/>
        <v>3198715522.9999995</v>
      </c>
      <c r="AV68" s="3"/>
    </row>
    <row r="69" spans="1:48" x14ac:dyDescent="0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"/>
      <c r="Z69" s="2"/>
      <c r="AA69" s="2"/>
      <c r="AB69" s="69">
        <v>44531</v>
      </c>
      <c r="AC69" s="71">
        <f>+AT37</f>
        <v>185686546</v>
      </c>
      <c r="AD69" s="91">
        <f>+AT71</f>
        <v>539190088.63000011</v>
      </c>
      <c r="AE69" s="82">
        <f t="shared" si="10"/>
        <v>2.9037649751425723</v>
      </c>
      <c r="AG69" s="3"/>
      <c r="AH69" s="61">
        <v>2019</v>
      </c>
      <c r="AI69" s="59">
        <v>237806527.17000008</v>
      </c>
      <c r="AJ69" s="59">
        <v>267058137.86000001</v>
      </c>
      <c r="AK69" s="59">
        <v>308545725.49000001</v>
      </c>
      <c r="AL69" s="106">
        <v>319096198.44999999</v>
      </c>
      <c r="AM69" s="91">
        <v>318003984.67999995</v>
      </c>
      <c r="AN69" s="76">
        <v>320166090.88999999</v>
      </c>
      <c r="AO69" s="107">
        <v>324050947.59999985</v>
      </c>
      <c r="AP69" s="108">
        <v>326912721.97000003</v>
      </c>
      <c r="AQ69" s="91">
        <v>284125531.82000011</v>
      </c>
      <c r="AR69" s="91">
        <v>305288552.73999995</v>
      </c>
      <c r="AS69" s="91">
        <v>364320933.26999992</v>
      </c>
      <c r="AT69" s="59">
        <v>277308728.72000003</v>
      </c>
      <c r="AU69" s="99">
        <f t="shared" si="8"/>
        <v>3652684080.6599998</v>
      </c>
      <c r="AV69" s="7"/>
    </row>
    <row r="70" spans="1:48" x14ac:dyDescent="0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AB70" s="69">
        <v>44562</v>
      </c>
      <c r="AC70" s="71">
        <v>161094284</v>
      </c>
      <c r="AD70" s="91">
        <v>470006158.97999978</v>
      </c>
      <c r="AE70" s="82">
        <f t="shared" ref="AE70:AE75" si="11">(AD70/AC70)</f>
        <v>2.9175843320424688</v>
      </c>
      <c r="AG70" s="3"/>
      <c r="AH70" s="61">
        <v>2020</v>
      </c>
      <c r="AI70" s="59">
        <v>283056724.69999999</v>
      </c>
      <c r="AJ70" s="59">
        <v>334212222.10999995</v>
      </c>
      <c r="AK70" s="59">
        <v>290384081.64000005</v>
      </c>
      <c r="AL70" s="106">
        <v>317430911.43999994</v>
      </c>
      <c r="AM70" s="91">
        <v>392124655.53000003</v>
      </c>
      <c r="AN70" s="76">
        <v>291154723.31000012</v>
      </c>
      <c r="AO70" s="107">
        <v>233305331.41000006</v>
      </c>
      <c r="AP70" s="108">
        <v>269090673.78000003</v>
      </c>
      <c r="AQ70" s="91">
        <v>275908691.29999995</v>
      </c>
      <c r="AR70" s="91">
        <v>337330000.86999995</v>
      </c>
      <c r="AS70" s="91">
        <v>367520430.56</v>
      </c>
      <c r="AT70" s="59">
        <v>220352183.37000003</v>
      </c>
      <c r="AU70" s="99">
        <f t="shared" si="8"/>
        <v>3611870630.02</v>
      </c>
    </row>
    <row r="71" spans="1:48" x14ac:dyDescent="0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AB71" s="69">
        <v>44593</v>
      </c>
      <c r="AC71" s="71">
        <v>180446924</v>
      </c>
      <c r="AD71" s="91">
        <v>532430796.37</v>
      </c>
      <c r="AE71" s="82">
        <f t="shared" si="11"/>
        <v>2.9506227347494161</v>
      </c>
      <c r="AG71" s="3"/>
      <c r="AH71" s="61">
        <v>2021</v>
      </c>
      <c r="AI71" s="59">
        <v>238565407.14000019</v>
      </c>
      <c r="AJ71" s="59">
        <v>288295658.07000005</v>
      </c>
      <c r="AK71" s="59">
        <v>325992264.56999999</v>
      </c>
      <c r="AL71" s="106">
        <v>404490954.65999979</v>
      </c>
      <c r="AM71" s="91">
        <v>406308292.1500001</v>
      </c>
      <c r="AN71" s="76">
        <v>414774773.79000008</v>
      </c>
      <c r="AO71" s="107">
        <v>459572273.56</v>
      </c>
      <c r="AP71" s="108">
        <v>441272957.15000015</v>
      </c>
      <c r="AQ71" s="91">
        <v>493016057.37999988</v>
      </c>
      <c r="AR71" s="91">
        <v>485194548.26999998</v>
      </c>
      <c r="AS71" s="91">
        <v>582151974.10999978</v>
      </c>
      <c r="AT71" s="59">
        <v>539190088.63000011</v>
      </c>
      <c r="AU71" s="99">
        <f t="shared" si="8"/>
        <v>5078825249.4800005</v>
      </c>
      <c r="AV71" s="1"/>
    </row>
    <row r="72" spans="1:48" x14ac:dyDescent="0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8"/>
      <c r="U72" s="8"/>
      <c r="V72" s="8"/>
      <c r="W72" s="8"/>
      <c r="X72" s="8"/>
      <c r="AB72" s="69">
        <v>44621</v>
      </c>
      <c r="AC72" s="71">
        <v>184043936</v>
      </c>
      <c r="AD72" s="91">
        <v>542803777.60000002</v>
      </c>
      <c r="AE72" s="82">
        <f t="shared" si="11"/>
        <v>2.9493162849983823</v>
      </c>
      <c r="AG72" s="3"/>
      <c r="AH72" s="61">
        <v>2022</v>
      </c>
      <c r="AI72" s="59">
        <v>470006158.97999978</v>
      </c>
      <c r="AJ72" s="59">
        <v>532430796.37</v>
      </c>
      <c r="AK72" s="59">
        <v>542803778</v>
      </c>
      <c r="AL72" s="105">
        <v>538747730.44999993</v>
      </c>
      <c r="AM72" s="59">
        <v>610058453.05000019</v>
      </c>
      <c r="AN72" s="59">
        <v>599027188</v>
      </c>
      <c r="AO72" s="59">
        <v>653990770.48000014</v>
      </c>
      <c r="AP72" s="59">
        <v>534345749.87999988</v>
      </c>
      <c r="AQ72" s="59">
        <v>604738273.55000007</v>
      </c>
      <c r="AR72" s="109">
        <v>580802945.64999998</v>
      </c>
      <c r="AS72" s="91">
        <v>495790979.32999998</v>
      </c>
      <c r="AT72" s="59">
        <v>490442025.9600001</v>
      </c>
      <c r="AU72" s="99">
        <f t="shared" si="8"/>
        <v>6653184849.6999998</v>
      </c>
      <c r="AV72" s="1"/>
    </row>
    <row r="73" spans="1:48" x14ac:dyDescent="0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2"/>
      <c r="X73" s="2"/>
      <c r="AB73" s="69">
        <v>44652</v>
      </c>
      <c r="AC73" s="71">
        <v>182579815</v>
      </c>
      <c r="AD73" s="91">
        <v>538747730.44999993</v>
      </c>
      <c r="AE73" s="82">
        <f t="shared" si="11"/>
        <v>2.9507518695316892</v>
      </c>
      <c r="AH73" s="61">
        <v>2023</v>
      </c>
      <c r="AI73" s="59">
        <v>518157909.93000001</v>
      </c>
      <c r="AJ73" s="59">
        <v>509310178.85000002</v>
      </c>
      <c r="AK73" s="59">
        <v>589982368.05000007</v>
      </c>
      <c r="AL73" s="105">
        <v>516304993.93000001</v>
      </c>
      <c r="AM73" s="59">
        <v>573666931.82000005</v>
      </c>
      <c r="AN73" s="59">
        <v>570758617.6099999</v>
      </c>
      <c r="AO73" s="59">
        <v>503906047.98000002</v>
      </c>
      <c r="AP73" s="59">
        <v>489472611.01999998</v>
      </c>
      <c r="AQ73" s="59">
        <v>547886534.18000007</v>
      </c>
      <c r="AR73" s="109">
        <v>495078500.28000003</v>
      </c>
      <c r="AS73" s="91">
        <v>471702913.96000004</v>
      </c>
      <c r="AT73" s="59">
        <v>502499848.62999988</v>
      </c>
      <c r="AU73" s="99">
        <f t="shared" si="8"/>
        <v>6288727456.2399998</v>
      </c>
      <c r="AV73" s="1"/>
    </row>
    <row r="74" spans="1:48" ht="16.899999999999999" thickBot="1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2"/>
      <c r="X74" s="2"/>
      <c r="AB74" s="69">
        <v>44682</v>
      </c>
      <c r="AC74" s="71">
        <v>208671837</v>
      </c>
      <c r="AD74" s="91">
        <v>610058453.05000019</v>
      </c>
      <c r="AE74" s="82">
        <f t="shared" si="11"/>
        <v>2.9235303710390022</v>
      </c>
      <c r="AH74" s="84">
        <v>2024</v>
      </c>
      <c r="AI74" s="110">
        <v>431631449.03999996</v>
      </c>
      <c r="AJ74" s="110">
        <v>453336476.48000002</v>
      </c>
      <c r="AK74" s="111">
        <v>460131615.48999983</v>
      </c>
      <c r="AL74" s="112">
        <v>539056871.41999996</v>
      </c>
      <c r="AM74" s="112">
        <v>602227046.5</v>
      </c>
      <c r="AN74" s="112">
        <v>523728067.52499998</v>
      </c>
      <c r="AO74" s="112">
        <v>480539138.24000001</v>
      </c>
      <c r="AP74" s="113">
        <v>513808828.35000002</v>
      </c>
      <c r="AQ74" s="114"/>
      <c r="AR74" s="114"/>
      <c r="AS74" s="114"/>
      <c r="AT74" s="114"/>
      <c r="AU74" s="115">
        <f>SUM(AI74:AT74)</f>
        <v>4004459493.0449996</v>
      </c>
      <c r="AV74" s="1"/>
    </row>
    <row r="75" spans="1:48" x14ac:dyDescent="0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AB75" s="69">
        <v>44713</v>
      </c>
      <c r="AC75" s="71">
        <v>209466750</v>
      </c>
      <c r="AD75" s="91">
        <v>599027188</v>
      </c>
      <c r="AE75" s="82">
        <f t="shared" si="11"/>
        <v>2.85977219773544</v>
      </c>
      <c r="AH75" s="1"/>
      <c r="AI75" s="1">
        <v>2.1946288604883342</v>
      </c>
      <c r="AJ75" s="1">
        <v>2.250240940710674</v>
      </c>
      <c r="AK75" s="1">
        <v>2.2725509513908566</v>
      </c>
      <c r="AL75" s="1">
        <v>2.1893219328129807</v>
      </c>
      <c r="AM75" s="1">
        <v>2.187150280725128</v>
      </c>
      <c r="AN75" s="1">
        <v>2.2141653656517577</v>
      </c>
      <c r="AO75" s="1">
        <v>2.238216793730202</v>
      </c>
      <c r="AP75" s="1">
        <v>2.2352221319539973</v>
      </c>
      <c r="AQ75" s="1"/>
      <c r="AR75" s="1"/>
      <c r="AS75" s="1"/>
      <c r="AT75" s="1"/>
      <c r="AU75" s="1"/>
      <c r="AV75" s="1"/>
    </row>
    <row r="76" spans="1:48" x14ac:dyDescent="0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AB76" s="69">
        <v>44743</v>
      </c>
      <c r="AC76" s="71">
        <v>227749024</v>
      </c>
      <c r="AD76" s="91">
        <v>653990770.48000014</v>
      </c>
      <c r="AE76" s="82">
        <f>(AD76/AC76)</f>
        <v>2.8715414845422131</v>
      </c>
      <c r="AH76" s="1"/>
      <c r="AI76" s="1"/>
      <c r="AJ76" s="1"/>
      <c r="AK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x14ac:dyDescent="0.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8"/>
      <c r="U77" s="8"/>
      <c r="V77" s="8"/>
      <c r="W77" s="8"/>
      <c r="X77" s="8"/>
      <c r="AB77" s="69">
        <v>44774</v>
      </c>
      <c r="AC77" s="71">
        <v>183783270</v>
      </c>
      <c r="AD77" s="91">
        <v>534345749.87999988</v>
      </c>
      <c r="AE77" s="82">
        <f>(AD77/AC77)</f>
        <v>2.9074776495161929</v>
      </c>
      <c r="AG77" s="116"/>
      <c r="AH77" s="1"/>
      <c r="AI77" s="1"/>
      <c r="AJ77" s="1"/>
      <c r="AK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x14ac:dyDescent="0.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7"/>
      <c r="X78" s="7"/>
      <c r="Y78" s="3"/>
      <c r="Z78" s="3"/>
      <c r="AA78" s="14"/>
      <c r="AB78" s="69">
        <v>44805</v>
      </c>
      <c r="AC78" s="71">
        <v>209270183</v>
      </c>
      <c r="AD78" s="91">
        <v>604738273.55000007</v>
      </c>
      <c r="AE78" s="82">
        <f>(AD78/AC78)</f>
        <v>2.8897488637929851</v>
      </c>
      <c r="AG78" s="116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x14ac:dyDescent="0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7"/>
      <c r="X79" s="7"/>
      <c r="Y79" s="3"/>
      <c r="Z79" s="3"/>
      <c r="AA79" s="14"/>
      <c r="AB79" s="69">
        <v>44835</v>
      </c>
      <c r="AC79" s="71">
        <v>205648136</v>
      </c>
      <c r="AD79" s="91">
        <v>580802945.64999998</v>
      </c>
      <c r="AE79" s="82">
        <f>(AD79/AC79)</f>
        <v>2.8242558233058821</v>
      </c>
      <c r="AG79" s="117"/>
      <c r="AV79" s="1"/>
    </row>
    <row r="80" spans="1:48" x14ac:dyDescent="0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7"/>
      <c r="X80" s="7"/>
      <c r="Y80" s="3"/>
      <c r="Z80" s="3"/>
      <c r="AA80" s="14"/>
      <c r="AB80" s="69">
        <v>44866</v>
      </c>
      <c r="AC80" s="71">
        <v>188596398</v>
      </c>
      <c r="AD80" s="91">
        <v>495790979.32999998</v>
      </c>
      <c r="AE80" s="82">
        <f t="shared" ref="AE80:AE81" si="12">(AD80/AC80)</f>
        <v>2.628846492232582</v>
      </c>
      <c r="AG80" s="117"/>
      <c r="AV80" s="1"/>
    </row>
    <row r="81" spans="1:48" x14ac:dyDescent="0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7"/>
      <c r="X81" s="7"/>
      <c r="Y81" s="3"/>
      <c r="Z81" s="3"/>
      <c r="AA81" s="14"/>
      <c r="AB81" s="69">
        <v>44896</v>
      </c>
      <c r="AC81" s="71">
        <v>197378288</v>
      </c>
      <c r="AD81" s="59">
        <v>490442025.9600001</v>
      </c>
      <c r="AE81" s="82">
        <f t="shared" si="12"/>
        <v>2.4847820443148239</v>
      </c>
      <c r="AG81" s="117"/>
      <c r="AV81" s="1"/>
    </row>
    <row r="82" spans="1:48" x14ac:dyDescent="0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7"/>
      <c r="X82" s="7"/>
      <c r="Y82" s="3"/>
      <c r="Z82" s="3"/>
      <c r="AA82" s="14"/>
      <c r="AB82" s="69">
        <v>44927</v>
      </c>
      <c r="AC82" s="71">
        <f>$AI$39</f>
        <v>209188250</v>
      </c>
      <c r="AD82" s="59">
        <f>$AI$73</f>
        <v>518157909.93000001</v>
      </c>
      <c r="AE82" s="82">
        <f t="shared" ref="AE82:AE85" si="13">(AD82/AC82)</f>
        <v>2.4769933776395185</v>
      </c>
      <c r="AG82" s="70"/>
      <c r="AV82" s="1"/>
    </row>
    <row r="83" spans="1:48" x14ac:dyDescent="0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7"/>
      <c r="X83" s="7"/>
      <c r="Y83" s="3"/>
      <c r="Z83" s="3"/>
      <c r="AA83" s="14"/>
      <c r="AB83" s="69">
        <v>44958</v>
      </c>
      <c r="AC83" s="71">
        <v>206062017</v>
      </c>
      <c r="AD83" s="118">
        <v>509310178.85000002</v>
      </c>
      <c r="AE83" s="77">
        <f t="shared" si="13"/>
        <v>2.4716354147402142</v>
      </c>
      <c r="AG83" s="117"/>
      <c r="AV83" s="1"/>
    </row>
    <row r="84" spans="1:48" x14ac:dyDescent="0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7"/>
      <c r="X84" s="7"/>
      <c r="Y84" s="3"/>
      <c r="Z84" s="3"/>
      <c r="AA84" s="15"/>
      <c r="AB84" s="69">
        <v>44986</v>
      </c>
      <c r="AC84" s="71">
        <v>236255622</v>
      </c>
      <c r="AD84" s="118">
        <v>589982368.05000007</v>
      </c>
      <c r="AE84" s="77">
        <f t="shared" si="13"/>
        <v>2.4972204388431445</v>
      </c>
      <c r="AV84" s="1"/>
    </row>
    <row r="85" spans="1:48" x14ac:dyDescent="0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7"/>
      <c r="X85" s="7"/>
      <c r="Y85" s="3"/>
      <c r="Z85" s="3"/>
      <c r="AA85" s="1"/>
      <c r="AB85" s="69">
        <v>45017</v>
      </c>
      <c r="AC85" s="71">
        <v>206800041</v>
      </c>
      <c r="AD85" s="118">
        <v>516304993.93000001</v>
      </c>
      <c r="AE85" s="77">
        <f t="shared" si="13"/>
        <v>2.4966387406567292</v>
      </c>
      <c r="AV85" s="1"/>
    </row>
    <row r="86" spans="1:48" x14ac:dyDescent="0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5"/>
      <c r="Z86" s="15"/>
      <c r="AA86" s="1"/>
      <c r="AB86" s="69">
        <v>45047</v>
      </c>
      <c r="AC86" s="71">
        <v>236817684</v>
      </c>
      <c r="AD86" s="118">
        <v>573666931.82000005</v>
      </c>
      <c r="AE86" s="77">
        <f t="shared" ref="AE86:AE90" si="14">(AD86/AC86)</f>
        <v>2.4223990460948857</v>
      </c>
      <c r="AG86" s="1"/>
    </row>
    <row r="87" spans="1:48" x14ac:dyDescent="0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69">
        <v>45078</v>
      </c>
      <c r="AC87" s="71">
        <v>240986079</v>
      </c>
      <c r="AD87" s="118">
        <v>570758617.6099999</v>
      </c>
      <c r="AE87" s="77">
        <f t="shared" si="14"/>
        <v>2.3684298278905973</v>
      </c>
      <c r="AG87" s="1"/>
    </row>
    <row r="88" spans="1:48" x14ac:dyDescent="0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69">
        <v>45108</v>
      </c>
      <c r="AC88" s="71">
        <v>220840601</v>
      </c>
      <c r="AD88" s="59">
        <v>503906047.98000002</v>
      </c>
      <c r="AE88" s="77">
        <f t="shared" si="14"/>
        <v>2.2817636145628857</v>
      </c>
      <c r="AG88" s="1"/>
    </row>
    <row r="89" spans="1:48" x14ac:dyDescent="0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69">
        <v>45139</v>
      </c>
      <c r="AC89" s="71">
        <v>217441748</v>
      </c>
      <c r="AD89" s="59">
        <v>489472611.01999998</v>
      </c>
      <c r="AE89" s="77">
        <f t="shared" si="14"/>
        <v>2.2510516748605238</v>
      </c>
      <c r="AG89" s="1"/>
    </row>
    <row r="90" spans="1:48" x14ac:dyDescent="0.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69">
        <v>45170</v>
      </c>
      <c r="AC90" s="71">
        <v>236691628</v>
      </c>
      <c r="AD90" s="118">
        <v>547886534.18000007</v>
      </c>
      <c r="AE90" s="77">
        <f t="shared" si="14"/>
        <v>2.314769384999118</v>
      </c>
      <c r="AG90" s="1"/>
    </row>
    <row r="91" spans="1:48" x14ac:dyDescent="0.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69">
        <v>45200</v>
      </c>
      <c r="AC91" s="71">
        <v>216287609</v>
      </c>
      <c r="AD91" s="118">
        <v>495078500.28000003</v>
      </c>
      <c r="AE91" s="77">
        <f t="shared" ref="AE91:AE97" si="15">(AD91/AC91)</f>
        <v>2.2889822610226367</v>
      </c>
    </row>
    <row r="92" spans="1:48" x14ac:dyDescent="0.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69">
        <v>45231</v>
      </c>
      <c r="AC92" s="71">
        <v>216042043</v>
      </c>
      <c r="AD92" s="118">
        <v>471702913.96000004</v>
      </c>
      <c r="AE92" s="77">
        <f t="shared" si="15"/>
        <v>2.1833848051510976</v>
      </c>
    </row>
    <row r="93" spans="1:48" x14ac:dyDescent="0.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69">
        <v>45261</v>
      </c>
      <c r="AC93" s="71">
        <v>233231853</v>
      </c>
      <c r="AD93" s="118">
        <v>502499848.62999988</v>
      </c>
      <c r="AE93" s="77">
        <f t="shared" si="15"/>
        <v>2.1545078091456054</v>
      </c>
      <c r="AQ93" s="1"/>
    </row>
    <row r="94" spans="1:48" x14ac:dyDescent="0.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69">
        <v>45292</v>
      </c>
      <c r="AC94" s="71">
        <v>196676284</v>
      </c>
      <c r="AD94" s="59">
        <v>431631449.03999996</v>
      </c>
      <c r="AE94" s="77">
        <f t="shared" si="15"/>
        <v>2.1946288604883342</v>
      </c>
      <c r="AQ94" s="1"/>
    </row>
    <row r="95" spans="1:48" x14ac:dyDescent="0.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69">
        <v>45323</v>
      </c>
      <c r="AC95" s="71">
        <v>201461305</v>
      </c>
      <c r="AD95" s="59">
        <v>453336476.48000002</v>
      </c>
      <c r="AE95" s="77">
        <f t="shared" si="15"/>
        <v>2.250240940710674</v>
      </c>
    </row>
    <row r="96" spans="1:48" x14ac:dyDescent="0.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69">
        <v>45352</v>
      </c>
      <c r="AC96" s="71">
        <v>202473619</v>
      </c>
      <c r="AD96" s="119">
        <v>460131615.48999983</v>
      </c>
      <c r="AE96" s="77">
        <f t="shared" si="15"/>
        <v>2.2725509513908566</v>
      </c>
    </row>
    <row r="97" spans="1:35" x14ac:dyDescent="0.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69">
        <v>45383</v>
      </c>
      <c r="AC97" s="71">
        <v>246220925</v>
      </c>
      <c r="AD97" s="119">
        <v>539056871.41999996</v>
      </c>
      <c r="AE97" s="77">
        <f t="shared" si="15"/>
        <v>2.1893219328129807</v>
      </c>
    </row>
    <row r="98" spans="1:35" x14ac:dyDescent="0.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69">
        <v>45413</v>
      </c>
      <c r="AC98" s="120">
        <v>275347813</v>
      </c>
      <c r="AD98" s="121">
        <v>602227046.5</v>
      </c>
      <c r="AE98" s="77">
        <v>2.187150280725128</v>
      </c>
    </row>
    <row r="99" spans="1:35" x14ac:dyDescent="0.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69">
        <v>45444</v>
      </c>
      <c r="AC99" s="71">
        <v>236535209</v>
      </c>
      <c r="AD99" s="121">
        <v>523728067.52499998</v>
      </c>
      <c r="AE99" s="77">
        <v>2.2141653656517581</v>
      </c>
    </row>
    <row r="100" spans="1:35" x14ac:dyDescent="0.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69">
        <v>45474</v>
      </c>
      <c r="AC100" s="71">
        <v>214697316</v>
      </c>
      <c r="AD100" s="121">
        <v>480539138.24000001</v>
      </c>
      <c r="AE100" s="77">
        <v>2.238216793730202</v>
      </c>
    </row>
    <row r="101" spans="1:35" ht="16.899999999999999" thickBot="1" x14ac:dyDescent="0.6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22">
        <v>45505</v>
      </c>
      <c r="AC101" s="123">
        <v>229869247</v>
      </c>
      <c r="AD101" s="124">
        <v>513808828.35000002</v>
      </c>
      <c r="AE101" s="125">
        <v>2.2352221319539969</v>
      </c>
    </row>
    <row r="102" spans="1:35" ht="16.899999999999999" thickBot="1" x14ac:dyDescent="0.6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C102" s="127"/>
    </row>
    <row r="103" spans="1:35" ht="16.899999999999999" thickBot="1" x14ac:dyDescent="0.6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27"/>
      <c r="Z103" s="127"/>
      <c r="AA103" s="128"/>
      <c r="AB103" s="211" t="s">
        <v>31</v>
      </c>
      <c r="AC103" s="213"/>
      <c r="AD103" s="213"/>
      <c r="AE103" s="213"/>
      <c r="AF103" s="212"/>
    </row>
    <row r="104" spans="1:35" ht="16.899999999999999" thickBot="1" x14ac:dyDescent="0.6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27"/>
      <c r="Z104" s="127"/>
      <c r="AA104" s="1"/>
      <c r="AB104" s="209" t="s">
        <v>18</v>
      </c>
      <c r="AC104" s="209" t="s">
        <v>0</v>
      </c>
      <c r="AD104" s="209" t="s">
        <v>4</v>
      </c>
      <c r="AE104" s="129" t="s">
        <v>9</v>
      </c>
      <c r="AF104" s="46" t="s">
        <v>25</v>
      </c>
      <c r="AG104" s="130"/>
      <c r="AH104" s="130"/>
      <c r="AI104" s="130"/>
    </row>
    <row r="105" spans="1:35" ht="16.899999999999999" thickBot="1" x14ac:dyDescent="0.6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27"/>
      <c r="Z105" s="127"/>
      <c r="AA105" s="1"/>
      <c r="AB105" s="210"/>
      <c r="AC105" s="210"/>
      <c r="AD105" s="210"/>
      <c r="AE105" s="211" t="s">
        <v>26</v>
      </c>
      <c r="AF105" s="212"/>
      <c r="AG105" s="130"/>
      <c r="AH105" s="130"/>
    </row>
    <row r="106" spans="1:35" x14ac:dyDescent="0.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27"/>
      <c r="Z106" s="127"/>
      <c r="AA106" s="1"/>
      <c r="AB106" s="131">
        <v>2018</v>
      </c>
      <c r="AC106" s="132">
        <v>97434163</v>
      </c>
      <c r="AD106" s="133">
        <v>275218913.17000002</v>
      </c>
      <c r="AE106" s="134"/>
      <c r="AF106" s="134"/>
      <c r="AG106" s="130"/>
      <c r="AH106" s="130"/>
    </row>
    <row r="107" spans="1:35" x14ac:dyDescent="0.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27"/>
      <c r="Z107" s="127"/>
      <c r="AA107" s="1"/>
      <c r="AB107" s="131">
        <v>2019</v>
      </c>
      <c r="AC107" s="132">
        <v>124943552</v>
      </c>
      <c r="AD107" s="133">
        <v>326912721.97000003</v>
      </c>
      <c r="AE107" s="37">
        <v>0.28233822873810688</v>
      </c>
      <c r="AF107" s="37">
        <v>0.18782796648887759</v>
      </c>
      <c r="AG107" s="130"/>
      <c r="AH107" s="130"/>
    </row>
    <row r="108" spans="1:35" x14ac:dyDescent="0.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27"/>
      <c r="Z108" s="127"/>
      <c r="AA108" s="1"/>
      <c r="AB108" s="131">
        <v>2020</v>
      </c>
      <c r="AC108" s="132">
        <v>115666912</v>
      </c>
      <c r="AD108" s="133">
        <v>269090673.78600001</v>
      </c>
      <c r="AE108" s="38">
        <v>-7.4246648598560783E-2</v>
      </c>
      <c r="AF108" s="38">
        <v>-0.17687304377621069</v>
      </c>
      <c r="AG108" s="130"/>
      <c r="AH108" s="130"/>
    </row>
    <row r="109" spans="1:35" x14ac:dyDescent="0.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27"/>
      <c r="Z109" s="127"/>
      <c r="AA109" s="1"/>
      <c r="AB109" s="131">
        <v>2021</v>
      </c>
      <c r="AC109" s="132">
        <v>152297115</v>
      </c>
      <c r="AD109" s="133">
        <v>441272957.14999998</v>
      </c>
      <c r="AE109" s="37">
        <v>0.31668696230085241</v>
      </c>
      <c r="AF109" s="37">
        <v>0.63986715311037323</v>
      </c>
      <c r="AG109" s="130"/>
      <c r="AH109" s="130"/>
    </row>
    <row r="110" spans="1:35" x14ac:dyDescent="0.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31">
        <v>2022</v>
      </c>
      <c r="AC110" s="132">
        <v>183783270</v>
      </c>
      <c r="AD110" s="133">
        <v>534345749.88200003</v>
      </c>
      <c r="AE110" s="37">
        <v>0.20674163788329161</v>
      </c>
      <c r="AF110" s="37">
        <v>0.2109188682966634</v>
      </c>
    </row>
    <row r="111" spans="1:35" x14ac:dyDescent="0.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31">
        <v>2023</v>
      </c>
      <c r="AC111" s="132">
        <v>217441748</v>
      </c>
      <c r="AD111" s="133">
        <v>489472611.01999998</v>
      </c>
      <c r="AE111" s="37">
        <v>0.18314223051967679</v>
      </c>
      <c r="AF111" s="38">
        <v>-8.3977722049645598E-2</v>
      </c>
    </row>
    <row r="112" spans="1:35" ht="16.899999999999999" thickBot="1" x14ac:dyDescent="0.6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35">
        <v>2024</v>
      </c>
      <c r="AC112" s="88">
        <v>229869247</v>
      </c>
      <c r="AD112" s="113">
        <v>513808828.35000002</v>
      </c>
      <c r="AE112" s="39">
        <v>5.7153233517971858E-2</v>
      </c>
      <c r="AF112" s="39">
        <v>4.9719262696407807E-2</v>
      </c>
    </row>
    <row r="113" spans="1:46" ht="16.899999999999999" thickBot="1" x14ac:dyDescent="0.6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46" ht="16.899999999999999" thickBot="1" x14ac:dyDescent="0.6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211" t="s">
        <v>112</v>
      </c>
      <c r="AC114" s="213"/>
      <c r="AD114" s="213"/>
      <c r="AE114" s="213"/>
      <c r="AF114" s="212"/>
    </row>
    <row r="115" spans="1:46" ht="16.899999999999999" thickBot="1" x14ac:dyDescent="0.6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214" t="s">
        <v>113</v>
      </c>
      <c r="AC115" s="209" t="s">
        <v>0</v>
      </c>
      <c r="AD115" s="209" t="s">
        <v>4</v>
      </c>
      <c r="AE115" s="129" t="s">
        <v>9</v>
      </c>
      <c r="AF115" s="46" t="s">
        <v>25</v>
      </c>
      <c r="AG115" s="130"/>
      <c r="AH115" s="130"/>
      <c r="AL115" s="1"/>
      <c r="AM115" s="1"/>
    </row>
    <row r="116" spans="1:46" ht="16.899999999999999" thickBot="1" x14ac:dyDescent="0.6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215"/>
      <c r="AC116" s="216"/>
      <c r="AD116" s="210"/>
      <c r="AE116" s="211" t="s">
        <v>26</v>
      </c>
      <c r="AF116" s="212"/>
      <c r="AG116" s="130"/>
      <c r="AH116" s="130"/>
      <c r="AL116" s="1"/>
      <c r="AM116" s="1"/>
      <c r="AN116" s="1"/>
      <c r="AO116" s="1"/>
      <c r="AP116" s="1"/>
      <c r="AQ116" s="1"/>
    </row>
    <row r="117" spans="1:46" x14ac:dyDescent="0.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AA117" s="1"/>
      <c r="AB117" s="136" t="s">
        <v>130</v>
      </c>
      <c r="AC117" s="132">
        <v>734181649</v>
      </c>
      <c r="AD117" s="133">
        <v>2142915458.8199999</v>
      </c>
      <c r="AE117" s="134"/>
      <c r="AF117" s="134"/>
      <c r="AG117" s="130"/>
      <c r="AH117" s="130"/>
      <c r="AL117" s="1"/>
      <c r="AM117" s="1"/>
      <c r="AN117" s="1"/>
      <c r="AO117" s="1"/>
      <c r="AP117" s="1"/>
      <c r="AQ117" s="1"/>
    </row>
    <row r="118" spans="1:46" x14ac:dyDescent="0.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AA118" s="1"/>
      <c r="AB118" s="136" t="s">
        <v>131</v>
      </c>
      <c r="AC118" s="132">
        <v>937903366</v>
      </c>
      <c r="AD118" s="133">
        <v>2421640334.1100001</v>
      </c>
      <c r="AE118" s="37">
        <v>0.27748135257464052</v>
      </c>
      <c r="AF118" s="37">
        <v>0.13006806878115479</v>
      </c>
      <c r="AG118" s="130"/>
      <c r="AH118" s="130"/>
      <c r="AL118" s="1"/>
      <c r="AM118" s="1"/>
      <c r="AN118" s="1"/>
      <c r="AO118" s="1"/>
      <c r="AP118" s="1"/>
      <c r="AQ118" s="1"/>
    </row>
    <row r="119" spans="1:46" x14ac:dyDescent="0.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AA119" s="1"/>
      <c r="AB119" s="136" t="s">
        <v>132</v>
      </c>
      <c r="AC119" s="132">
        <v>980663346</v>
      </c>
      <c r="AD119" s="133">
        <v>2410759323.9320002</v>
      </c>
      <c r="AE119" s="37">
        <v>4.5591029470726907E-2</v>
      </c>
      <c r="AF119" s="38">
        <v>-4.49323957184522E-3</v>
      </c>
      <c r="AG119" s="130"/>
      <c r="AH119" s="130"/>
      <c r="AL119" s="1"/>
      <c r="AM119" s="1"/>
      <c r="AN119" s="1"/>
      <c r="AO119" s="1"/>
      <c r="AP119" s="1"/>
      <c r="AQ119" s="1"/>
    </row>
    <row r="120" spans="1:46" x14ac:dyDescent="0.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AA120" s="1"/>
      <c r="AB120" s="136" t="s">
        <v>133</v>
      </c>
      <c r="AC120" s="132">
        <v>1162367175</v>
      </c>
      <c r="AD120" s="133">
        <v>2979336104.29</v>
      </c>
      <c r="AE120" s="37">
        <v>0.18528665289790491</v>
      </c>
      <c r="AF120" s="37">
        <v>0.23584966558612711</v>
      </c>
      <c r="AG120" s="130"/>
      <c r="AH120" s="130"/>
      <c r="AL120" s="1"/>
      <c r="AM120" s="1"/>
      <c r="AN120" s="1"/>
      <c r="AO120" s="1"/>
      <c r="AP120" s="1"/>
      <c r="AQ120" s="1"/>
    </row>
    <row r="121" spans="1:46" x14ac:dyDescent="0.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36" t="s">
        <v>134</v>
      </c>
      <c r="AC121" s="132">
        <v>1537835840</v>
      </c>
      <c r="AD121" s="133">
        <v>4481410623.8629999</v>
      </c>
      <c r="AE121" s="37">
        <v>0.32302070557007928</v>
      </c>
      <c r="AF121" s="37">
        <v>0.50416417181335649</v>
      </c>
      <c r="AG121" s="130"/>
      <c r="AL121" s="1"/>
      <c r="AM121" s="1"/>
      <c r="AN121" s="1"/>
      <c r="AO121" s="1"/>
      <c r="AP121" s="1"/>
      <c r="AQ121" s="1"/>
      <c r="AR121" s="1"/>
      <c r="AS121" s="1"/>
      <c r="AT121" s="1"/>
    </row>
    <row r="122" spans="1:46" ht="15" customHeight="1" x14ac:dyDescent="0.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6" t="s">
        <v>27</v>
      </c>
      <c r="M122" s="1"/>
      <c r="N122" s="17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36" t="s">
        <v>135</v>
      </c>
      <c r="AC122" s="132">
        <v>1774392042</v>
      </c>
      <c r="AD122" s="133">
        <v>4271559659.1950002</v>
      </c>
      <c r="AE122" s="37">
        <v>0.15382409217358339</v>
      </c>
      <c r="AF122" s="38">
        <v>-4.6826988705424011E-2</v>
      </c>
      <c r="AG122" s="130"/>
    </row>
    <row r="123" spans="1:46" ht="16.899999999999999" thickBot="1" x14ac:dyDescent="0.6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7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37" t="s">
        <v>136</v>
      </c>
      <c r="AC123" s="88">
        <v>1803281718</v>
      </c>
      <c r="AD123" s="113">
        <v>4004459493.0450001</v>
      </c>
      <c r="AE123" s="39">
        <v>1.6281450387613861E-2</v>
      </c>
      <c r="AF123" s="40">
        <v>-6.252989246563323E-2</v>
      </c>
      <c r="AG123" s="130"/>
    </row>
    <row r="124" spans="1:46" x14ac:dyDescent="0.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G124" s="130"/>
    </row>
    <row r="125" spans="1:46" x14ac:dyDescent="0.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G125" s="130"/>
    </row>
    <row r="126" spans="1:46" x14ac:dyDescent="0.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M126" s="1"/>
      <c r="N126" s="1"/>
      <c r="O126" s="1"/>
      <c r="P126" s="1"/>
      <c r="Q126" s="1"/>
      <c r="R126" s="18"/>
      <c r="S126" s="1"/>
      <c r="U126" s="1"/>
      <c r="V126" s="1"/>
      <c r="W126" s="1"/>
      <c r="X126" s="1"/>
      <c r="Y126" s="1"/>
      <c r="Z126" s="1"/>
      <c r="AA126" s="1"/>
      <c r="AC126" s="138"/>
      <c r="AD126" s="138"/>
      <c r="AG126" s="130"/>
      <c r="AH126" s="139"/>
    </row>
    <row r="127" spans="1:46" x14ac:dyDescent="0.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8"/>
      <c r="S127" s="1"/>
      <c r="U127" s="1"/>
      <c r="V127" s="1"/>
      <c r="W127" s="1"/>
      <c r="X127" s="1"/>
      <c r="Y127" s="1"/>
      <c r="Z127" s="1"/>
      <c r="AA127" s="1"/>
      <c r="AC127" s="138"/>
      <c r="AD127" s="138"/>
      <c r="AG127" s="130"/>
      <c r="AH127" s="139"/>
    </row>
    <row r="128" spans="1:46" x14ac:dyDescent="0.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8"/>
      <c r="S128" s="1"/>
      <c r="U128" s="19"/>
      <c r="V128" s="1"/>
      <c r="W128" s="1"/>
      <c r="X128" s="1"/>
      <c r="Y128" s="1"/>
      <c r="Z128" s="1"/>
      <c r="AC128" s="138"/>
      <c r="AD128" s="138"/>
      <c r="AG128" s="130"/>
      <c r="AH128" s="139"/>
    </row>
    <row r="129" spans="1:48" x14ac:dyDescent="0.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8"/>
      <c r="S129" s="1"/>
      <c r="U129" s="19"/>
      <c r="V129" s="1"/>
      <c r="W129" s="1"/>
      <c r="X129" s="1"/>
      <c r="Y129" s="1"/>
      <c r="Z129" s="1"/>
      <c r="AC129" s="138"/>
      <c r="AD129" s="138"/>
      <c r="AG129" s="130"/>
      <c r="AH129" s="139"/>
    </row>
    <row r="130" spans="1:48" x14ac:dyDescent="0.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8"/>
      <c r="S130" s="1"/>
      <c r="U130" s="19"/>
      <c r="V130" s="1"/>
      <c r="W130" s="1"/>
      <c r="X130" s="1"/>
      <c r="Y130" s="1"/>
      <c r="Z130" s="1"/>
      <c r="AC130" s="138"/>
      <c r="AD130" s="138"/>
      <c r="AG130" s="1"/>
      <c r="AH130" s="139"/>
    </row>
    <row r="131" spans="1:48" x14ac:dyDescent="0.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8"/>
      <c r="S131" s="1"/>
      <c r="U131" s="19"/>
      <c r="V131" s="1"/>
      <c r="W131" s="1"/>
      <c r="X131" s="1"/>
      <c r="Y131" s="1"/>
      <c r="Z131" s="1"/>
      <c r="AG131" s="1"/>
    </row>
    <row r="132" spans="1:48" x14ac:dyDescent="0.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8"/>
      <c r="S132" s="1"/>
      <c r="U132" s="19"/>
      <c r="V132" s="1"/>
      <c r="W132" s="19"/>
      <c r="X132" s="1"/>
      <c r="Y132" s="35"/>
      <c r="Z132" s="1"/>
      <c r="AG132" s="1"/>
      <c r="AH132" s="96"/>
      <c r="AL132" s="1"/>
      <c r="AM132" s="1"/>
      <c r="AN132" s="1"/>
      <c r="AO132" s="1"/>
      <c r="AP132" s="1"/>
    </row>
    <row r="133" spans="1:48" x14ac:dyDescent="0.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9"/>
      <c r="V133" s="1"/>
      <c r="W133" s="19"/>
      <c r="X133" s="1"/>
      <c r="Y133" s="35"/>
      <c r="Z133" s="1"/>
      <c r="AG133" s="7"/>
      <c r="AH133" s="96"/>
      <c r="AL133" s="1"/>
      <c r="AM133" s="1"/>
      <c r="AN133" s="1"/>
      <c r="AO133" s="1"/>
      <c r="AP133" s="1"/>
      <c r="AQ133" s="1"/>
      <c r="AR133" s="1"/>
      <c r="AS133" s="1"/>
      <c r="AT133" s="1"/>
      <c r="AU133" s="1"/>
    </row>
    <row r="134" spans="1:48" x14ac:dyDescent="0.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9"/>
      <c r="V134" s="1"/>
      <c r="W134" s="19"/>
      <c r="X134" s="1"/>
      <c r="Y134" s="35"/>
      <c r="Z134" s="1"/>
      <c r="AG134" s="7"/>
      <c r="AH134" s="96"/>
      <c r="AL134" s="1"/>
      <c r="AM134" s="1"/>
      <c r="AN134" s="1"/>
      <c r="AO134" s="1"/>
      <c r="AP134" s="1"/>
      <c r="AQ134" s="1"/>
      <c r="AR134" s="1"/>
      <c r="AS134" s="1"/>
      <c r="AT134" s="1"/>
      <c r="AU134" s="1"/>
    </row>
    <row r="135" spans="1:48" x14ac:dyDescent="0.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9"/>
      <c r="X135" s="1"/>
      <c r="Y135" s="35"/>
      <c r="Z135" s="1"/>
      <c r="AF135" s="130"/>
      <c r="AG135" s="7"/>
      <c r="AH135" s="96"/>
      <c r="AL135" s="1"/>
      <c r="AM135" s="1"/>
      <c r="AN135" s="1"/>
      <c r="AO135" s="1"/>
      <c r="AP135" s="1"/>
      <c r="AQ135" s="1"/>
      <c r="AR135" s="1"/>
      <c r="AS135" s="1"/>
      <c r="AT135" s="1"/>
      <c r="AU135" s="1"/>
    </row>
    <row r="136" spans="1:48" x14ac:dyDescent="0.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9"/>
      <c r="X136" s="1"/>
      <c r="Y136" s="35"/>
      <c r="Z136" s="1"/>
      <c r="AG136" s="7"/>
      <c r="AH136" s="96"/>
      <c r="AL136" s="1"/>
      <c r="AM136" s="1"/>
      <c r="AN136" s="1"/>
      <c r="AO136" s="1"/>
      <c r="AP136" s="1"/>
      <c r="AQ136" s="1"/>
      <c r="AR136" s="1"/>
      <c r="AS136" s="1"/>
      <c r="AT136" s="1"/>
      <c r="AU136" s="1"/>
    </row>
    <row r="137" spans="1:48" x14ac:dyDescent="0.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9"/>
      <c r="X137" s="1"/>
      <c r="Y137" s="35"/>
      <c r="Z137" s="1"/>
      <c r="AG137" s="7"/>
      <c r="AH137" s="96"/>
      <c r="AL137" s="1"/>
      <c r="AM137" s="1"/>
      <c r="AN137" s="1"/>
      <c r="AO137" s="1"/>
      <c r="AP137" s="1"/>
      <c r="AQ137" s="1"/>
      <c r="AR137" s="1"/>
      <c r="AS137" s="1"/>
      <c r="AT137" s="1"/>
      <c r="AU137" s="1"/>
    </row>
    <row r="138" spans="1:48" x14ac:dyDescent="0.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9"/>
      <c r="X138" s="1"/>
      <c r="Y138" s="35"/>
      <c r="Z138" s="1"/>
      <c r="AG138" s="1"/>
      <c r="AH138" s="96"/>
      <c r="AL138" s="1"/>
      <c r="AM138" s="1"/>
      <c r="AN138" s="1"/>
      <c r="AO138" s="1"/>
      <c r="AP138" s="1"/>
      <c r="AQ138" s="1"/>
      <c r="AR138" s="1"/>
      <c r="AS138" s="1"/>
      <c r="AT138" s="1"/>
      <c r="AU138" s="1"/>
    </row>
    <row r="139" spans="1:48" x14ac:dyDescent="0.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G139" s="1"/>
      <c r="AH139" s="96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x14ac:dyDescent="0.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G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x14ac:dyDescent="0.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G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x14ac:dyDescent="0.6">
      <c r="Y142" s="1"/>
      <c r="Z142" s="1"/>
      <c r="AG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x14ac:dyDescent="0.6">
      <c r="AG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x14ac:dyDescent="0.6">
      <c r="AG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33:48" x14ac:dyDescent="0.6">
      <c r="AG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33:48" x14ac:dyDescent="0.6">
      <c r="AG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33:48" x14ac:dyDescent="0.6">
      <c r="AG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33:48" x14ac:dyDescent="0.6">
      <c r="AG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33:48" x14ac:dyDescent="0.6">
      <c r="AG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33:48" x14ac:dyDescent="0.6">
      <c r="AG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</sheetData>
  <mergeCells count="14">
    <mergeCell ref="AB114:AF114"/>
    <mergeCell ref="AB115:AB116"/>
    <mergeCell ref="AC115:AC116"/>
    <mergeCell ref="AD115:AD116"/>
    <mergeCell ref="AE116:AF116"/>
    <mergeCell ref="A1:F3"/>
    <mergeCell ref="AH8:AV8"/>
    <mergeCell ref="AH42:AU42"/>
    <mergeCell ref="AB8:AE8"/>
    <mergeCell ref="AB104:AB105"/>
    <mergeCell ref="AC104:AC105"/>
    <mergeCell ref="AD104:AD105"/>
    <mergeCell ref="AE105:AF105"/>
    <mergeCell ref="AB103:AF103"/>
  </mergeCells>
  <phoneticPr fontId="8" type="noConversion"/>
  <conditionalFormatting sqref="AB106:AB112">
    <cfRule type="cellIs" dxfId="12" priority="5" operator="lessThan">
      <formula>0</formula>
    </cfRule>
  </conditionalFormatting>
  <conditionalFormatting sqref="AD94">
    <cfRule type="cellIs" dxfId="11" priority="4" operator="lessThan">
      <formula>0</formula>
    </cfRule>
  </conditionalFormatting>
  <conditionalFormatting sqref="AE106:AF112">
    <cfRule type="cellIs" dxfId="10" priority="3" operator="lessThan">
      <formula>0</formula>
    </cfRule>
  </conditionalFormatting>
  <conditionalFormatting sqref="AE117:AF123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10:AU31 AU32:AU40 AU44:AU7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0"/>
  <sheetViews>
    <sheetView showGridLines="0" zoomScale="80" zoomScaleNormal="80" workbookViewId="0">
      <selection activeCell="A7" sqref="A7"/>
    </sheetView>
  </sheetViews>
  <sheetFormatPr baseColWidth="10" defaultColWidth="9.140625" defaultRowHeight="16.5" x14ac:dyDescent="0.6"/>
  <cols>
    <col min="1" max="1" width="32" style="140" customWidth="1"/>
    <col min="2" max="2" width="15.640625" style="152" customWidth="1"/>
    <col min="3" max="3" width="14.640625" style="153" customWidth="1"/>
    <col min="4" max="4" width="15.640625" style="152" customWidth="1"/>
    <col min="5" max="5" width="15.640625" style="153" customWidth="1"/>
    <col min="6" max="6" width="16.42578125" style="155" customWidth="1"/>
    <col min="7" max="7" width="16.640625" style="155" customWidth="1"/>
    <col min="8" max="8" width="16.42578125" style="155" bestFit="1" customWidth="1"/>
    <col min="9" max="9" width="10.42578125" style="156" customWidth="1"/>
    <col min="10" max="10" width="15.140625" style="140" bestFit="1" customWidth="1"/>
    <col min="11" max="11" width="19.42578125" style="140" bestFit="1" customWidth="1"/>
    <col min="12" max="12" width="18.640625" style="140" customWidth="1"/>
    <col min="13" max="13" width="20.42578125" style="140" customWidth="1"/>
    <col min="14" max="14" width="10.140625" style="140" bestFit="1" customWidth="1"/>
    <col min="15" max="15" width="13.640625" style="140" bestFit="1" customWidth="1"/>
    <col min="16" max="16384" width="9.140625" style="140"/>
  </cols>
  <sheetData>
    <row r="1" spans="1:16" x14ac:dyDescent="0.6">
      <c r="A1" s="224"/>
      <c r="F1" s="154"/>
      <c r="G1" s="154"/>
    </row>
    <row r="2" spans="1:16" x14ac:dyDescent="0.6">
      <c r="A2" s="224"/>
      <c r="B2" s="157"/>
      <c r="D2" s="157"/>
    </row>
    <row r="3" spans="1:16" x14ac:dyDescent="0.6">
      <c r="A3" s="224"/>
      <c r="B3" s="157"/>
      <c r="D3" s="157"/>
    </row>
    <row r="4" spans="1:16" s="141" customFormat="1" x14ac:dyDescent="0.6">
      <c r="A4" s="41" t="s">
        <v>5</v>
      </c>
      <c r="B4" s="158"/>
      <c r="C4" s="159"/>
      <c r="D4" s="157"/>
      <c r="E4" s="159"/>
      <c r="F4" s="154"/>
      <c r="G4" s="154"/>
      <c r="H4" s="154"/>
      <c r="I4" s="160"/>
    </row>
    <row r="5" spans="1:16" s="141" customFormat="1" x14ac:dyDescent="0.6">
      <c r="A5" s="41" t="s">
        <v>28</v>
      </c>
      <c r="B5" s="158"/>
      <c r="C5" s="159"/>
      <c r="D5" s="158"/>
      <c r="E5" s="159"/>
      <c r="F5" s="154"/>
      <c r="G5" s="154"/>
      <c r="H5" s="154"/>
      <c r="I5" s="160"/>
    </row>
    <row r="6" spans="1:16" s="141" customFormat="1" x14ac:dyDescent="0.6">
      <c r="A6" s="41" t="s">
        <v>140</v>
      </c>
      <c r="B6" s="158"/>
      <c r="C6" s="159"/>
      <c r="D6" s="158"/>
      <c r="E6" s="159"/>
      <c r="F6" s="161"/>
      <c r="G6" s="161"/>
      <c r="H6" s="154"/>
      <c r="I6" s="160"/>
    </row>
    <row r="7" spans="1:16" s="141" customFormat="1" x14ac:dyDescent="0.6">
      <c r="A7" s="41" t="s">
        <v>78</v>
      </c>
      <c r="B7" s="158"/>
      <c r="C7" s="159"/>
      <c r="D7" s="158"/>
      <c r="E7" s="159"/>
      <c r="F7" s="154"/>
      <c r="G7" s="154"/>
      <c r="H7" s="154"/>
      <c r="I7" s="162"/>
    </row>
    <row r="8" spans="1:16" s="141" customFormat="1" x14ac:dyDescent="0.6">
      <c r="A8" s="41" t="s">
        <v>7</v>
      </c>
      <c r="B8" s="158"/>
      <c r="C8" s="159"/>
      <c r="D8" s="158"/>
      <c r="E8" s="159"/>
      <c r="F8" s="154"/>
      <c r="G8" s="154"/>
      <c r="H8" s="154"/>
      <c r="I8" s="162"/>
    </row>
    <row r="9" spans="1:16" ht="16.899999999999999" thickBot="1" x14ac:dyDescent="0.65">
      <c r="A9" s="163"/>
      <c r="B9" s="157"/>
      <c r="D9" s="157"/>
      <c r="F9" s="164"/>
      <c r="G9" s="164"/>
      <c r="H9" s="164"/>
    </row>
    <row r="10" spans="1:16" ht="15" customHeight="1" thickBot="1" x14ac:dyDescent="0.65">
      <c r="A10" s="227" t="s">
        <v>48</v>
      </c>
      <c r="B10" s="225">
        <v>45139</v>
      </c>
      <c r="C10" s="226"/>
      <c r="D10" s="225">
        <v>45505</v>
      </c>
      <c r="E10" s="226"/>
      <c r="F10" s="166"/>
      <c r="G10" s="166" t="s">
        <v>29</v>
      </c>
      <c r="H10" s="167"/>
      <c r="I10" s="168"/>
      <c r="K10" s="220" t="s">
        <v>102</v>
      </c>
      <c r="L10" s="221"/>
    </row>
    <row r="11" spans="1:16" ht="15" customHeight="1" thickBot="1" x14ac:dyDescent="0.65">
      <c r="A11" s="228"/>
      <c r="B11" s="169" t="s">
        <v>4</v>
      </c>
      <c r="C11" s="143" t="s">
        <v>0</v>
      </c>
      <c r="D11" s="170" t="s">
        <v>4</v>
      </c>
      <c r="E11" s="143" t="s">
        <v>0</v>
      </c>
      <c r="F11" s="170" t="s">
        <v>4</v>
      </c>
      <c r="G11" s="143" t="s">
        <v>0</v>
      </c>
      <c r="H11" s="142" t="s">
        <v>30</v>
      </c>
      <c r="I11" s="140"/>
      <c r="J11" s="171"/>
      <c r="K11" s="222"/>
      <c r="L11" s="223"/>
      <c r="M11" s="172"/>
      <c r="N11" s="172"/>
      <c r="O11" s="172"/>
      <c r="P11" s="172"/>
    </row>
    <row r="12" spans="1:16" ht="16.899999999999999" thickBot="1" x14ac:dyDescent="0.65">
      <c r="A12" s="29" t="s">
        <v>41</v>
      </c>
      <c r="B12" s="30">
        <v>250939469.47999999</v>
      </c>
      <c r="C12" s="31">
        <v>120444511</v>
      </c>
      <c r="D12" s="30">
        <v>251537355.99000001</v>
      </c>
      <c r="E12" s="31">
        <v>125714148</v>
      </c>
      <c r="F12" s="32">
        <v>2.3825925480713832E-3</v>
      </c>
      <c r="G12" s="32">
        <v>4.3751574532109538E-2</v>
      </c>
      <c r="H12" s="32">
        <v>0.54689415674642206</v>
      </c>
      <c r="I12" s="173"/>
      <c r="J12" s="171"/>
      <c r="K12" s="174">
        <v>2023</v>
      </c>
      <c r="L12" s="174">
        <v>2024</v>
      </c>
    </row>
    <row r="13" spans="1:16" ht="16.899999999999999" thickBot="1" x14ac:dyDescent="0.65">
      <c r="A13" s="20" t="s">
        <v>41</v>
      </c>
      <c r="B13" s="145">
        <v>250939469.47999999</v>
      </c>
      <c r="C13" s="146">
        <v>120444511</v>
      </c>
      <c r="D13" s="145">
        <v>251537355.99000001</v>
      </c>
      <c r="E13" s="146">
        <v>125714148</v>
      </c>
      <c r="F13" s="147">
        <v>2.3825925480713832E-3</v>
      </c>
      <c r="G13" s="147">
        <v>4.3751574532109538E-2</v>
      </c>
      <c r="H13" s="147">
        <v>0.54689415674642206</v>
      </c>
      <c r="I13" s="173"/>
      <c r="J13" s="175" t="s">
        <v>41</v>
      </c>
      <c r="K13" s="176">
        <f>+C12/$C$73</f>
        <v>0.55391621943730884</v>
      </c>
      <c r="L13" s="177">
        <f>+H12</f>
        <v>0.54689415674642206</v>
      </c>
    </row>
    <row r="14" spans="1:16" ht="16.899999999999999" thickBot="1" x14ac:dyDescent="0.65">
      <c r="A14" s="29" t="s">
        <v>1</v>
      </c>
      <c r="B14" s="30">
        <v>108997075.34</v>
      </c>
      <c r="C14" s="31">
        <v>40864121</v>
      </c>
      <c r="D14" s="30">
        <v>109596546.95999999</v>
      </c>
      <c r="E14" s="31">
        <v>38030762</v>
      </c>
      <c r="F14" s="32">
        <v>5.4998872045881608E-3</v>
      </c>
      <c r="G14" s="32">
        <v>-6.9336105382029389E-2</v>
      </c>
      <c r="H14" s="32">
        <v>0.16544519328416299</v>
      </c>
      <c r="I14" s="173"/>
      <c r="J14" s="178" t="s">
        <v>2</v>
      </c>
      <c r="K14" s="176">
        <f>+C14/$C$73</f>
        <v>0.18793134885946558</v>
      </c>
      <c r="L14" s="179">
        <f>+H14</f>
        <v>0.16544519328416299</v>
      </c>
    </row>
    <row r="15" spans="1:16" ht="16.899999999999999" thickBot="1" x14ac:dyDescent="0.65">
      <c r="A15" s="20" t="s">
        <v>92</v>
      </c>
      <c r="B15" s="21">
        <v>108997075.34</v>
      </c>
      <c r="C15" s="22">
        <v>40864121</v>
      </c>
      <c r="D15" s="21">
        <v>109596546.95999999</v>
      </c>
      <c r="E15" s="22">
        <v>38030762</v>
      </c>
      <c r="F15" s="33">
        <v>5.4998872045881608E-3</v>
      </c>
      <c r="G15" s="33">
        <v>-6.9336105382029389E-2</v>
      </c>
      <c r="H15" s="33">
        <v>0.16544519328416299</v>
      </c>
      <c r="I15" s="173"/>
      <c r="J15" s="178" t="s">
        <v>1</v>
      </c>
      <c r="K15" s="176">
        <f>+C16/$C$73</f>
        <v>0.19578251366890226</v>
      </c>
      <c r="L15" s="179">
        <f>+H16</f>
        <v>0.21234579499884121</v>
      </c>
    </row>
    <row r="16" spans="1:16" ht="16.899999999999999" thickBot="1" x14ac:dyDescent="0.65">
      <c r="A16" s="29" t="s">
        <v>2</v>
      </c>
      <c r="B16" s="30">
        <v>97292521.770000011</v>
      </c>
      <c r="C16" s="31">
        <v>42571292</v>
      </c>
      <c r="D16" s="30">
        <v>111991625.39</v>
      </c>
      <c r="E16" s="31">
        <v>48811768</v>
      </c>
      <c r="F16" s="32">
        <v>0.15108153589387621</v>
      </c>
      <c r="G16" s="32">
        <v>0.14658883268095321</v>
      </c>
      <c r="H16" s="32">
        <v>0.21234579499884121</v>
      </c>
      <c r="I16" s="173"/>
      <c r="J16" s="178" t="s">
        <v>62</v>
      </c>
      <c r="K16" s="176">
        <f>+C35/$C$73</f>
        <v>3.2262061285489668E-2</v>
      </c>
      <c r="L16" s="179">
        <f>+H35</f>
        <v>4.5999815712625527E-2</v>
      </c>
    </row>
    <row r="17" spans="1:13" ht="16.899999999999999" thickBot="1" x14ac:dyDescent="0.65">
      <c r="A17" s="20" t="s">
        <v>40</v>
      </c>
      <c r="B17" s="21">
        <v>34046750.469999999</v>
      </c>
      <c r="C17" s="22">
        <v>15567045</v>
      </c>
      <c r="D17" s="21">
        <v>29321252.640000001</v>
      </c>
      <c r="E17" s="22">
        <v>13652130</v>
      </c>
      <c r="F17" s="33">
        <v>-0.13879438609460931</v>
      </c>
      <c r="G17" s="33">
        <v>-0.1230108218997247</v>
      </c>
      <c r="H17" s="33">
        <v>5.9390850138383237E-2</v>
      </c>
      <c r="I17" s="173"/>
      <c r="J17" s="178" t="s">
        <v>100</v>
      </c>
      <c r="K17" s="176">
        <f>+C49/$C$73</f>
        <v>2.549689767946494E-2</v>
      </c>
      <c r="L17" s="179">
        <f>+H49</f>
        <v>2.24924737322518E-2</v>
      </c>
    </row>
    <row r="18" spans="1:13" ht="16.899999999999999" thickBot="1" x14ac:dyDescent="0.65">
      <c r="A18" s="20" t="s">
        <v>38</v>
      </c>
      <c r="B18" s="21">
        <v>17308527.079999998</v>
      </c>
      <c r="C18" s="22">
        <v>7746119</v>
      </c>
      <c r="D18" s="21">
        <v>22918902.91</v>
      </c>
      <c r="E18" s="22">
        <v>10040883</v>
      </c>
      <c r="F18" s="33">
        <v>0.32413941429382431</v>
      </c>
      <c r="G18" s="33">
        <v>0.29624693346435799</v>
      </c>
      <c r="H18" s="33">
        <v>4.3680845224154753E-2</v>
      </c>
      <c r="I18" s="173"/>
      <c r="J18" s="180" t="s">
        <v>101</v>
      </c>
      <c r="K18" s="176">
        <f>+C66/$C$73</f>
        <v>3.8011513777933756E-3</v>
      </c>
      <c r="L18" s="179">
        <f>+H66</f>
        <v>6.0524581611388836E-3</v>
      </c>
    </row>
    <row r="19" spans="1:13" ht="16.899999999999999" thickBot="1" x14ac:dyDescent="0.65">
      <c r="A19" s="20" t="s">
        <v>37</v>
      </c>
      <c r="B19" s="21">
        <v>4684199.29</v>
      </c>
      <c r="C19" s="22">
        <v>2433105</v>
      </c>
      <c r="D19" s="21">
        <v>14901471.109999999</v>
      </c>
      <c r="E19" s="22">
        <v>7051958</v>
      </c>
      <c r="F19" s="33">
        <v>2.1812205645930152</v>
      </c>
      <c r="G19" s="33">
        <v>1.898336898736388</v>
      </c>
      <c r="H19" s="33">
        <v>3.0678127205071501E-2</v>
      </c>
      <c r="I19" s="173"/>
      <c r="J19" s="180" t="s">
        <v>55</v>
      </c>
      <c r="K19" s="176">
        <f>+C71/$C$73</f>
        <v>8.0980769157540074E-4</v>
      </c>
      <c r="L19" s="179">
        <f>+H71</f>
        <v>7.7010736455755647E-4</v>
      </c>
    </row>
    <row r="20" spans="1:13" x14ac:dyDescent="0.6">
      <c r="A20" s="20" t="s">
        <v>39</v>
      </c>
      <c r="B20" s="21">
        <v>14090567.32</v>
      </c>
      <c r="C20" s="22">
        <v>6510633</v>
      </c>
      <c r="D20" s="21">
        <v>14705216.390000001</v>
      </c>
      <c r="E20" s="22">
        <v>6562366</v>
      </c>
      <c r="F20" s="33">
        <v>4.3621314602966699E-2</v>
      </c>
      <c r="G20" s="33">
        <v>7.9459247664550592E-3</v>
      </c>
      <c r="H20" s="33">
        <v>2.8548255521975069E-2</v>
      </c>
      <c r="I20" s="173"/>
      <c r="L20" s="171"/>
    </row>
    <row r="21" spans="1:13" x14ac:dyDescent="0.6">
      <c r="A21" s="20" t="s">
        <v>94</v>
      </c>
      <c r="B21" s="21">
        <v>5503178.29</v>
      </c>
      <c r="C21" s="22">
        <v>1978497</v>
      </c>
      <c r="D21" s="21">
        <v>9064049.5</v>
      </c>
      <c r="E21" s="22">
        <v>2828206</v>
      </c>
      <c r="F21" s="33">
        <v>0.64705721355068069</v>
      </c>
      <c r="G21" s="33">
        <v>0.42947196786247338</v>
      </c>
      <c r="H21" s="33">
        <v>1.230354228288745E-2</v>
      </c>
      <c r="I21" s="173"/>
    </row>
    <row r="22" spans="1:13" x14ac:dyDescent="0.6">
      <c r="A22" s="20" t="s">
        <v>95</v>
      </c>
      <c r="B22" s="21">
        <v>5498039.1600000001</v>
      </c>
      <c r="C22" s="22">
        <v>1757429</v>
      </c>
      <c r="D22" s="21">
        <v>6783622.4299999997</v>
      </c>
      <c r="E22" s="22">
        <v>2329259</v>
      </c>
      <c r="F22" s="33">
        <v>0.23382577544245781</v>
      </c>
      <c r="G22" s="33">
        <v>0.32537872084732872</v>
      </c>
      <c r="H22" s="33">
        <v>1.0132973550829091E-2</v>
      </c>
      <c r="I22" s="173"/>
      <c r="M22" s="181"/>
    </row>
    <row r="23" spans="1:13" x14ac:dyDescent="0.6">
      <c r="A23" s="20" t="s">
        <v>64</v>
      </c>
      <c r="B23" s="21">
        <v>1934774.31</v>
      </c>
      <c r="C23" s="22">
        <v>830033</v>
      </c>
      <c r="D23" s="21">
        <v>3022333.1</v>
      </c>
      <c r="E23" s="22">
        <v>1606978</v>
      </c>
      <c r="F23" s="33">
        <v>0.56211144854409412</v>
      </c>
      <c r="G23" s="33">
        <v>0.93604109716119721</v>
      </c>
      <c r="H23" s="33">
        <v>6.9908350985288603E-3</v>
      </c>
      <c r="I23" s="173"/>
    </row>
    <row r="24" spans="1:13" x14ac:dyDescent="0.6">
      <c r="A24" s="20" t="s">
        <v>35</v>
      </c>
      <c r="B24" s="21">
        <v>1664492.72</v>
      </c>
      <c r="C24" s="22">
        <v>655864</v>
      </c>
      <c r="D24" s="21">
        <v>2897628.03</v>
      </c>
      <c r="E24" s="22">
        <v>1386044</v>
      </c>
      <c r="F24" s="33">
        <v>0.74084752380292773</v>
      </c>
      <c r="G24" s="33">
        <v>1.11331007647927</v>
      </c>
      <c r="H24" s="33">
        <v>6.0297060963531149E-3</v>
      </c>
      <c r="I24" s="173"/>
    </row>
    <row r="25" spans="1:13" x14ac:dyDescent="0.6">
      <c r="A25" s="20" t="s">
        <v>93</v>
      </c>
      <c r="B25" s="21">
        <v>6927939.9000000004</v>
      </c>
      <c r="C25" s="22">
        <v>2758354</v>
      </c>
      <c r="D25" s="21">
        <v>3348238.87</v>
      </c>
      <c r="E25" s="22">
        <v>1224763</v>
      </c>
      <c r="F25" s="33">
        <v>-0.51670497747822552</v>
      </c>
      <c r="G25" s="33">
        <v>-0.55598048691357238</v>
      </c>
      <c r="H25" s="33">
        <v>5.3280854920101598E-3</v>
      </c>
      <c r="I25" s="173"/>
      <c r="J25" s="144"/>
    </row>
    <row r="26" spans="1:13" x14ac:dyDescent="0.6">
      <c r="A26" s="20" t="s">
        <v>34</v>
      </c>
      <c r="B26" s="21">
        <v>3396474</v>
      </c>
      <c r="C26" s="22">
        <v>1408556</v>
      </c>
      <c r="D26" s="21">
        <v>1851145.5</v>
      </c>
      <c r="E26" s="22">
        <v>785699</v>
      </c>
      <c r="F26" s="33">
        <v>-0.45498022360836571</v>
      </c>
      <c r="G26" s="33">
        <v>-0.44219541147103852</v>
      </c>
      <c r="H26" s="33">
        <v>3.4180257265992611E-3</v>
      </c>
      <c r="I26" s="173"/>
      <c r="J26" s="144"/>
    </row>
    <row r="27" spans="1:13" x14ac:dyDescent="0.6">
      <c r="A27" s="20" t="s">
        <v>96</v>
      </c>
      <c r="B27" s="21">
        <v>903573.51</v>
      </c>
      <c r="C27" s="22">
        <v>379780</v>
      </c>
      <c r="D27" s="21">
        <v>957949.31</v>
      </c>
      <c r="E27" s="22">
        <v>409138</v>
      </c>
      <c r="F27" s="33">
        <v>6.017861236325972E-2</v>
      </c>
      <c r="G27" s="33">
        <v>7.7302648901995896E-2</v>
      </c>
      <c r="H27" s="33">
        <v>1.779872711724679E-3</v>
      </c>
      <c r="I27" s="173"/>
      <c r="J27" s="144"/>
    </row>
    <row r="28" spans="1:13" x14ac:dyDescent="0.6">
      <c r="A28" s="20" t="s">
        <v>69</v>
      </c>
      <c r="B28" s="21">
        <v>0</v>
      </c>
      <c r="C28" s="22">
        <v>0</v>
      </c>
      <c r="D28" s="21">
        <v>397800.97</v>
      </c>
      <c r="E28" s="22">
        <v>190609</v>
      </c>
      <c r="F28" s="33"/>
      <c r="G28" s="33"/>
      <c r="H28" s="33">
        <v>8.2920617911103175E-4</v>
      </c>
      <c r="I28" s="173"/>
      <c r="J28" s="144"/>
    </row>
    <row r="29" spans="1:13" x14ac:dyDescent="0.6">
      <c r="A29" s="20" t="s">
        <v>70</v>
      </c>
      <c r="B29" s="21">
        <v>0</v>
      </c>
      <c r="C29" s="22">
        <v>0</v>
      </c>
      <c r="D29" s="21">
        <v>351293.28</v>
      </c>
      <c r="E29" s="22">
        <v>168891</v>
      </c>
      <c r="F29" s="33"/>
      <c r="G29" s="33"/>
      <c r="H29" s="33">
        <v>7.3472638121096731E-4</v>
      </c>
      <c r="I29" s="173"/>
      <c r="J29" s="144"/>
    </row>
    <row r="30" spans="1:13" x14ac:dyDescent="0.6">
      <c r="A30" s="20" t="s">
        <v>36</v>
      </c>
      <c r="B30" s="21">
        <v>489276.53</v>
      </c>
      <c r="C30" s="22">
        <v>109212</v>
      </c>
      <c r="D30" s="21">
        <v>534422.9</v>
      </c>
      <c r="E30" s="22">
        <v>157769</v>
      </c>
      <c r="F30" s="33">
        <v>9.2271685298291217E-2</v>
      </c>
      <c r="G30" s="33">
        <v>0.44461231366516502</v>
      </c>
      <c r="H30" s="33">
        <v>6.8634235357285529E-4</v>
      </c>
      <c r="I30" s="173"/>
      <c r="J30" s="144"/>
    </row>
    <row r="31" spans="1:13" x14ac:dyDescent="0.6">
      <c r="A31" s="20" t="s">
        <v>60</v>
      </c>
      <c r="B31" s="21">
        <v>0</v>
      </c>
      <c r="C31" s="22">
        <v>0</v>
      </c>
      <c r="D31" s="21">
        <v>332294.68</v>
      </c>
      <c r="E31" s="22">
        <v>136637</v>
      </c>
      <c r="F31" s="33"/>
      <c r="G31" s="33"/>
      <c r="H31" s="33">
        <v>5.944118310006036E-4</v>
      </c>
      <c r="I31" s="173"/>
      <c r="J31" s="144"/>
    </row>
    <row r="32" spans="1:13" x14ac:dyDescent="0.6">
      <c r="A32" s="20" t="s">
        <v>33</v>
      </c>
      <c r="B32" s="21">
        <v>431803.26</v>
      </c>
      <c r="C32" s="22">
        <v>254983</v>
      </c>
      <c r="D32" s="21">
        <v>205193.38</v>
      </c>
      <c r="E32" s="22">
        <v>98484</v>
      </c>
      <c r="F32" s="33">
        <v>-0.52479890957747743</v>
      </c>
      <c r="G32" s="33">
        <v>-0.61376248612652606</v>
      </c>
      <c r="H32" s="33">
        <v>4.2843486584353749E-4</v>
      </c>
      <c r="I32" s="173"/>
    </row>
    <row r="33" spans="1:11" x14ac:dyDescent="0.6">
      <c r="A33" s="20" t="s">
        <v>97</v>
      </c>
      <c r="B33" s="21">
        <v>286330.53000000003</v>
      </c>
      <c r="C33" s="22">
        <v>132184</v>
      </c>
      <c r="D33" s="21">
        <v>204013.79</v>
      </c>
      <c r="E33" s="22">
        <v>97778</v>
      </c>
      <c r="F33" s="33">
        <v>-0.28748851895045913</v>
      </c>
      <c r="G33" s="33">
        <v>-0.26028868849482539</v>
      </c>
      <c r="H33" s="33">
        <v>4.2536355461241838E-4</v>
      </c>
      <c r="I33" s="173"/>
    </row>
    <row r="34" spans="1:11" ht="16.899999999999999" thickBot="1" x14ac:dyDescent="0.65">
      <c r="A34" s="20" t="s">
        <v>59</v>
      </c>
      <c r="B34" s="21">
        <v>126595.4</v>
      </c>
      <c r="C34" s="22">
        <v>49498</v>
      </c>
      <c r="D34" s="21">
        <v>194796.6</v>
      </c>
      <c r="E34" s="22">
        <v>84176</v>
      </c>
      <c r="F34" s="33">
        <v>0.53873363487140935</v>
      </c>
      <c r="G34" s="33">
        <v>0.70059396339246027</v>
      </c>
      <c r="H34" s="33">
        <v>3.6619078497264137E-4</v>
      </c>
      <c r="I34" s="173"/>
    </row>
    <row r="35" spans="1:11" ht="16.899999999999999" thickBot="1" x14ac:dyDescent="0.65">
      <c r="A35" s="29" t="s">
        <v>62</v>
      </c>
      <c r="B35" s="30">
        <v>17021402.98</v>
      </c>
      <c r="C35" s="31">
        <v>7015119</v>
      </c>
      <c r="D35" s="30">
        <v>25227378.300000001</v>
      </c>
      <c r="E35" s="31">
        <v>10573943</v>
      </c>
      <c r="F35" s="32">
        <v>0.48209747044012458</v>
      </c>
      <c r="G35" s="32">
        <v>0.507307716376586</v>
      </c>
      <c r="H35" s="32">
        <v>4.5999815712625527E-2</v>
      </c>
      <c r="I35" s="173"/>
    </row>
    <row r="36" spans="1:11" x14ac:dyDescent="0.6">
      <c r="A36" s="20" t="s">
        <v>85</v>
      </c>
      <c r="B36" s="21">
        <v>4576955.04</v>
      </c>
      <c r="C36" s="22">
        <v>1424377</v>
      </c>
      <c r="D36" s="21">
        <v>9405933.9299999997</v>
      </c>
      <c r="E36" s="22">
        <v>3532215</v>
      </c>
      <c r="F36" s="33">
        <v>1.0550636499151631</v>
      </c>
      <c r="G36" s="33">
        <v>1.4798315333651131</v>
      </c>
      <c r="H36" s="33">
        <v>1.5366192068310899E-2</v>
      </c>
      <c r="I36" s="173"/>
    </row>
    <row r="37" spans="1:11" x14ac:dyDescent="0.6">
      <c r="A37" s="20" t="s">
        <v>88</v>
      </c>
      <c r="B37" s="21">
        <v>0</v>
      </c>
      <c r="C37" s="22">
        <v>0</v>
      </c>
      <c r="D37" s="21">
        <v>4140912.67</v>
      </c>
      <c r="E37" s="22">
        <v>1812308</v>
      </c>
      <c r="F37" s="33"/>
      <c r="G37" s="33"/>
      <c r="H37" s="33">
        <v>7.8840820320780006E-3</v>
      </c>
      <c r="I37" s="173"/>
    </row>
    <row r="38" spans="1:11" x14ac:dyDescent="0.6">
      <c r="A38" s="20" t="s">
        <v>87</v>
      </c>
      <c r="B38" s="21">
        <v>2290785.6</v>
      </c>
      <c r="C38" s="22">
        <v>960388</v>
      </c>
      <c r="D38" s="21">
        <v>3986289.81</v>
      </c>
      <c r="E38" s="22">
        <v>1784676</v>
      </c>
      <c r="F38" s="33">
        <v>0.74014094116882867</v>
      </c>
      <c r="G38" s="33">
        <v>0.85828644256279762</v>
      </c>
      <c r="H38" s="33">
        <v>7.7638745647433212E-3</v>
      </c>
      <c r="I38" s="173"/>
    </row>
    <row r="39" spans="1:11" x14ac:dyDescent="0.6">
      <c r="A39" s="20" t="s">
        <v>89</v>
      </c>
      <c r="B39" s="21">
        <v>3847299.2</v>
      </c>
      <c r="C39" s="22">
        <v>1618406</v>
      </c>
      <c r="D39" s="21">
        <v>3072714.52</v>
      </c>
      <c r="E39" s="22">
        <v>1303094</v>
      </c>
      <c r="F39" s="33">
        <v>-0.20133206172267551</v>
      </c>
      <c r="G39" s="33">
        <v>-0.19482873889493729</v>
      </c>
      <c r="H39" s="33">
        <v>5.6688487781925874E-3</v>
      </c>
      <c r="I39" s="173"/>
    </row>
    <row r="40" spans="1:11" x14ac:dyDescent="0.6">
      <c r="A40" s="20" t="s">
        <v>49</v>
      </c>
      <c r="B40" s="21">
        <v>1717650.44</v>
      </c>
      <c r="C40" s="22">
        <v>863341</v>
      </c>
      <c r="D40" s="21">
        <v>1563887.76</v>
      </c>
      <c r="E40" s="22">
        <v>767226</v>
      </c>
      <c r="F40" s="33">
        <v>-8.951919227523375E-2</v>
      </c>
      <c r="G40" s="33">
        <v>-0.111329127193079</v>
      </c>
      <c r="H40" s="33">
        <v>3.33766264958444E-3</v>
      </c>
      <c r="I40" s="173"/>
    </row>
    <row r="41" spans="1:11" x14ac:dyDescent="0.6">
      <c r="A41" s="20" t="s">
        <v>86</v>
      </c>
      <c r="B41" s="21">
        <v>231676.2</v>
      </c>
      <c r="C41" s="22">
        <v>150000</v>
      </c>
      <c r="D41" s="21">
        <v>1142096.98</v>
      </c>
      <c r="E41" s="22">
        <v>493374</v>
      </c>
      <c r="F41" s="33">
        <v>3.9297121586075741</v>
      </c>
      <c r="G41" s="33">
        <v>2.2891599999999999</v>
      </c>
      <c r="H41" s="33">
        <v>2.146324514648973E-3</v>
      </c>
      <c r="I41" s="173"/>
    </row>
    <row r="42" spans="1:11" x14ac:dyDescent="0.6">
      <c r="A42" s="20" t="s">
        <v>54</v>
      </c>
      <c r="B42" s="21">
        <v>454942.66</v>
      </c>
      <c r="C42" s="22">
        <v>209489</v>
      </c>
      <c r="D42" s="21">
        <v>743445.79</v>
      </c>
      <c r="E42" s="22">
        <v>339804</v>
      </c>
      <c r="F42" s="33">
        <v>0.63415273036826214</v>
      </c>
      <c r="G42" s="33">
        <v>0.62206130154805273</v>
      </c>
      <c r="H42" s="33">
        <v>1.4782490673926471E-3</v>
      </c>
      <c r="I42" s="173"/>
    </row>
    <row r="43" spans="1:11" x14ac:dyDescent="0.6">
      <c r="A43" s="20" t="s">
        <v>116</v>
      </c>
      <c r="B43" s="21">
        <v>0</v>
      </c>
      <c r="C43" s="22">
        <v>0</v>
      </c>
      <c r="D43" s="21">
        <v>429784.7</v>
      </c>
      <c r="E43" s="22">
        <v>201058</v>
      </c>
      <c r="F43" s="33"/>
      <c r="G43" s="33"/>
      <c r="H43" s="33">
        <v>8.7466245539143388E-4</v>
      </c>
      <c r="I43" s="173"/>
    </row>
    <row r="44" spans="1:11" x14ac:dyDescent="0.6">
      <c r="A44" s="20" t="s">
        <v>91</v>
      </c>
      <c r="B44" s="21">
        <v>458177.3</v>
      </c>
      <c r="C44" s="22">
        <v>213228</v>
      </c>
      <c r="D44" s="21">
        <v>328198.92</v>
      </c>
      <c r="E44" s="22">
        <v>156774</v>
      </c>
      <c r="F44" s="33">
        <v>-0.28368576967911768</v>
      </c>
      <c r="G44" s="33">
        <v>-0.26475884968203051</v>
      </c>
      <c r="H44" s="33">
        <v>6.8201380587460661E-4</v>
      </c>
      <c r="I44" s="173"/>
    </row>
    <row r="45" spans="1:11" x14ac:dyDescent="0.6">
      <c r="A45" s="20" t="s">
        <v>66</v>
      </c>
      <c r="B45" s="21">
        <v>0</v>
      </c>
      <c r="C45" s="22">
        <v>0</v>
      </c>
      <c r="D45" s="21">
        <v>198059.84</v>
      </c>
      <c r="E45" s="22">
        <v>84218</v>
      </c>
      <c r="F45" s="33"/>
      <c r="G45" s="33"/>
      <c r="H45" s="33">
        <v>3.663734975387987E-4</v>
      </c>
      <c r="I45" s="173"/>
    </row>
    <row r="46" spans="1:11" x14ac:dyDescent="0.6">
      <c r="A46" s="20" t="s">
        <v>124</v>
      </c>
      <c r="B46" s="21">
        <v>0</v>
      </c>
      <c r="C46" s="22">
        <v>0</v>
      </c>
      <c r="D46" s="21">
        <v>112821</v>
      </c>
      <c r="E46" s="22">
        <v>52910</v>
      </c>
      <c r="F46" s="33"/>
      <c r="G46" s="33"/>
      <c r="H46" s="33">
        <v>2.3017433036616681E-4</v>
      </c>
      <c r="I46" s="173"/>
      <c r="J46" s="182"/>
      <c r="K46" s="182"/>
    </row>
    <row r="47" spans="1:11" x14ac:dyDescent="0.6">
      <c r="A47" s="20" t="s">
        <v>107</v>
      </c>
      <c r="B47" s="21">
        <v>0</v>
      </c>
      <c r="C47" s="22">
        <v>0</v>
      </c>
      <c r="D47" s="21">
        <v>103232.38</v>
      </c>
      <c r="E47" s="22">
        <v>46286</v>
      </c>
      <c r="F47" s="33"/>
      <c r="G47" s="33"/>
      <c r="H47" s="33">
        <v>2.0135794850365519E-4</v>
      </c>
      <c r="I47" s="173"/>
    </row>
    <row r="48" spans="1:11" ht="16.899999999999999" thickBot="1" x14ac:dyDescent="0.65">
      <c r="A48" s="20" t="s">
        <v>57</v>
      </c>
      <c r="B48" s="21">
        <v>3443916.54</v>
      </c>
      <c r="C48" s="22">
        <v>1575890</v>
      </c>
      <c r="D48" s="21">
        <v>0</v>
      </c>
      <c r="E48" s="22">
        <v>0</v>
      </c>
      <c r="F48" s="33">
        <v>-1</v>
      </c>
      <c r="G48" s="33">
        <v>-1</v>
      </c>
      <c r="H48" s="33">
        <v>0</v>
      </c>
      <c r="I48" s="173"/>
    </row>
    <row r="49" spans="1:9" ht="16.899999999999999" thickBot="1" x14ac:dyDescent="0.65">
      <c r="A49" s="29" t="s">
        <v>68</v>
      </c>
      <c r="B49" s="30">
        <v>13002016.73</v>
      </c>
      <c r="C49" s="31">
        <v>5544090</v>
      </c>
      <c r="D49" s="30">
        <v>12179358.68</v>
      </c>
      <c r="E49" s="31">
        <v>5170328</v>
      </c>
      <c r="F49" s="32">
        <v>-6.3271572947745325E-2</v>
      </c>
      <c r="G49" s="32">
        <v>-6.7416293747035172E-2</v>
      </c>
      <c r="H49" s="32">
        <v>2.24924737322518E-2</v>
      </c>
      <c r="I49" s="173"/>
    </row>
    <row r="50" spans="1:9" x14ac:dyDescent="0.6">
      <c r="A50" s="20" t="s">
        <v>43</v>
      </c>
      <c r="B50" s="21">
        <v>2520161.42</v>
      </c>
      <c r="C50" s="22">
        <v>1158534</v>
      </c>
      <c r="D50" s="21">
        <v>3266416.46</v>
      </c>
      <c r="E50" s="22">
        <v>1498057</v>
      </c>
      <c r="F50" s="33">
        <v>0.29611398463515881</v>
      </c>
      <c r="G50" s="33">
        <v>0.29306261188709182</v>
      </c>
      <c r="H50" s="33">
        <v>6.5169961599952511E-3</v>
      </c>
      <c r="I50" s="173"/>
    </row>
    <row r="51" spans="1:9" x14ac:dyDescent="0.6">
      <c r="A51" s="20" t="s">
        <v>45</v>
      </c>
      <c r="B51" s="21">
        <v>2320894.88</v>
      </c>
      <c r="C51" s="22">
        <v>946758</v>
      </c>
      <c r="D51" s="21">
        <v>2222845.9900000002</v>
      </c>
      <c r="E51" s="22">
        <v>930653</v>
      </c>
      <c r="F51" s="33">
        <v>-4.2246157223630787E-2</v>
      </c>
      <c r="G51" s="33">
        <v>-1.701068277215512E-2</v>
      </c>
      <c r="H51" s="33">
        <v>4.0486189959981914E-3</v>
      </c>
      <c r="I51" s="173"/>
    </row>
    <row r="52" spans="1:9" x14ac:dyDescent="0.6">
      <c r="A52" s="20" t="s">
        <v>83</v>
      </c>
      <c r="B52" s="21">
        <v>3171133.61</v>
      </c>
      <c r="C52" s="22">
        <v>1297189</v>
      </c>
      <c r="D52" s="21">
        <v>1802123.14</v>
      </c>
      <c r="E52" s="22">
        <v>732988</v>
      </c>
      <c r="F52" s="33">
        <v>-0.43171011958717193</v>
      </c>
      <c r="G52" s="33">
        <v>-0.43494124603276768</v>
      </c>
      <c r="H52" s="33">
        <v>3.1887171057727441E-3</v>
      </c>
      <c r="I52" s="173"/>
    </row>
    <row r="53" spans="1:9" x14ac:dyDescent="0.6">
      <c r="A53" s="20" t="s">
        <v>44</v>
      </c>
      <c r="B53" s="21">
        <v>1970789.93</v>
      </c>
      <c r="C53" s="22">
        <v>830301</v>
      </c>
      <c r="D53" s="21">
        <v>1174191.23</v>
      </c>
      <c r="E53" s="22">
        <v>507971</v>
      </c>
      <c r="F53" s="33">
        <v>-0.40420274524134592</v>
      </c>
      <c r="G53" s="33">
        <v>-0.38820861350281399</v>
      </c>
      <c r="H53" s="33">
        <v>2.2098258319869992E-3</v>
      </c>
      <c r="I53" s="173"/>
    </row>
    <row r="54" spans="1:9" x14ac:dyDescent="0.6">
      <c r="A54" s="20" t="s">
        <v>42</v>
      </c>
      <c r="B54" s="21">
        <v>431219.03</v>
      </c>
      <c r="C54" s="22">
        <v>204461</v>
      </c>
      <c r="D54" s="21">
        <v>704896.01</v>
      </c>
      <c r="E54" s="22">
        <v>341975</v>
      </c>
      <c r="F54" s="33">
        <v>0.63465886466095878</v>
      </c>
      <c r="G54" s="33">
        <v>0.67256836267063158</v>
      </c>
      <c r="H54" s="33">
        <v>1.4876935669432981E-3</v>
      </c>
      <c r="I54" s="173"/>
    </row>
    <row r="55" spans="1:9" x14ac:dyDescent="0.6">
      <c r="A55" s="20" t="s">
        <v>109</v>
      </c>
      <c r="B55" s="21">
        <v>1225182.58</v>
      </c>
      <c r="C55" s="22">
        <v>542104</v>
      </c>
      <c r="D55" s="21">
        <v>600007</v>
      </c>
      <c r="E55" s="22">
        <v>217928</v>
      </c>
      <c r="F55" s="33">
        <v>-0.51027135890227893</v>
      </c>
      <c r="G55" s="33">
        <v>-0.59799595649543269</v>
      </c>
      <c r="H55" s="33">
        <v>9.4805200279792098E-4</v>
      </c>
      <c r="I55" s="173"/>
    </row>
    <row r="56" spans="1:9" x14ac:dyDescent="0.6">
      <c r="A56" s="20" t="s">
        <v>53</v>
      </c>
      <c r="B56" s="21">
        <v>353454.42</v>
      </c>
      <c r="C56" s="22">
        <v>139016</v>
      </c>
      <c r="D56" s="21">
        <v>573952.91999999993</v>
      </c>
      <c r="E56" s="22">
        <v>207551</v>
      </c>
      <c r="F56" s="33">
        <v>0.62383857018961586</v>
      </c>
      <c r="G56" s="33">
        <v>0.49300080566265758</v>
      </c>
      <c r="H56" s="33">
        <v>9.0290894805950277E-4</v>
      </c>
      <c r="I56" s="173"/>
    </row>
    <row r="57" spans="1:9" x14ac:dyDescent="0.6">
      <c r="A57" s="20" t="s">
        <v>84</v>
      </c>
      <c r="B57" s="21">
        <v>197268</v>
      </c>
      <c r="C57" s="22">
        <v>94798</v>
      </c>
      <c r="D57" s="21">
        <v>384992.03</v>
      </c>
      <c r="E57" s="22">
        <v>174531</v>
      </c>
      <c r="F57" s="33">
        <v>0.95161926921751139</v>
      </c>
      <c r="G57" s="33">
        <v>0.84108314521403416</v>
      </c>
      <c r="H57" s="33">
        <v>7.5926206866636667E-4</v>
      </c>
      <c r="I57" s="173"/>
    </row>
    <row r="58" spans="1:9" x14ac:dyDescent="0.6">
      <c r="A58" s="20" t="s">
        <v>67</v>
      </c>
      <c r="B58" s="21">
        <v>78210</v>
      </c>
      <c r="C58" s="22">
        <v>43651</v>
      </c>
      <c r="D58" s="21">
        <v>283424.15999999997</v>
      </c>
      <c r="E58" s="22">
        <v>139101</v>
      </c>
      <c r="F58" s="33">
        <v>2.623886459532029</v>
      </c>
      <c r="G58" s="33">
        <v>2.1866623903232458</v>
      </c>
      <c r="H58" s="33">
        <v>6.0513096821516099E-4</v>
      </c>
      <c r="I58" s="173"/>
    </row>
    <row r="59" spans="1:9" x14ac:dyDescent="0.6">
      <c r="A59" s="20" t="s">
        <v>75</v>
      </c>
      <c r="B59" s="21">
        <v>0</v>
      </c>
      <c r="C59" s="22">
        <v>0</v>
      </c>
      <c r="D59" s="21">
        <v>352217.2</v>
      </c>
      <c r="E59" s="22">
        <v>133246</v>
      </c>
      <c r="F59" s="33"/>
      <c r="G59" s="33"/>
      <c r="H59" s="33">
        <v>5.7965996643300443E-4</v>
      </c>
      <c r="I59" s="173"/>
    </row>
    <row r="60" spans="1:9" x14ac:dyDescent="0.6">
      <c r="A60" s="20" t="s">
        <v>72</v>
      </c>
      <c r="B60" s="21">
        <v>75619.210000000006</v>
      </c>
      <c r="C60" s="22">
        <v>20115</v>
      </c>
      <c r="D60" s="21">
        <v>349299.34</v>
      </c>
      <c r="E60" s="22">
        <v>121385</v>
      </c>
      <c r="F60" s="33">
        <v>3.6191879021216971</v>
      </c>
      <c r="G60" s="33">
        <v>5.0345513298533433</v>
      </c>
      <c r="H60" s="33">
        <v>5.2806106769036397E-4</v>
      </c>
      <c r="I60" s="173"/>
    </row>
    <row r="61" spans="1:9" x14ac:dyDescent="0.6">
      <c r="A61" s="20" t="s">
        <v>63</v>
      </c>
      <c r="B61" s="21">
        <v>171689.7</v>
      </c>
      <c r="C61" s="22">
        <v>90521</v>
      </c>
      <c r="D61" s="21">
        <v>211103.2</v>
      </c>
      <c r="E61" s="22">
        <v>89926</v>
      </c>
      <c r="F61" s="33">
        <v>0.2295624024038716</v>
      </c>
      <c r="G61" s="33">
        <v>-6.5730603948255251E-3</v>
      </c>
      <c r="H61" s="33">
        <v>3.9120500533940502E-4</v>
      </c>
      <c r="I61" s="173"/>
    </row>
    <row r="62" spans="1:9" x14ac:dyDescent="0.6">
      <c r="A62" s="20" t="s">
        <v>110</v>
      </c>
      <c r="B62" s="21">
        <v>170810.64</v>
      </c>
      <c r="C62" s="22">
        <v>40445</v>
      </c>
      <c r="D62" s="21">
        <v>181530</v>
      </c>
      <c r="E62" s="22">
        <v>39016</v>
      </c>
      <c r="F62" s="33">
        <v>6.2755809591252598E-2</v>
      </c>
      <c r="G62" s="33">
        <v>-3.5331932253677811E-2</v>
      </c>
      <c r="H62" s="33">
        <v>1.6973127336167759E-4</v>
      </c>
      <c r="I62" s="173"/>
    </row>
    <row r="63" spans="1:9" x14ac:dyDescent="0.6">
      <c r="A63" s="20" t="s">
        <v>61</v>
      </c>
      <c r="B63" s="21">
        <v>147471</v>
      </c>
      <c r="C63" s="22">
        <v>68510</v>
      </c>
      <c r="D63" s="21">
        <v>72360</v>
      </c>
      <c r="E63" s="22">
        <v>36000</v>
      </c>
      <c r="F63" s="33">
        <v>-0.50932725756250385</v>
      </c>
      <c r="G63" s="33">
        <v>-0.47452926580061311</v>
      </c>
      <c r="H63" s="33">
        <v>1.5661077099191089E-4</v>
      </c>
      <c r="I63" s="173"/>
    </row>
    <row r="64" spans="1:9" x14ac:dyDescent="0.6">
      <c r="A64" s="20" t="s">
        <v>126</v>
      </c>
      <c r="B64" s="21">
        <v>96982.2</v>
      </c>
      <c r="C64" s="22">
        <v>45150</v>
      </c>
      <c r="D64" s="21">
        <v>0</v>
      </c>
      <c r="E64" s="22">
        <v>0</v>
      </c>
      <c r="F64" s="33">
        <v>-1</v>
      </c>
      <c r="G64" s="33">
        <v>-1</v>
      </c>
      <c r="H64" s="33">
        <v>0</v>
      </c>
      <c r="I64" s="173"/>
    </row>
    <row r="65" spans="1:12" ht="16.899999999999999" thickBot="1" x14ac:dyDescent="0.65">
      <c r="A65" s="20" t="s">
        <v>65</v>
      </c>
      <c r="B65" s="21">
        <v>71130.11</v>
      </c>
      <c r="C65" s="22">
        <v>22537</v>
      </c>
      <c r="D65" s="21">
        <v>0</v>
      </c>
      <c r="E65" s="22">
        <v>0</v>
      </c>
      <c r="F65" s="33">
        <v>-1</v>
      </c>
      <c r="G65" s="33">
        <v>-1</v>
      </c>
      <c r="H65" s="33">
        <v>0</v>
      </c>
      <c r="I65" s="173"/>
    </row>
    <row r="66" spans="1:12" ht="16.899999999999999" thickBot="1" x14ac:dyDescent="0.65">
      <c r="A66" s="29" t="s">
        <v>47</v>
      </c>
      <c r="B66" s="30">
        <v>1789017.2</v>
      </c>
      <c r="C66" s="31">
        <v>826529</v>
      </c>
      <c r="D66" s="30">
        <v>2875418.58</v>
      </c>
      <c r="E66" s="31">
        <v>1391274</v>
      </c>
      <c r="F66" s="32">
        <v>0.6072615623818487</v>
      </c>
      <c r="G66" s="32">
        <v>0.68327306119930453</v>
      </c>
      <c r="H66" s="32">
        <v>6.0524581611388836E-3</v>
      </c>
      <c r="I66" s="173"/>
    </row>
    <row r="67" spans="1:12" x14ac:dyDescent="0.6">
      <c r="A67" s="20" t="s">
        <v>46</v>
      </c>
      <c r="B67" s="21">
        <v>1053583.8899999999</v>
      </c>
      <c r="C67" s="22">
        <v>491217</v>
      </c>
      <c r="D67" s="21">
        <v>1427984.74</v>
      </c>
      <c r="E67" s="22">
        <v>704153</v>
      </c>
      <c r="F67" s="33">
        <v>0.35535931552636041</v>
      </c>
      <c r="G67" s="33">
        <v>0.43348662607360899</v>
      </c>
      <c r="H67" s="33">
        <v>3.063276228507418E-3</v>
      </c>
      <c r="I67" s="173"/>
    </row>
    <row r="68" spans="1:12" x14ac:dyDescent="0.6">
      <c r="A68" s="20" t="s">
        <v>81</v>
      </c>
      <c r="B68" s="21">
        <v>735433.31</v>
      </c>
      <c r="C68" s="22">
        <v>335312</v>
      </c>
      <c r="D68" s="21">
        <v>1237462.04</v>
      </c>
      <c r="E68" s="22">
        <v>587275</v>
      </c>
      <c r="F68" s="33">
        <v>0.68262984987721032</v>
      </c>
      <c r="G68" s="33">
        <v>0.75142852030347851</v>
      </c>
      <c r="H68" s="33">
        <v>2.5548219592854021E-3</v>
      </c>
      <c r="I68" s="173"/>
    </row>
    <row r="69" spans="1:12" x14ac:dyDescent="0.6">
      <c r="A69" s="20" t="s">
        <v>121</v>
      </c>
      <c r="B69" s="21">
        <v>0</v>
      </c>
      <c r="C69" s="22">
        <v>0</v>
      </c>
      <c r="D69" s="21">
        <v>114673.56</v>
      </c>
      <c r="E69" s="22">
        <v>54894</v>
      </c>
      <c r="F69" s="33"/>
      <c r="G69" s="33"/>
      <c r="H69" s="33">
        <v>2.388053239674988E-4</v>
      </c>
      <c r="I69" s="173"/>
    </row>
    <row r="70" spans="1:12" ht="16.899999999999999" thickBot="1" x14ac:dyDescent="0.65">
      <c r="A70" s="20" t="s">
        <v>82</v>
      </c>
      <c r="B70" s="21">
        <v>0</v>
      </c>
      <c r="C70" s="22">
        <v>0</v>
      </c>
      <c r="D70" s="21">
        <v>95298.240000000005</v>
      </c>
      <c r="E70" s="22">
        <v>44952</v>
      </c>
      <c r="F70" s="33"/>
      <c r="G70" s="33"/>
      <c r="H70" s="33">
        <v>1.955546493785661E-4</v>
      </c>
      <c r="I70" s="173"/>
    </row>
    <row r="71" spans="1:12" s="183" customFormat="1" ht="16.899999999999999" thickBot="1" x14ac:dyDescent="0.65">
      <c r="A71" s="29" t="s">
        <v>55</v>
      </c>
      <c r="B71" s="30">
        <v>431107.52</v>
      </c>
      <c r="C71" s="31">
        <v>176086</v>
      </c>
      <c r="D71" s="30">
        <v>401144.45</v>
      </c>
      <c r="E71" s="31">
        <v>177024</v>
      </c>
      <c r="F71" s="32">
        <v>-6.9502545443883679E-2</v>
      </c>
      <c r="G71" s="32">
        <v>5.3269425167248308E-3</v>
      </c>
      <c r="H71" s="32">
        <v>7.7010736455755647E-4</v>
      </c>
      <c r="I71" s="173"/>
      <c r="J71" s="140"/>
      <c r="K71" s="140"/>
      <c r="L71" s="140"/>
    </row>
    <row r="72" spans="1:12" ht="16.899999999999999" thickBot="1" x14ac:dyDescent="0.65">
      <c r="A72" s="20" t="s">
        <v>56</v>
      </c>
      <c r="B72" s="21">
        <v>431107.52</v>
      </c>
      <c r="C72" s="22">
        <v>176086</v>
      </c>
      <c r="D72" s="21">
        <v>401144.45</v>
      </c>
      <c r="E72" s="22">
        <v>177024</v>
      </c>
      <c r="F72" s="33">
        <v>-6.9502545443883679E-2</v>
      </c>
      <c r="G72" s="33">
        <v>5.3269425167248308E-3</v>
      </c>
      <c r="H72" s="33">
        <v>7.7010736455755647E-4</v>
      </c>
      <c r="I72" s="173"/>
    </row>
    <row r="73" spans="1:12" ht="16.899999999999999" thickBot="1" x14ac:dyDescent="0.65">
      <c r="A73" s="29" t="s">
        <v>50</v>
      </c>
      <c r="B73" s="30">
        <v>489472611.01999998</v>
      </c>
      <c r="C73" s="31">
        <v>217441748</v>
      </c>
      <c r="D73" s="30">
        <v>513808828.35000002</v>
      </c>
      <c r="E73" s="31">
        <v>229869247</v>
      </c>
      <c r="F73" s="32">
        <v>4.9719262696407807E-2</v>
      </c>
      <c r="G73" s="32">
        <v>5.7153233517971858E-2</v>
      </c>
      <c r="H73" s="32">
        <v>1</v>
      </c>
      <c r="I73" s="173"/>
    </row>
    <row r="74" spans="1:12" ht="16.899999999999999" thickBot="1" x14ac:dyDescent="0.65">
      <c r="A74" s="148"/>
      <c r="B74" s="149"/>
      <c r="C74" s="150"/>
      <c r="D74" s="149"/>
      <c r="E74" s="150"/>
      <c r="F74" s="151"/>
      <c r="G74" s="151"/>
      <c r="H74" s="151"/>
      <c r="I74" s="173"/>
    </row>
    <row r="75" spans="1:12" ht="16.899999999999999" thickBot="1" x14ac:dyDescent="0.65">
      <c r="A75" s="227" t="s">
        <v>48</v>
      </c>
      <c r="B75" s="230">
        <v>45139</v>
      </c>
      <c r="C75" s="226"/>
      <c r="D75" s="230">
        <v>45505</v>
      </c>
      <c r="E75" s="226"/>
      <c r="F75" s="231" t="s">
        <v>79</v>
      </c>
      <c r="G75" s="233" t="s">
        <v>103</v>
      </c>
      <c r="H75" s="184"/>
      <c r="I75" s="173"/>
    </row>
    <row r="76" spans="1:12" ht="16.899999999999999" thickBot="1" x14ac:dyDescent="0.65">
      <c r="A76" s="229"/>
      <c r="B76" s="185" t="s">
        <v>4</v>
      </c>
      <c r="C76" s="143" t="s">
        <v>0</v>
      </c>
      <c r="D76" s="186" t="s">
        <v>4</v>
      </c>
      <c r="E76" s="143" t="s">
        <v>0</v>
      </c>
      <c r="F76" s="232"/>
      <c r="G76" s="234"/>
      <c r="H76" s="187"/>
      <c r="I76" s="173"/>
    </row>
    <row r="77" spans="1:12" x14ac:dyDescent="0.6">
      <c r="A77" s="26" t="s">
        <v>41</v>
      </c>
      <c r="B77" s="27">
        <v>250939469.47999999</v>
      </c>
      <c r="C77" s="28">
        <v>120444511</v>
      </c>
      <c r="D77" s="27">
        <v>251537355.99000001</v>
      </c>
      <c r="E77" s="28">
        <v>125714148</v>
      </c>
      <c r="F77" s="188">
        <f t="shared" ref="F77:F108" si="0">+C77/$C$73</f>
        <v>0.55391621943730884</v>
      </c>
      <c r="G77" s="188">
        <f t="shared" ref="G77:G108" si="1">+E77/$E$73</f>
        <v>0.54689415674642206</v>
      </c>
      <c r="H77" s="217">
        <f>SUM(G77:G86)</f>
        <v>0.92032421805427489</v>
      </c>
      <c r="I77" s="173"/>
    </row>
    <row r="78" spans="1:12" x14ac:dyDescent="0.6">
      <c r="A78" s="20" t="s">
        <v>92</v>
      </c>
      <c r="B78" s="21">
        <v>108997075.34</v>
      </c>
      <c r="C78" s="22">
        <v>40864121</v>
      </c>
      <c r="D78" s="21">
        <v>109596546.95999999</v>
      </c>
      <c r="E78" s="22">
        <v>38030762</v>
      </c>
      <c r="F78" s="189">
        <f t="shared" si="0"/>
        <v>0.18793134885946558</v>
      </c>
      <c r="G78" s="189">
        <f t="shared" si="1"/>
        <v>0.16544519328416296</v>
      </c>
      <c r="H78" s="218"/>
      <c r="I78" s="140"/>
    </row>
    <row r="79" spans="1:12" x14ac:dyDescent="0.6">
      <c r="A79" s="20" t="s">
        <v>40</v>
      </c>
      <c r="B79" s="21">
        <v>34046750.469999999</v>
      </c>
      <c r="C79" s="22">
        <v>15567045</v>
      </c>
      <c r="D79" s="21">
        <v>29321252.640000001</v>
      </c>
      <c r="E79" s="22">
        <v>13652130</v>
      </c>
      <c r="F79" s="190">
        <f t="shared" si="0"/>
        <v>7.1591794782665197E-2</v>
      </c>
      <c r="G79" s="191">
        <f t="shared" si="1"/>
        <v>5.9390850138383237E-2</v>
      </c>
      <c r="H79" s="218"/>
      <c r="I79" s="192"/>
      <c r="J79" s="193"/>
    </row>
    <row r="80" spans="1:12" x14ac:dyDescent="0.6">
      <c r="A80" s="20" t="s">
        <v>38</v>
      </c>
      <c r="B80" s="21">
        <v>17308527.079999998</v>
      </c>
      <c r="C80" s="22">
        <v>7746119</v>
      </c>
      <c r="D80" s="21">
        <v>22918902.91</v>
      </c>
      <c r="E80" s="22">
        <v>10040883</v>
      </c>
      <c r="F80" s="189">
        <f t="shared" si="0"/>
        <v>3.562388120610583E-2</v>
      </c>
      <c r="G80" s="189">
        <f t="shared" si="1"/>
        <v>4.3680845224154753E-2</v>
      </c>
      <c r="H80" s="218"/>
      <c r="J80" s="193"/>
    </row>
    <row r="81" spans="1:10" x14ac:dyDescent="0.6">
      <c r="A81" s="20" t="s">
        <v>37</v>
      </c>
      <c r="B81" s="21">
        <v>4684199.29</v>
      </c>
      <c r="C81" s="22">
        <v>2433105</v>
      </c>
      <c r="D81" s="21">
        <v>14901471.109999999</v>
      </c>
      <c r="E81" s="22">
        <v>7051958</v>
      </c>
      <c r="F81" s="189">
        <f t="shared" si="0"/>
        <v>1.1189686536184395E-2</v>
      </c>
      <c r="G81" s="189">
        <f t="shared" si="1"/>
        <v>3.0678127205071497E-2</v>
      </c>
      <c r="H81" s="218"/>
      <c r="J81" s="193"/>
    </row>
    <row r="82" spans="1:10" x14ac:dyDescent="0.6">
      <c r="A82" s="20" t="s">
        <v>39</v>
      </c>
      <c r="B82" s="21">
        <v>14090567.32</v>
      </c>
      <c r="C82" s="22">
        <v>6510633</v>
      </c>
      <c r="D82" s="21">
        <v>14705216.390000001</v>
      </c>
      <c r="E82" s="22">
        <v>6562366</v>
      </c>
      <c r="F82" s="189">
        <f t="shared" si="0"/>
        <v>2.9941964042709959E-2</v>
      </c>
      <c r="G82" s="189">
        <f t="shared" si="1"/>
        <v>2.8548255521975065E-2</v>
      </c>
      <c r="H82" s="218"/>
      <c r="J82" s="193"/>
    </row>
    <row r="83" spans="1:10" x14ac:dyDescent="0.6">
      <c r="A83" s="20" t="s">
        <v>85</v>
      </c>
      <c r="B83" s="21">
        <v>4576955.04</v>
      </c>
      <c r="C83" s="22">
        <v>1424377</v>
      </c>
      <c r="D83" s="21">
        <v>9405933.9299999997</v>
      </c>
      <c r="E83" s="22">
        <v>3532215</v>
      </c>
      <c r="F83" s="189">
        <f t="shared" si="0"/>
        <v>6.5506141902428048E-3</v>
      </c>
      <c r="G83" s="189">
        <f t="shared" si="1"/>
        <v>1.5366192068310905E-2</v>
      </c>
      <c r="H83" s="218"/>
      <c r="J83" s="193"/>
    </row>
    <row r="84" spans="1:10" x14ac:dyDescent="0.6">
      <c r="A84" s="20" t="s">
        <v>94</v>
      </c>
      <c r="B84" s="21">
        <v>5503178.29</v>
      </c>
      <c r="C84" s="22">
        <v>1978497</v>
      </c>
      <c r="D84" s="21">
        <v>9064049.5</v>
      </c>
      <c r="E84" s="22">
        <v>2828206</v>
      </c>
      <c r="F84" s="189">
        <f t="shared" si="0"/>
        <v>9.098974866592776E-3</v>
      </c>
      <c r="G84" s="189">
        <f t="shared" si="1"/>
        <v>1.2303542282887454E-2</v>
      </c>
      <c r="H84" s="218"/>
      <c r="I84" s="192"/>
      <c r="J84" s="193"/>
    </row>
    <row r="85" spans="1:10" x14ac:dyDescent="0.6">
      <c r="A85" s="20" t="s">
        <v>95</v>
      </c>
      <c r="B85" s="21">
        <v>5498039.1600000001</v>
      </c>
      <c r="C85" s="22">
        <v>1757429</v>
      </c>
      <c r="D85" s="21">
        <v>6783622.4299999997</v>
      </c>
      <c r="E85" s="22">
        <v>2329259</v>
      </c>
      <c r="F85" s="189">
        <f t="shared" si="0"/>
        <v>8.0822979771115518E-3</v>
      </c>
      <c r="G85" s="189">
        <f t="shared" si="1"/>
        <v>1.0132973550829094E-2</v>
      </c>
      <c r="H85" s="218"/>
      <c r="I85" s="192"/>
      <c r="J85" s="193"/>
    </row>
    <row r="86" spans="1:10" ht="16.899999999999999" thickBot="1" x14ac:dyDescent="0.65">
      <c r="A86" s="23" t="s">
        <v>88</v>
      </c>
      <c r="B86" s="24">
        <v>0</v>
      </c>
      <c r="C86" s="25">
        <v>0</v>
      </c>
      <c r="D86" s="24">
        <v>4140912.67</v>
      </c>
      <c r="E86" s="25">
        <v>1812308</v>
      </c>
      <c r="F86" s="194">
        <f t="shared" si="0"/>
        <v>0</v>
      </c>
      <c r="G86" s="194">
        <f t="shared" si="1"/>
        <v>7.8840820320780006E-3</v>
      </c>
      <c r="H86" s="219"/>
      <c r="I86" s="192"/>
      <c r="J86" s="193"/>
    </row>
    <row r="87" spans="1:10" x14ac:dyDescent="0.6">
      <c r="A87" s="20" t="s">
        <v>87</v>
      </c>
      <c r="B87" s="21">
        <v>2290785.6</v>
      </c>
      <c r="C87" s="22">
        <v>960388</v>
      </c>
      <c r="D87" s="21">
        <v>3986289.81</v>
      </c>
      <c r="E87" s="22">
        <v>1784676</v>
      </c>
      <c r="F87" s="189">
        <f t="shared" si="0"/>
        <v>4.4167599314920885E-3</v>
      </c>
      <c r="G87" s="189">
        <f t="shared" si="1"/>
        <v>7.7638745647433212E-3</v>
      </c>
      <c r="H87" s="195"/>
      <c r="I87" s="192"/>
      <c r="J87" s="193"/>
    </row>
    <row r="88" spans="1:10" x14ac:dyDescent="0.6">
      <c r="A88" s="20" t="s">
        <v>64</v>
      </c>
      <c r="B88" s="21">
        <v>1934774.31</v>
      </c>
      <c r="C88" s="22">
        <v>830033</v>
      </c>
      <c r="D88" s="21">
        <v>3022333.1</v>
      </c>
      <c r="E88" s="22">
        <v>1606978</v>
      </c>
      <c r="F88" s="189">
        <f t="shared" si="0"/>
        <v>3.8172660385346058E-3</v>
      </c>
      <c r="G88" s="189">
        <f t="shared" si="1"/>
        <v>6.9908350985288603E-3</v>
      </c>
      <c r="H88" s="195"/>
      <c r="I88" s="192"/>
      <c r="J88" s="193"/>
    </row>
    <row r="89" spans="1:10" x14ac:dyDescent="0.6">
      <c r="A89" s="20" t="s">
        <v>43</v>
      </c>
      <c r="B89" s="21">
        <v>2520161.42</v>
      </c>
      <c r="C89" s="22">
        <v>1158534</v>
      </c>
      <c r="D89" s="21">
        <v>3266416.46</v>
      </c>
      <c r="E89" s="22">
        <v>1498057</v>
      </c>
      <c r="F89" s="189">
        <f t="shared" si="0"/>
        <v>5.3280200819577662E-3</v>
      </c>
      <c r="G89" s="189">
        <f t="shared" si="1"/>
        <v>6.5169961599952511E-3</v>
      </c>
      <c r="H89" s="196"/>
      <c r="I89" s="192"/>
      <c r="J89" s="193"/>
    </row>
    <row r="90" spans="1:10" x14ac:dyDescent="0.6">
      <c r="A90" s="20" t="s">
        <v>35</v>
      </c>
      <c r="B90" s="21">
        <v>1664492.72</v>
      </c>
      <c r="C90" s="22">
        <v>655864</v>
      </c>
      <c r="D90" s="21">
        <v>2897628.03</v>
      </c>
      <c r="E90" s="22">
        <v>1386044</v>
      </c>
      <c r="F90" s="189">
        <f t="shared" si="0"/>
        <v>3.0162745012517101E-3</v>
      </c>
      <c r="G90" s="189">
        <f t="shared" si="1"/>
        <v>6.0297060963531149E-3</v>
      </c>
      <c r="H90" s="196"/>
      <c r="I90" s="192"/>
      <c r="J90" s="193"/>
    </row>
    <row r="91" spans="1:10" x14ac:dyDescent="0.6">
      <c r="A91" s="20" t="s">
        <v>89</v>
      </c>
      <c r="B91" s="21">
        <v>3847299.2</v>
      </c>
      <c r="C91" s="22">
        <v>1618406</v>
      </c>
      <c r="D91" s="21">
        <v>3072714.52</v>
      </c>
      <c r="E91" s="22">
        <v>1303094</v>
      </c>
      <c r="F91" s="189">
        <f t="shared" si="0"/>
        <v>7.4429405341241098E-3</v>
      </c>
      <c r="G91" s="189">
        <f t="shared" si="1"/>
        <v>5.6688487781925874E-3</v>
      </c>
      <c r="H91" s="196"/>
      <c r="I91" s="192"/>
      <c r="J91" s="193"/>
    </row>
    <row r="92" spans="1:10" x14ac:dyDescent="0.6">
      <c r="A92" s="20" t="s">
        <v>93</v>
      </c>
      <c r="B92" s="21">
        <v>6927939.9000000004</v>
      </c>
      <c r="C92" s="22">
        <v>2758354</v>
      </c>
      <c r="D92" s="21">
        <v>3348238.87</v>
      </c>
      <c r="E92" s="22">
        <v>1224763</v>
      </c>
      <c r="F92" s="189">
        <f t="shared" si="0"/>
        <v>1.268548484994703E-2</v>
      </c>
      <c r="G92" s="189">
        <f t="shared" si="1"/>
        <v>5.3280854920101598E-3</v>
      </c>
      <c r="H92" s="196"/>
      <c r="I92" s="192"/>
      <c r="J92" s="193"/>
    </row>
    <row r="93" spans="1:10" x14ac:dyDescent="0.6">
      <c r="A93" s="20" t="s">
        <v>45</v>
      </c>
      <c r="B93" s="21">
        <v>2320894.88</v>
      </c>
      <c r="C93" s="22">
        <v>946758</v>
      </c>
      <c r="D93" s="21">
        <v>2222845.9900000002</v>
      </c>
      <c r="E93" s="22">
        <v>930653</v>
      </c>
      <c r="F93" s="189">
        <f t="shared" si="0"/>
        <v>4.3540764766111057E-3</v>
      </c>
      <c r="G93" s="189">
        <f t="shared" si="1"/>
        <v>4.0486189959981905E-3</v>
      </c>
      <c r="H93" s="196"/>
      <c r="I93" s="192"/>
      <c r="J93" s="193"/>
    </row>
    <row r="94" spans="1:10" x14ac:dyDescent="0.6">
      <c r="A94" s="20" t="s">
        <v>34</v>
      </c>
      <c r="B94" s="21">
        <v>3396474</v>
      </c>
      <c r="C94" s="22">
        <v>1408556</v>
      </c>
      <c r="D94" s="21">
        <v>1851145.5</v>
      </c>
      <c r="E94" s="22">
        <v>785699</v>
      </c>
      <c r="F94" s="189">
        <f t="shared" si="0"/>
        <v>6.4778544734656936E-3</v>
      </c>
      <c r="G94" s="189">
        <f t="shared" si="1"/>
        <v>3.4180257265992611E-3</v>
      </c>
      <c r="H94" s="196"/>
      <c r="I94" s="192"/>
      <c r="J94" s="193"/>
    </row>
    <row r="95" spans="1:10" x14ac:dyDescent="0.6">
      <c r="A95" s="20" t="s">
        <v>49</v>
      </c>
      <c r="B95" s="21">
        <v>1717650.44</v>
      </c>
      <c r="C95" s="22">
        <v>863341</v>
      </c>
      <c r="D95" s="21">
        <v>1563887.76</v>
      </c>
      <c r="E95" s="22">
        <v>767226</v>
      </c>
      <c r="F95" s="189">
        <f t="shared" si="0"/>
        <v>3.9704472942334885E-3</v>
      </c>
      <c r="G95" s="189">
        <f t="shared" si="1"/>
        <v>3.3376626495844395E-3</v>
      </c>
      <c r="H95" s="196"/>
      <c r="I95" s="192"/>
      <c r="J95" s="193"/>
    </row>
    <row r="96" spans="1:10" x14ac:dyDescent="0.6">
      <c r="A96" s="20" t="s">
        <v>83</v>
      </c>
      <c r="B96" s="21">
        <v>3171133.61</v>
      </c>
      <c r="C96" s="22">
        <v>1297189</v>
      </c>
      <c r="D96" s="21">
        <v>1802123.14</v>
      </c>
      <c r="E96" s="22">
        <v>732988</v>
      </c>
      <c r="F96" s="189">
        <f t="shared" si="0"/>
        <v>5.9656851176527513E-3</v>
      </c>
      <c r="G96" s="189">
        <f t="shared" si="1"/>
        <v>3.1887171057727441E-3</v>
      </c>
      <c r="H96" s="196"/>
      <c r="I96" s="192"/>
      <c r="J96" s="193"/>
    </row>
    <row r="97" spans="1:10" x14ac:dyDescent="0.6">
      <c r="A97" s="20" t="s">
        <v>46</v>
      </c>
      <c r="B97" s="21">
        <v>1053583.8899999999</v>
      </c>
      <c r="C97" s="22">
        <v>491217</v>
      </c>
      <c r="D97" s="21">
        <v>1427984.74</v>
      </c>
      <c r="E97" s="22">
        <v>704153</v>
      </c>
      <c r="F97" s="189">
        <f t="shared" si="0"/>
        <v>2.2590740026611632E-3</v>
      </c>
      <c r="G97" s="189">
        <f t="shared" si="1"/>
        <v>3.0632762285074176E-3</v>
      </c>
      <c r="H97" s="196"/>
      <c r="I97" s="192"/>
      <c r="J97" s="193"/>
    </row>
    <row r="98" spans="1:10" x14ac:dyDescent="0.6">
      <c r="A98" s="20" t="s">
        <v>81</v>
      </c>
      <c r="B98" s="21">
        <v>735433.31</v>
      </c>
      <c r="C98" s="22">
        <v>335312</v>
      </c>
      <c r="D98" s="21">
        <v>1237462.04</v>
      </c>
      <c r="E98" s="22">
        <v>587275</v>
      </c>
      <c r="F98" s="189">
        <f t="shared" si="0"/>
        <v>1.5420773751322124E-3</v>
      </c>
      <c r="G98" s="189">
        <f t="shared" si="1"/>
        <v>2.5548219592854021E-3</v>
      </c>
      <c r="H98" s="196"/>
      <c r="I98" s="192"/>
      <c r="J98" s="193"/>
    </row>
    <row r="99" spans="1:10" x14ac:dyDescent="0.6">
      <c r="A99" s="20" t="s">
        <v>44</v>
      </c>
      <c r="B99" s="21">
        <v>1970789.93</v>
      </c>
      <c r="C99" s="22">
        <v>830301</v>
      </c>
      <c r="D99" s="21">
        <v>1174191.23</v>
      </c>
      <c r="E99" s="22">
        <v>507971</v>
      </c>
      <c r="F99" s="189">
        <f t="shared" si="0"/>
        <v>3.8184985525410694E-3</v>
      </c>
      <c r="G99" s="189">
        <f t="shared" si="1"/>
        <v>2.2098258319869992E-3</v>
      </c>
      <c r="H99" s="196"/>
      <c r="I99" s="192"/>
      <c r="J99" s="193"/>
    </row>
    <row r="100" spans="1:10" x14ac:dyDescent="0.6">
      <c r="A100" s="20" t="s">
        <v>86</v>
      </c>
      <c r="B100" s="21">
        <v>231676.2</v>
      </c>
      <c r="C100" s="22">
        <v>150000</v>
      </c>
      <c r="D100" s="21">
        <v>1142096.98</v>
      </c>
      <c r="E100" s="22">
        <v>493374</v>
      </c>
      <c r="F100" s="189">
        <f t="shared" si="0"/>
        <v>6.8983992899100503E-4</v>
      </c>
      <c r="G100" s="189">
        <f t="shared" si="1"/>
        <v>2.1463245146489734E-3</v>
      </c>
      <c r="H100" s="196"/>
      <c r="I100" s="192"/>
      <c r="J100" s="193"/>
    </row>
    <row r="101" spans="1:10" x14ac:dyDescent="0.6">
      <c r="A101" s="20" t="s">
        <v>96</v>
      </c>
      <c r="B101" s="21">
        <v>903573.51</v>
      </c>
      <c r="C101" s="22">
        <v>379780</v>
      </c>
      <c r="D101" s="21">
        <v>957949.31</v>
      </c>
      <c r="E101" s="22">
        <v>409138</v>
      </c>
      <c r="F101" s="189">
        <f t="shared" si="0"/>
        <v>1.7465827215480258E-3</v>
      </c>
      <c r="G101" s="189">
        <f t="shared" si="1"/>
        <v>1.7798727117246788E-3</v>
      </c>
      <c r="H101" s="196"/>
      <c r="I101" s="192"/>
      <c r="J101" s="193"/>
    </row>
    <row r="102" spans="1:10" x14ac:dyDescent="0.6">
      <c r="A102" s="20" t="s">
        <v>42</v>
      </c>
      <c r="B102" s="21">
        <v>431219.03</v>
      </c>
      <c r="C102" s="22">
        <v>204461</v>
      </c>
      <c r="D102" s="21">
        <v>704896.01</v>
      </c>
      <c r="E102" s="22">
        <v>341975</v>
      </c>
      <c r="F102" s="189">
        <f t="shared" si="0"/>
        <v>9.403024114761991E-4</v>
      </c>
      <c r="G102" s="189">
        <f t="shared" si="1"/>
        <v>1.4876935669432981E-3</v>
      </c>
      <c r="H102" s="196"/>
      <c r="I102" s="192"/>
      <c r="J102" s="193"/>
    </row>
    <row r="103" spans="1:10" x14ac:dyDescent="0.6">
      <c r="A103" s="20" t="s">
        <v>54</v>
      </c>
      <c r="B103" s="21">
        <v>454942.66</v>
      </c>
      <c r="C103" s="22">
        <v>209489</v>
      </c>
      <c r="D103" s="21">
        <v>743445.79</v>
      </c>
      <c r="E103" s="22">
        <v>339804</v>
      </c>
      <c r="F103" s="189">
        <f t="shared" si="0"/>
        <v>9.6342584589597757E-4</v>
      </c>
      <c r="G103" s="189">
        <f t="shared" si="1"/>
        <v>1.4782490673926469E-3</v>
      </c>
      <c r="H103" s="196"/>
      <c r="I103" s="192"/>
      <c r="J103" s="193"/>
    </row>
    <row r="104" spans="1:10" x14ac:dyDescent="0.6">
      <c r="A104" s="20" t="s">
        <v>109</v>
      </c>
      <c r="B104" s="21">
        <v>1225182.58</v>
      </c>
      <c r="C104" s="22">
        <v>542104</v>
      </c>
      <c r="D104" s="21">
        <v>600007</v>
      </c>
      <c r="E104" s="22">
        <v>217928</v>
      </c>
      <c r="F104" s="189">
        <f t="shared" si="0"/>
        <v>2.4930998991049319E-3</v>
      </c>
      <c r="G104" s="189">
        <f t="shared" si="1"/>
        <v>9.4805200279792098E-4</v>
      </c>
      <c r="H104" s="196"/>
      <c r="I104" s="192"/>
      <c r="J104" s="193"/>
    </row>
    <row r="105" spans="1:10" x14ac:dyDescent="0.6">
      <c r="A105" s="20" t="s">
        <v>53</v>
      </c>
      <c r="B105" s="21">
        <v>353454.42</v>
      </c>
      <c r="C105" s="22">
        <v>139016</v>
      </c>
      <c r="D105" s="21">
        <v>573952.91999999993</v>
      </c>
      <c r="E105" s="22">
        <v>207551</v>
      </c>
      <c r="F105" s="189">
        <f t="shared" si="0"/>
        <v>6.3932525045742362E-4</v>
      </c>
      <c r="G105" s="189">
        <f t="shared" si="1"/>
        <v>9.0290894805950277E-4</v>
      </c>
      <c r="H105" s="196"/>
      <c r="I105" s="192"/>
      <c r="J105" s="193"/>
    </row>
    <row r="106" spans="1:10" x14ac:dyDescent="0.6">
      <c r="A106" s="20" t="s">
        <v>116</v>
      </c>
      <c r="B106" s="21">
        <v>0</v>
      </c>
      <c r="C106" s="22">
        <v>0</v>
      </c>
      <c r="D106" s="21">
        <v>429784.7</v>
      </c>
      <c r="E106" s="22">
        <v>201058</v>
      </c>
      <c r="F106" s="189">
        <f t="shared" si="0"/>
        <v>0</v>
      </c>
      <c r="G106" s="189">
        <f t="shared" si="1"/>
        <v>8.7466245539143388E-4</v>
      </c>
      <c r="H106" s="196"/>
      <c r="I106" s="192"/>
      <c r="J106" s="193"/>
    </row>
    <row r="107" spans="1:10" x14ac:dyDescent="0.6">
      <c r="A107" s="20" t="s">
        <v>69</v>
      </c>
      <c r="B107" s="21">
        <v>0</v>
      </c>
      <c r="C107" s="22">
        <v>0</v>
      </c>
      <c r="D107" s="21">
        <v>397800.97</v>
      </c>
      <c r="E107" s="22">
        <v>190609</v>
      </c>
      <c r="F107" s="189">
        <f t="shared" si="0"/>
        <v>0</v>
      </c>
      <c r="G107" s="189">
        <f t="shared" si="1"/>
        <v>8.2920617911103175E-4</v>
      </c>
      <c r="H107" s="196"/>
      <c r="I107" s="192"/>
      <c r="J107" s="193"/>
    </row>
    <row r="108" spans="1:10" x14ac:dyDescent="0.6">
      <c r="A108" s="20" t="s">
        <v>56</v>
      </c>
      <c r="B108" s="21">
        <v>431107.52</v>
      </c>
      <c r="C108" s="22">
        <v>176086</v>
      </c>
      <c r="D108" s="21">
        <v>401144.45</v>
      </c>
      <c r="E108" s="22">
        <v>177024</v>
      </c>
      <c r="F108" s="189">
        <f t="shared" si="0"/>
        <v>8.0980769157540074E-4</v>
      </c>
      <c r="G108" s="189">
        <f t="shared" si="1"/>
        <v>7.7010736455755647E-4</v>
      </c>
      <c r="H108" s="196"/>
      <c r="I108" s="192"/>
      <c r="J108" s="193"/>
    </row>
    <row r="109" spans="1:10" x14ac:dyDescent="0.6">
      <c r="A109" s="20" t="s">
        <v>84</v>
      </c>
      <c r="B109" s="21">
        <v>197268</v>
      </c>
      <c r="C109" s="22">
        <v>94798</v>
      </c>
      <c r="D109" s="21">
        <v>384992.03</v>
      </c>
      <c r="E109" s="22">
        <v>174531</v>
      </c>
      <c r="F109" s="189">
        <f t="shared" ref="F109:F130" si="2">+C109/$C$73</f>
        <v>4.3596963725659528E-4</v>
      </c>
      <c r="G109" s="189">
        <f t="shared" ref="G109:G130" si="3">+E109/$E$73</f>
        <v>7.5926206866636667E-4</v>
      </c>
      <c r="H109" s="196"/>
      <c r="I109" s="192"/>
      <c r="J109" s="193"/>
    </row>
    <row r="110" spans="1:10" x14ac:dyDescent="0.6">
      <c r="A110" s="20" t="s">
        <v>70</v>
      </c>
      <c r="B110" s="21">
        <v>0</v>
      </c>
      <c r="C110" s="22">
        <v>0</v>
      </c>
      <c r="D110" s="21">
        <v>351293.28</v>
      </c>
      <c r="E110" s="22">
        <v>168891</v>
      </c>
      <c r="F110" s="189">
        <f t="shared" si="2"/>
        <v>0</v>
      </c>
      <c r="G110" s="189">
        <f t="shared" si="3"/>
        <v>7.3472638121096731E-4</v>
      </c>
      <c r="H110" s="196"/>
      <c r="I110" s="192"/>
      <c r="J110" s="193"/>
    </row>
    <row r="111" spans="1:10" x14ac:dyDescent="0.6">
      <c r="A111" s="20" t="s">
        <v>36</v>
      </c>
      <c r="B111" s="21">
        <v>489276.53</v>
      </c>
      <c r="C111" s="22">
        <v>109212</v>
      </c>
      <c r="D111" s="21">
        <v>534422.9</v>
      </c>
      <c r="E111" s="22">
        <v>157769</v>
      </c>
      <c r="F111" s="189">
        <f t="shared" si="2"/>
        <v>5.0225865549977089E-4</v>
      </c>
      <c r="G111" s="189">
        <f t="shared" si="3"/>
        <v>6.8634235357285529E-4</v>
      </c>
      <c r="H111" s="196"/>
      <c r="I111" s="192"/>
      <c r="J111" s="193"/>
    </row>
    <row r="112" spans="1:10" x14ac:dyDescent="0.6">
      <c r="A112" s="20" t="s">
        <v>91</v>
      </c>
      <c r="B112" s="21">
        <v>458177.3</v>
      </c>
      <c r="C112" s="22">
        <v>213228</v>
      </c>
      <c r="D112" s="21">
        <v>328198.92</v>
      </c>
      <c r="E112" s="22">
        <v>156774</v>
      </c>
      <c r="F112" s="189">
        <f t="shared" si="2"/>
        <v>9.8062125585929348E-4</v>
      </c>
      <c r="G112" s="189">
        <f t="shared" si="3"/>
        <v>6.8201380587460661E-4</v>
      </c>
      <c r="H112" s="196"/>
      <c r="I112" s="192"/>
      <c r="J112" s="193"/>
    </row>
    <row r="113" spans="1:11" x14ac:dyDescent="0.6">
      <c r="A113" s="20" t="s">
        <v>67</v>
      </c>
      <c r="B113" s="21">
        <v>78210</v>
      </c>
      <c r="C113" s="22">
        <v>43651</v>
      </c>
      <c r="D113" s="21">
        <v>283424.15999999997</v>
      </c>
      <c r="E113" s="22">
        <v>139101</v>
      </c>
      <c r="F113" s="189">
        <f t="shared" si="2"/>
        <v>2.007480182692424E-4</v>
      </c>
      <c r="G113" s="189">
        <f t="shared" si="3"/>
        <v>6.0513096821516099E-4</v>
      </c>
      <c r="H113" s="196"/>
      <c r="I113" s="192"/>
      <c r="J113" s="193"/>
    </row>
    <row r="114" spans="1:11" x14ac:dyDescent="0.6">
      <c r="A114" s="20" t="s">
        <v>60</v>
      </c>
      <c r="B114" s="21">
        <v>0</v>
      </c>
      <c r="C114" s="22">
        <v>0</v>
      </c>
      <c r="D114" s="21">
        <v>332294.68</v>
      </c>
      <c r="E114" s="22">
        <v>136637</v>
      </c>
      <c r="F114" s="189">
        <f t="shared" si="2"/>
        <v>0</v>
      </c>
      <c r="G114" s="189">
        <f t="shared" si="3"/>
        <v>5.944118310006036E-4</v>
      </c>
      <c r="H114" s="196"/>
      <c r="I114" s="192"/>
      <c r="J114" s="193"/>
    </row>
    <row r="115" spans="1:11" x14ac:dyDescent="0.6">
      <c r="A115" s="20" t="s">
        <v>75</v>
      </c>
      <c r="B115" s="21">
        <v>0</v>
      </c>
      <c r="C115" s="22">
        <v>0</v>
      </c>
      <c r="D115" s="21">
        <v>352217.2</v>
      </c>
      <c r="E115" s="22">
        <v>133246</v>
      </c>
      <c r="F115" s="189">
        <f t="shared" si="2"/>
        <v>0</v>
      </c>
      <c r="G115" s="189">
        <f t="shared" si="3"/>
        <v>5.7965996643300443E-4</v>
      </c>
      <c r="H115" s="196"/>
      <c r="I115" s="192"/>
      <c r="J115" s="193"/>
    </row>
    <row r="116" spans="1:11" x14ac:dyDescent="0.6">
      <c r="A116" s="20" t="s">
        <v>72</v>
      </c>
      <c r="B116" s="21">
        <v>75619.210000000006</v>
      </c>
      <c r="C116" s="22">
        <v>20115</v>
      </c>
      <c r="D116" s="21">
        <v>349299.34</v>
      </c>
      <c r="E116" s="22">
        <v>121385</v>
      </c>
      <c r="F116" s="189">
        <f t="shared" si="2"/>
        <v>9.2507534477693766E-5</v>
      </c>
      <c r="G116" s="189">
        <f t="shared" si="3"/>
        <v>5.2806106769036397E-4</v>
      </c>
      <c r="H116" s="196"/>
      <c r="I116" s="192"/>
      <c r="J116" s="193"/>
    </row>
    <row r="117" spans="1:11" x14ac:dyDescent="0.6">
      <c r="A117" s="20" t="s">
        <v>33</v>
      </c>
      <c r="B117" s="21">
        <v>431803.26</v>
      </c>
      <c r="C117" s="22">
        <v>254983</v>
      </c>
      <c r="D117" s="21">
        <v>205193.38</v>
      </c>
      <c r="E117" s="22">
        <v>98484</v>
      </c>
      <c r="F117" s="189">
        <f t="shared" si="2"/>
        <v>1.1726496974260895E-3</v>
      </c>
      <c r="G117" s="189">
        <f t="shared" si="3"/>
        <v>4.2843486584353754E-4</v>
      </c>
      <c r="H117" s="196"/>
      <c r="I117" s="192"/>
      <c r="J117" s="193"/>
    </row>
    <row r="118" spans="1:11" x14ac:dyDescent="0.6">
      <c r="A118" s="20" t="s">
        <v>97</v>
      </c>
      <c r="B118" s="21">
        <v>286330.53000000003</v>
      </c>
      <c r="C118" s="22">
        <v>132184</v>
      </c>
      <c r="D118" s="21">
        <v>204013.79</v>
      </c>
      <c r="E118" s="22">
        <v>97778</v>
      </c>
      <c r="F118" s="189">
        <f t="shared" si="2"/>
        <v>6.0790534115831335E-4</v>
      </c>
      <c r="G118" s="189">
        <f t="shared" si="3"/>
        <v>4.2536355461241844E-4</v>
      </c>
      <c r="H118" s="196"/>
      <c r="I118" s="192"/>
      <c r="J118" s="193"/>
    </row>
    <row r="119" spans="1:11" x14ac:dyDescent="0.6">
      <c r="A119" s="20" t="s">
        <v>63</v>
      </c>
      <c r="B119" s="21">
        <v>171689.7</v>
      </c>
      <c r="C119" s="22">
        <v>90521</v>
      </c>
      <c r="D119" s="21">
        <v>211103.2</v>
      </c>
      <c r="E119" s="22">
        <v>89926</v>
      </c>
      <c r="F119" s="189">
        <f t="shared" si="2"/>
        <v>4.1630000141463174E-4</v>
      </c>
      <c r="G119" s="189">
        <f t="shared" si="3"/>
        <v>3.9120500533940496E-4</v>
      </c>
      <c r="H119" s="196"/>
      <c r="I119" s="192"/>
      <c r="J119" s="197"/>
      <c r="K119" s="193"/>
    </row>
    <row r="120" spans="1:11" x14ac:dyDescent="0.6">
      <c r="A120" s="20" t="s">
        <v>66</v>
      </c>
      <c r="B120" s="21">
        <v>0</v>
      </c>
      <c r="C120" s="22">
        <v>0</v>
      </c>
      <c r="D120" s="21">
        <v>198059.84</v>
      </c>
      <c r="E120" s="22">
        <v>84218</v>
      </c>
      <c r="F120" s="189">
        <f t="shared" si="2"/>
        <v>0</v>
      </c>
      <c r="G120" s="189">
        <f t="shared" si="3"/>
        <v>3.6637349753879865E-4</v>
      </c>
      <c r="H120" s="196"/>
      <c r="I120" s="192"/>
      <c r="J120" s="197"/>
      <c r="K120" s="193"/>
    </row>
    <row r="121" spans="1:11" x14ac:dyDescent="0.6">
      <c r="A121" s="20" t="s">
        <v>59</v>
      </c>
      <c r="B121" s="21">
        <v>126595.4</v>
      </c>
      <c r="C121" s="22">
        <v>49498</v>
      </c>
      <c r="D121" s="21">
        <v>194796.6</v>
      </c>
      <c r="E121" s="22">
        <v>84176</v>
      </c>
      <c r="F121" s="189">
        <f t="shared" si="2"/>
        <v>2.2763797870131177E-4</v>
      </c>
      <c r="G121" s="189">
        <f t="shared" si="3"/>
        <v>3.6619078497264143E-4</v>
      </c>
      <c r="H121" s="196"/>
      <c r="I121" s="192"/>
      <c r="J121" s="197"/>
      <c r="K121" s="193"/>
    </row>
    <row r="122" spans="1:11" x14ac:dyDescent="0.6">
      <c r="A122" s="20" t="s">
        <v>121</v>
      </c>
      <c r="B122" s="21">
        <v>0</v>
      </c>
      <c r="C122" s="22">
        <v>0</v>
      </c>
      <c r="D122" s="21">
        <v>114673.56</v>
      </c>
      <c r="E122" s="22">
        <v>54894</v>
      </c>
      <c r="F122" s="189">
        <f t="shared" si="2"/>
        <v>0</v>
      </c>
      <c r="G122" s="189">
        <f t="shared" si="3"/>
        <v>2.388053239674988E-4</v>
      </c>
      <c r="H122" s="196"/>
      <c r="I122" s="192"/>
      <c r="J122" s="197"/>
      <c r="K122" s="193"/>
    </row>
    <row r="123" spans="1:11" x14ac:dyDescent="0.6">
      <c r="A123" s="20" t="s">
        <v>124</v>
      </c>
      <c r="B123" s="21">
        <v>0</v>
      </c>
      <c r="C123" s="22">
        <v>0</v>
      </c>
      <c r="D123" s="21">
        <v>112821</v>
      </c>
      <c r="E123" s="22">
        <v>52910</v>
      </c>
      <c r="F123" s="189">
        <f t="shared" si="2"/>
        <v>0</v>
      </c>
      <c r="G123" s="189">
        <f t="shared" si="3"/>
        <v>2.3017433036616681E-4</v>
      </c>
      <c r="H123" s="196"/>
      <c r="I123" s="192"/>
      <c r="J123" s="197"/>
      <c r="K123" s="193"/>
    </row>
    <row r="124" spans="1:11" x14ac:dyDescent="0.6">
      <c r="A124" s="20" t="s">
        <v>107</v>
      </c>
      <c r="B124" s="21">
        <v>0</v>
      </c>
      <c r="C124" s="22">
        <v>0</v>
      </c>
      <c r="D124" s="21">
        <v>103232.38</v>
      </c>
      <c r="E124" s="22">
        <v>46286</v>
      </c>
      <c r="F124" s="189">
        <f t="shared" si="2"/>
        <v>0</v>
      </c>
      <c r="G124" s="189">
        <f t="shared" si="3"/>
        <v>2.0135794850365522E-4</v>
      </c>
      <c r="H124" s="196"/>
      <c r="I124" s="192"/>
      <c r="J124" s="197"/>
      <c r="K124" s="193"/>
    </row>
    <row r="125" spans="1:11" x14ac:dyDescent="0.6">
      <c r="A125" s="20" t="s">
        <v>82</v>
      </c>
      <c r="B125" s="21">
        <v>0</v>
      </c>
      <c r="C125" s="22">
        <v>0</v>
      </c>
      <c r="D125" s="21">
        <v>95298.240000000005</v>
      </c>
      <c r="E125" s="22">
        <v>44952</v>
      </c>
      <c r="F125" s="189">
        <f t="shared" si="2"/>
        <v>0</v>
      </c>
      <c r="G125" s="189">
        <f t="shared" si="3"/>
        <v>1.9555464937856608E-4</v>
      </c>
      <c r="H125" s="196"/>
      <c r="I125" s="192"/>
      <c r="J125" s="197"/>
      <c r="K125" s="193"/>
    </row>
    <row r="126" spans="1:11" x14ac:dyDescent="0.6">
      <c r="A126" s="20" t="s">
        <v>110</v>
      </c>
      <c r="B126" s="21">
        <v>170810.64</v>
      </c>
      <c r="C126" s="22">
        <v>40445</v>
      </c>
      <c r="D126" s="21">
        <v>181530</v>
      </c>
      <c r="E126" s="22">
        <v>39016</v>
      </c>
      <c r="F126" s="189">
        <f t="shared" si="2"/>
        <v>1.8600383952027466E-4</v>
      </c>
      <c r="G126" s="189">
        <f t="shared" si="3"/>
        <v>1.6973127336167765E-4</v>
      </c>
      <c r="H126" s="196"/>
      <c r="I126" s="192"/>
      <c r="J126" s="197"/>
      <c r="K126" s="193"/>
    </row>
    <row r="127" spans="1:11" x14ac:dyDescent="0.6">
      <c r="A127" s="20" t="s">
        <v>61</v>
      </c>
      <c r="B127" s="21">
        <v>147471</v>
      </c>
      <c r="C127" s="22">
        <v>68510</v>
      </c>
      <c r="D127" s="21">
        <v>72360</v>
      </c>
      <c r="E127" s="22">
        <v>36000</v>
      </c>
      <c r="F127" s="189">
        <f t="shared" si="2"/>
        <v>3.1507289023449166E-4</v>
      </c>
      <c r="G127" s="189">
        <f t="shared" si="3"/>
        <v>1.5661077099191089E-4</v>
      </c>
      <c r="H127" s="196"/>
      <c r="I127" s="197"/>
      <c r="J127" s="193"/>
    </row>
    <row r="128" spans="1:11" x14ac:dyDescent="0.6">
      <c r="A128" s="20" t="s">
        <v>57</v>
      </c>
      <c r="B128" s="21">
        <v>3443916.54</v>
      </c>
      <c r="C128" s="22">
        <v>1575890</v>
      </c>
      <c r="D128" s="21">
        <v>0</v>
      </c>
      <c r="E128" s="22">
        <v>0</v>
      </c>
      <c r="F128" s="189">
        <f t="shared" si="2"/>
        <v>7.2474123046508991E-3</v>
      </c>
      <c r="G128" s="189">
        <f t="shared" si="3"/>
        <v>0</v>
      </c>
      <c r="H128" s="196"/>
      <c r="I128" s="197"/>
      <c r="J128" s="193"/>
    </row>
    <row r="129" spans="1:10" x14ac:dyDescent="0.6">
      <c r="A129" s="20" t="s">
        <v>126</v>
      </c>
      <c r="B129" s="21">
        <v>96982.2</v>
      </c>
      <c r="C129" s="22">
        <v>45150</v>
      </c>
      <c r="D129" s="21">
        <v>0</v>
      </c>
      <c r="E129" s="22">
        <v>0</v>
      </c>
      <c r="F129" s="189">
        <f t="shared" si="2"/>
        <v>2.0764181862629251E-4</v>
      </c>
      <c r="G129" s="189">
        <f t="shared" si="3"/>
        <v>0</v>
      </c>
      <c r="H129" s="196"/>
      <c r="I129" s="197"/>
      <c r="J129" s="193"/>
    </row>
    <row r="130" spans="1:10" ht="16.899999999999999" thickBot="1" x14ac:dyDescent="0.65">
      <c r="A130" s="23" t="s">
        <v>65</v>
      </c>
      <c r="B130" s="24">
        <v>71130.11</v>
      </c>
      <c r="C130" s="25">
        <v>22537</v>
      </c>
      <c r="D130" s="24">
        <v>0</v>
      </c>
      <c r="E130" s="25">
        <v>0</v>
      </c>
      <c r="F130" s="194">
        <f t="shared" si="2"/>
        <v>1.0364614986446854E-4</v>
      </c>
      <c r="G130" s="194">
        <f t="shared" si="3"/>
        <v>0</v>
      </c>
      <c r="H130" s="196"/>
      <c r="I130" s="197"/>
      <c r="J130" s="193"/>
    </row>
    <row r="131" spans="1:10" x14ac:dyDescent="0.6">
      <c r="I131" s="197"/>
      <c r="J131" s="193"/>
    </row>
    <row r="132" spans="1:10" x14ac:dyDescent="0.6">
      <c r="I132" s="197"/>
      <c r="J132" s="193"/>
    </row>
    <row r="133" spans="1:10" x14ac:dyDescent="0.6">
      <c r="I133" s="197"/>
      <c r="J133" s="193"/>
    </row>
    <row r="134" spans="1:10" x14ac:dyDescent="0.6">
      <c r="I134" s="197"/>
      <c r="J134" s="193"/>
    </row>
    <row r="135" spans="1:10" x14ac:dyDescent="0.6">
      <c r="I135" s="197"/>
      <c r="J135" s="193"/>
    </row>
    <row r="136" spans="1:10" x14ac:dyDescent="0.6">
      <c r="I136" s="197"/>
      <c r="J136" s="193"/>
    </row>
    <row r="137" spans="1:10" x14ac:dyDescent="0.6">
      <c r="I137" s="197"/>
      <c r="J137" s="193"/>
    </row>
    <row r="138" spans="1:10" x14ac:dyDescent="0.6">
      <c r="I138" s="197"/>
      <c r="J138" s="193"/>
    </row>
    <row r="139" spans="1:10" x14ac:dyDescent="0.6">
      <c r="I139" s="197"/>
      <c r="J139" s="193"/>
    </row>
    <row r="140" spans="1:10" x14ac:dyDescent="0.6">
      <c r="I140" s="197"/>
      <c r="J140" s="193"/>
    </row>
    <row r="141" spans="1:10" x14ac:dyDescent="0.6">
      <c r="I141" s="197"/>
      <c r="J141" s="193"/>
    </row>
    <row r="142" spans="1:10" x14ac:dyDescent="0.6">
      <c r="I142" s="197"/>
      <c r="J142" s="193"/>
    </row>
    <row r="143" spans="1:10" x14ac:dyDescent="0.6">
      <c r="I143" s="197"/>
      <c r="J143" s="193"/>
    </row>
    <row r="144" spans="1:10" x14ac:dyDescent="0.6">
      <c r="I144" s="197"/>
      <c r="J144" s="193"/>
    </row>
    <row r="145" spans="9:10" x14ac:dyDescent="0.6">
      <c r="I145" s="197"/>
      <c r="J145" s="193"/>
    </row>
    <row r="146" spans="9:10" x14ac:dyDescent="0.6">
      <c r="I146" s="197"/>
      <c r="J146" s="193"/>
    </row>
    <row r="147" spans="9:10" x14ac:dyDescent="0.6">
      <c r="I147" s="197"/>
      <c r="J147" s="193"/>
    </row>
    <row r="148" spans="9:10" x14ac:dyDescent="0.6">
      <c r="I148" s="197"/>
      <c r="J148" s="193"/>
    </row>
    <row r="149" spans="9:10" x14ac:dyDescent="0.6">
      <c r="I149" s="197"/>
      <c r="J149" s="193"/>
    </row>
    <row r="150" spans="9:10" x14ac:dyDescent="0.6">
      <c r="I150" s="197"/>
      <c r="J150" s="193"/>
    </row>
  </sheetData>
  <mergeCells count="11">
    <mergeCell ref="H77:H86"/>
    <mergeCell ref="K10:L11"/>
    <mergeCell ref="A1:A3"/>
    <mergeCell ref="B10:C10"/>
    <mergeCell ref="D10:E10"/>
    <mergeCell ref="A10:A11"/>
    <mergeCell ref="A75:A76"/>
    <mergeCell ref="B75:C75"/>
    <mergeCell ref="D75:E75"/>
    <mergeCell ref="F75:F76"/>
    <mergeCell ref="G75:G76"/>
  </mergeCells>
  <phoneticPr fontId="8" type="noConversion"/>
  <conditionalFormatting sqref="F12:G74">
    <cfRule type="cellIs" dxfId="8" priority="4" operator="lessThan">
      <formula>0</formula>
    </cfRule>
  </conditionalFormatting>
  <conditionalFormatting sqref="F75:G75">
    <cfRule type="cellIs" dxfId="7" priority="1" stopIfTrue="1" operator="lessThan">
      <formula>0</formula>
    </cfRule>
  </conditionalFormatting>
  <conditionalFormatting sqref="F44:H74 F1:H10 H75:H77 F77:G77 F79:G65113 H89:H65118">
    <cfRule type="cellIs" dxfId="6" priority="54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P181"/>
  <sheetViews>
    <sheetView showGridLines="0" zoomScale="80" zoomScaleNormal="80" workbookViewId="0">
      <selection activeCell="F98" sqref="F98"/>
    </sheetView>
  </sheetViews>
  <sheetFormatPr baseColWidth="10" defaultColWidth="9.140625" defaultRowHeight="16.5" x14ac:dyDescent="0.6"/>
  <cols>
    <col min="1" max="1" width="32" style="140" customWidth="1"/>
    <col min="2" max="2" width="18.42578125" style="152" customWidth="1"/>
    <col min="3" max="3" width="17.5703125" style="153" customWidth="1"/>
    <col min="4" max="4" width="17.640625" style="152" customWidth="1"/>
    <col min="5" max="5" width="15.640625" style="153" customWidth="1"/>
    <col min="6" max="6" width="16.42578125" style="155" bestFit="1" customWidth="1"/>
    <col min="7" max="7" width="16.42578125" style="155" customWidth="1"/>
    <col min="8" max="8" width="16.42578125" style="155" bestFit="1" customWidth="1"/>
    <col min="9" max="9" width="10.42578125" style="156" customWidth="1"/>
    <col min="10" max="10" width="15.140625" style="140" bestFit="1" customWidth="1"/>
    <col min="11" max="11" width="19.42578125" style="140" bestFit="1" customWidth="1"/>
    <col min="12" max="12" width="18.640625" style="140" customWidth="1"/>
    <col min="13" max="13" width="20.42578125" style="140" customWidth="1"/>
    <col min="14" max="14" width="10.140625" style="140" bestFit="1" customWidth="1"/>
    <col min="15" max="15" width="13.640625" style="140" bestFit="1" customWidth="1"/>
    <col min="16" max="16384" width="9.140625" style="140"/>
  </cols>
  <sheetData>
    <row r="1" spans="1:16" x14ac:dyDescent="0.6">
      <c r="A1" s="224"/>
      <c r="F1" s="154"/>
      <c r="G1" s="154"/>
    </row>
    <row r="2" spans="1:16" x14ac:dyDescent="0.6">
      <c r="A2" s="224"/>
      <c r="B2" s="157"/>
      <c r="D2" s="157"/>
    </row>
    <row r="3" spans="1:16" x14ac:dyDescent="0.6">
      <c r="A3" s="224"/>
      <c r="B3" s="157"/>
      <c r="D3" s="157"/>
    </row>
    <row r="4" spans="1:16" s="141" customFormat="1" x14ac:dyDescent="0.6">
      <c r="A4" s="41" t="s">
        <v>5</v>
      </c>
      <c r="B4" s="158"/>
      <c r="C4" s="159"/>
      <c r="D4" s="157"/>
      <c r="E4" s="159"/>
      <c r="F4" s="154"/>
      <c r="G4" s="154"/>
      <c r="H4" s="154"/>
      <c r="I4" s="160"/>
    </row>
    <row r="5" spans="1:16" s="141" customFormat="1" x14ac:dyDescent="0.6">
      <c r="A5" s="41" t="s">
        <v>114</v>
      </c>
      <c r="B5" s="158"/>
      <c r="C5" s="159"/>
      <c r="D5" s="158"/>
      <c r="E5" s="159"/>
      <c r="F5" s="154"/>
      <c r="G5" s="154"/>
      <c r="H5" s="154"/>
      <c r="I5" s="160"/>
    </row>
    <row r="6" spans="1:16" s="141" customFormat="1" x14ac:dyDescent="0.6">
      <c r="A6" s="41" t="s">
        <v>140</v>
      </c>
      <c r="B6" s="158"/>
      <c r="C6" s="159"/>
      <c r="D6" s="158"/>
      <c r="E6" s="159"/>
      <c r="F6" s="161"/>
      <c r="G6" s="161"/>
      <c r="H6" s="154"/>
      <c r="I6" s="160"/>
    </row>
    <row r="7" spans="1:16" s="141" customFormat="1" x14ac:dyDescent="0.6">
      <c r="A7" s="41" t="s">
        <v>78</v>
      </c>
      <c r="B7" s="158"/>
      <c r="C7" s="159"/>
      <c r="D7" s="158"/>
      <c r="E7" s="159"/>
      <c r="F7" s="154"/>
      <c r="G7" s="154"/>
      <c r="H7" s="154"/>
      <c r="I7" s="162"/>
    </row>
    <row r="8" spans="1:16" s="141" customFormat="1" x14ac:dyDescent="0.6">
      <c r="A8" s="41" t="s">
        <v>7</v>
      </c>
      <c r="B8" s="158"/>
      <c r="C8" s="159"/>
      <c r="D8" s="158"/>
      <c r="E8" s="159"/>
      <c r="F8" s="154"/>
      <c r="G8" s="154"/>
      <c r="H8" s="154"/>
      <c r="I8" s="162"/>
    </row>
    <row r="9" spans="1:16" ht="16.899999999999999" thickBot="1" x14ac:dyDescent="0.65">
      <c r="A9" s="163"/>
      <c r="B9" s="157"/>
      <c r="D9" s="157"/>
      <c r="F9" s="164"/>
      <c r="G9" s="164"/>
      <c r="H9" s="164"/>
    </row>
    <row r="10" spans="1:16" ht="15" customHeight="1" thickBot="1" x14ac:dyDescent="0.65">
      <c r="A10" s="227" t="s">
        <v>48</v>
      </c>
      <c r="B10" s="225" t="s">
        <v>137</v>
      </c>
      <c r="C10" s="226"/>
      <c r="D10" s="225" t="s">
        <v>138</v>
      </c>
      <c r="E10" s="226"/>
      <c r="F10" s="165"/>
      <c r="G10" s="166" t="s">
        <v>29</v>
      </c>
      <c r="H10" s="167"/>
      <c r="I10" s="168"/>
      <c r="K10" s="220" t="s">
        <v>102</v>
      </c>
      <c r="L10" s="221"/>
    </row>
    <row r="11" spans="1:16" ht="15" customHeight="1" thickBot="1" x14ac:dyDescent="0.65">
      <c r="A11" s="228"/>
      <c r="B11" s="169" t="s">
        <v>4</v>
      </c>
      <c r="C11" s="143" t="s">
        <v>0</v>
      </c>
      <c r="D11" s="170" t="s">
        <v>4</v>
      </c>
      <c r="E11" s="143" t="s">
        <v>0</v>
      </c>
      <c r="F11" s="170" t="s">
        <v>4</v>
      </c>
      <c r="G11" s="143" t="s">
        <v>0</v>
      </c>
      <c r="H11" s="142" t="s">
        <v>30</v>
      </c>
      <c r="I11" s="140"/>
      <c r="J11" s="171"/>
      <c r="K11" s="222"/>
      <c r="L11" s="223"/>
      <c r="M11" s="172"/>
      <c r="N11" s="172"/>
      <c r="O11" s="172"/>
      <c r="P11" s="172"/>
    </row>
    <row r="12" spans="1:16" ht="16.899999999999999" thickBot="1" x14ac:dyDescent="0.65">
      <c r="A12" s="29" t="s">
        <v>41</v>
      </c>
      <c r="B12" s="30">
        <v>2439964212.29</v>
      </c>
      <c r="C12" s="31">
        <v>1065493713</v>
      </c>
      <c r="D12" s="30">
        <v>1960747769.28</v>
      </c>
      <c r="E12" s="31">
        <v>968343358</v>
      </c>
      <c r="F12" s="32">
        <v>-0.19640306222370241</v>
      </c>
      <c r="G12" s="32">
        <v>-9.1178721952721697E-2</v>
      </c>
      <c r="H12" s="32">
        <v>0.536989505485576</v>
      </c>
      <c r="I12" s="173"/>
      <c r="J12" s="171"/>
      <c r="K12" s="174">
        <v>2023</v>
      </c>
      <c r="L12" s="174">
        <v>2024</v>
      </c>
    </row>
    <row r="13" spans="1:16" ht="16.899999999999999" thickBot="1" x14ac:dyDescent="0.65">
      <c r="A13" s="20" t="s">
        <v>41</v>
      </c>
      <c r="B13" s="21">
        <v>2439964212.29</v>
      </c>
      <c r="C13" s="22">
        <v>1065493713</v>
      </c>
      <c r="D13" s="21">
        <v>1960747769.28</v>
      </c>
      <c r="E13" s="22">
        <v>968343358</v>
      </c>
      <c r="F13" s="33">
        <v>-0.19640306222370241</v>
      </c>
      <c r="G13" s="33">
        <v>-9.1178721952721697E-2</v>
      </c>
      <c r="H13" s="33">
        <v>0.536989505485576</v>
      </c>
      <c r="I13" s="173"/>
      <c r="J13" s="175" t="s">
        <v>41</v>
      </c>
      <c r="K13" s="176">
        <f>+C12/$C$98</f>
        <v>0.60048382081280771</v>
      </c>
      <c r="L13" s="177">
        <f>+H12</f>
        <v>0.536989505485576</v>
      </c>
    </row>
    <row r="14" spans="1:16" ht="16.899999999999999" thickBot="1" x14ac:dyDescent="0.65">
      <c r="A14" s="29" t="s">
        <v>1</v>
      </c>
      <c r="B14" s="30">
        <v>815097602.13999999</v>
      </c>
      <c r="C14" s="31">
        <v>292069190</v>
      </c>
      <c r="D14" s="30">
        <v>904297168.676</v>
      </c>
      <c r="E14" s="31">
        <v>332955458</v>
      </c>
      <c r="F14" s="32">
        <v>0.1094342153648971</v>
      </c>
      <c r="G14" s="32">
        <v>0.1399882952392206</v>
      </c>
      <c r="H14" s="32">
        <v>0.18463862561046601</v>
      </c>
      <c r="I14" s="173"/>
      <c r="J14" s="178" t="s">
        <v>1</v>
      </c>
      <c r="K14" s="176">
        <f>+C14/$C$98</f>
        <v>0.16460240075851287</v>
      </c>
      <c r="L14" s="179">
        <f>+H14</f>
        <v>0.18463862561046601</v>
      </c>
    </row>
    <row r="15" spans="1:16" ht="16.899999999999999" thickBot="1" x14ac:dyDescent="0.65">
      <c r="A15" s="20" t="s">
        <v>92</v>
      </c>
      <c r="B15" s="21">
        <v>815097602.13999999</v>
      </c>
      <c r="C15" s="22">
        <v>292069190</v>
      </c>
      <c r="D15" s="21">
        <v>904297168.676</v>
      </c>
      <c r="E15" s="22">
        <v>332955458</v>
      </c>
      <c r="F15" s="33">
        <v>0.1094342153648971</v>
      </c>
      <c r="G15" s="33">
        <v>0.1399882952392206</v>
      </c>
      <c r="H15" s="33">
        <v>0.18463862561046601</v>
      </c>
      <c r="I15" s="173"/>
      <c r="J15" s="178" t="s">
        <v>2</v>
      </c>
      <c r="K15" s="176">
        <f>+C16/$C$98</f>
        <v>0.17274681904823377</v>
      </c>
      <c r="L15" s="179">
        <f>+H16</f>
        <v>0.19762165192649059</v>
      </c>
    </row>
    <row r="16" spans="1:16" ht="16.899999999999999" thickBot="1" x14ac:dyDescent="0.65">
      <c r="A16" s="29" t="s">
        <v>2</v>
      </c>
      <c r="B16" s="30">
        <v>746702721.20000005</v>
      </c>
      <c r="C16" s="31">
        <v>306520581</v>
      </c>
      <c r="D16" s="30">
        <v>799377825.45899999</v>
      </c>
      <c r="E16" s="31">
        <v>356367512</v>
      </c>
      <c r="F16" s="32">
        <v>7.054360827070183E-2</v>
      </c>
      <c r="G16" s="32">
        <v>0.16262180776696369</v>
      </c>
      <c r="H16" s="32">
        <v>0.19762165192649059</v>
      </c>
      <c r="I16" s="173"/>
      <c r="J16" s="178" t="s">
        <v>62</v>
      </c>
      <c r="K16" s="176">
        <f>+C46/$C$98</f>
        <v>3.6904869076278241E-2</v>
      </c>
      <c r="L16" s="179">
        <f>+H46</f>
        <v>4.8506572837112301E-2</v>
      </c>
    </row>
    <row r="17" spans="1:13" ht="16.899999999999999" thickBot="1" x14ac:dyDescent="0.65">
      <c r="A17" s="20" t="s">
        <v>40</v>
      </c>
      <c r="B17" s="21">
        <v>210824667.75</v>
      </c>
      <c r="C17" s="22">
        <v>92264115</v>
      </c>
      <c r="D17" s="21">
        <v>197266184.44499999</v>
      </c>
      <c r="E17" s="22">
        <v>93674540</v>
      </c>
      <c r="F17" s="33">
        <v>-6.4311655034020587E-2</v>
      </c>
      <c r="G17" s="33">
        <v>1.528682088372069E-2</v>
      </c>
      <c r="H17" s="33">
        <v>5.1946703094119653E-2</v>
      </c>
      <c r="I17" s="173"/>
      <c r="J17" s="178" t="s">
        <v>100</v>
      </c>
      <c r="K17" s="176">
        <f>+C65/$C$98</f>
        <v>2.028483455067254E-2</v>
      </c>
      <c r="L17" s="179">
        <f>+H65</f>
        <v>2.4024720357088431E-2</v>
      </c>
    </row>
    <row r="18" spans="1:13" ht="16.899999999999999" thickBot="1" x14ac:dyDescent="0.65">
      <c r="A18" s="20" t="s">
        <v>38</v>
      </c>
      <c r="B18" s="21">
        <v>126084161.29000001</v>
      </c>
      <c r="C18" s="22">
        <v>50863359</v>
      </c>
      <c r="D18" s="21">
        <v>136256775.94</v>
      </c>
      <c r="E18" s="22">
        <v>60659974</v>
      </c>
      <c r="F18" s="33">
        <v>8.068114619569422E-2</v>
      </c>
      <c r="G18" s="33">
        <v>0.19260652840485809</v>
      </c>
      <c r="H18" s="33">
        <v>3.3638656342214412E-2</v>
      </c>
      <c r="I18" s="173"/>
      <c r="J18" s="180" t="s">
        <v>101</v>
      </c>
      <c r="K18" s="176">
        <f>+C87/$C$98</f>
        <v>4.4513962039061036E-3</v>
      </c>
      <c r="L18" s="179">
        <f>+H87</f>
        <v>7.4987534476850942E-3</v>
      </c>
    </row>
    <row r="19" spans="1:13" ht="16.899999999999999" thickBot="1" x14ac:dyDescent="0.65">
      <c r="A19" s="20" t="s">
        <v>39</v>
      </c>
      <c r="B19" s="21">
        <v>139263411.38999999</v>
      </c>
      <c r="C19" s="22">
        <v>58672003</v>
      </c>
      <c r="D19" s="21">
        <v>131525940.074</v>
      </c>
      <c r="E19" s="22">
        <v>59719385</v>
      </c>
      <c r="F19" s="33">
        <v>-5.5559972564018227E-2</v>
      </c>
      <c r="G19" s="33">
        <v>1.7851478498186021E-2</v>
      </c>
      <c r="H19" s="33">
        <v>3.3117057863944907E-2</v>
      </c>
      <c r="I19" s="173"/>
      <c r="J19" s="180" t="s">
        <v>55</v>
      </c>
      <c r="K19" s="176">
        <f>+C95/$C$98</f>
        <v>5.2585954958875997E-4</v>
      </c>
      <c r="L19" s="179">
        <f>+H95</f>
        <v>7.2017033558147571E-4</v>
      </c>
    </row>
    <row r="20" spans="1:13" x14ac:dyDescent="0.6">
      <c r="A20" s="20" t="s">
        <v>37</v>
      </c>
      <c r="B20" s="21">
        <v>62166980.189999998</v>
      </c>
      <c r="C20" s="22">
        <v>28041051</v>
      </c>
      <c r="D20" s="21">
        <v>83813979.150000006</v>
      </c>
      <c r="E20" s="22">
        <v>40714872</v>
      </c>
      <c r="F20" s="33">
        <v>0.34820734244836432</v>
      </c>
      <c r="G20" s="33">
        <v>0.45197382223654881</v>
      </c>
      <c r="H20" s="33">
        <v>2.2578209269018941E-2</v>
      </c>
      <c r="I20" s="173"/>
      <c r="L20" s="171"/>
    </row>
    <row r="21" spans="1:13" x14ac:dyDescent="0.6">
      <c r="A21" s="20" t="s">
        <v>94</v>
      </c>
      <c r="B21" s="21">
        <v>42221900.030000001</v>
      </c>
      <c r="C21" s="22">
        <v>14534740</v>
      </c>
      <c r="D21" s="21">
        <v>59652533.219999999</v>
      </c>
      <c r="E21" s="22">
        <v>21912205</v>
      </c>
      <c r="F21" s="33">
        <v>0.41283393636039539</v>
      </c>
      <c r="G21" s="33">
        <v>0.50757461089775258</v>
      </c>
      <c r="H21" s="33">
        <v>1.2151293267866421E-2</v>
      </c>
      <c r="I21" s="173"/>
    </row>
    <row r="22" spans="1:13" x14ac:dyDescent="0.6">
      <c r="A22" s="20" t="s">
        <v>64</v>
      </c>
      <c r="B22" s="21">
        <v>9991810.5700000003</v>
      </c>
      <c r="C22" s="22">
        <v>4196617</v>
      </c>
      <c r="D22" s="21">
        <v>34794648.460000001</v>
      </c>
      <c r="E22" s="22">
        <v>17218511</v>
      </c>
      <c r="F22" s="33">
        <v>2.4823166648564681</v>
      </c>
      <c r="G22" s="33">
        <v>3.1029503049718379</v>
      </c>
      <c r="H22" s="33">
        <v>9.5484309679004908E-3</v>
      </c>
      <c r="I22" s="173"/>
      <c r="M22" s="181"/>
    </row>
    <row r="23" spans="1:13" x14ac:dyDescent="0.6">
      <c r="A23" s="20" t="s">
        <v>95</v>
      </c>
      <c r="B23" s="21">
        <v>41145465.799999997</v>
      </c>
      <c r="C23" s="22">
        <v>13172437</v>
      </c>
      <c r="D23" s="21">
        <v>43012954.590000004</v>
      </c>
      <c r="E23" s="22">
        <v>15019170</v>
      </c>
      <c r="F23" s="33">
        <v>4.5387474748189723E-2</v>
      </c>
      <c r="G23" s="33">
        <v>0.14019676085753921</v>
      </c>
      <c r="H23" s="33">
        <v>8.3287984623154707E-3</v>
      </c>
      <c r="I23" s="173"/>
    </row>
    <row r="24" spans="1:13" x14ac:dyDescent="0.6">
      <c r="A24" s="20" t="s">
        <v>34</v>
      </c>
      <c r="B24" s="21">
        <v>27071370.359999999</v>
      </c>
      <c r="C24" s="22">
        <v>11193336</v>
      </c>
      <c r="D24" s="21">
        <v>28627879.41</v>
      </c>
      <c r="E24" s="22">
        <v>12779300</v>
      </c>
      <c r="F24" s="33">
        <v>5.7496500151313468E-2</v>
      </c>
      <c r="G24" s="33">
        <v>0.14168823307010531</v>
      </c>
      <c r="H24" s="33">
        <v>7.0866908217609957E-3</v>
      </c>
      <c r="I24" s="173"/>
    </row>
    <row r="25" spans="1:13" x14ac:dyDescent="0.6">
      <c r="A25" s="20" t="s">
        <v>35</v>
      </c>
      <c r="B25" s="21">
        <v>14468374.359999999</v>
      </c>
      <c r="C25" s="22">
        <v>6185650</v>
      </c>
      <c r="D25" s="21">
        <v>24637005.170000002</v>
      </c>
      <c r="E25" s="22">
        <v>11719483</v>
      </c>
      <c r="F25" s="33">
        <v>0.7028177842918355</v>
      </c>
      <c r="G25" s="33">
        <v>0.89462433212354409</v>
      </c>
      <c r="H25" s="33">
        <v>6.4989751091127073E-3</v>
      </c>
      <c r="I25" s="173"/>
    </row>
    <row r="26" spans="1:13" x14ac:dyDescent="0.6">
      <c r="A26" s="20" t="s">
        <v>93</v>
      </c>
      <c r="B26" s="21">
        <v>46841802.770000003</v>
      </c>
      <c r="C26" s="22">
        <v>17088961</v>
      </c>
      <c r="D26" s="21">
        <v>24146898.559999999</v>
      </c>
      <c r="E26" s="22">
        <v>8089299</v>
      </c>
      <c r="F26" s="33">
        <v>-0.48450108381684731</v>
      </c>
      <c r="G26" s="33">
        <v>-0.52663599618490564</v>
      </c>
      <c r="H26" s="33">
        <v>4.4858764547182082E-3</v>
      </c>
      <c r="I26" s="173"/>
    </row>
    <row r="27" spans="1:13" x14ac:dyDescent="0.6">
      <c r="A27" s="20" t="s">
        <v>96</v>
      </c>
      <c r="B27" s="21">
        <v>5501367.96</v>
      </c>
      <c r="C27" s="22">
        <v>2261552</v>
      </c>
      <c r="D27" s="21">
        <v>7946891.6699999999</v>
      </c>
      <c r="E27" s="22">
        <v>3613176</v>
      </c>
      <c r="F27" s="33">
        <v>0.44453011101624251</v>
      </c>
      <c r="G27" s="33">
        <v>0.59765329295987879</v>
      </c>
      <c r="H27" s="33">
        <v>2.0036669611486631E-3</v>
      </c>
      <c r="I27" s="173"/>
    </row>
    <row r="28" spans="1:13" x14ac:dyDescent="0.6">
      <c r="A28" s="20" t="s">
        <v>33</v>
      </c>
      <c r="B28" s="21">
        <v>6287955.0599999996</v>
      </c>
      <c r="C28" s="22">
        <v>3069977</v>
      </c>
      <c r="D28" s="21">
        <v>5022294.62</v>
      </c>
      <c r="E28" s="22">
        <v>2616579</v>
      </c>
      <c r="F28" s="33">
        <v>-0.2012833151514285</v>
      </c>
      <c r="G28" s="33">
        <v>-0.14768775140660659</v>
      </c>
      <c r="H28" s="33">
        <v>1.451009553239424E-3</v>
      </c>
      <c r="I28" s="173"/>
    </row>
    <row r="29" spans="1:13" x14ac:dyDescent="0.6">
      <c r="A29" s="20" t="s">
        <v>36</v>
      </c>
      <c r="B29" s="21">
        <v>6173749.5700000003</v>
      </c>
      <c r="C29" s="22">
        <v>1702436</v>
      </c>
      <c r="D29" s="21">
        <v>6506365.4299999997</v>
      </c>
      <c r="E29" s="22">
        <v>1965803</v>
      </c>
      <c r="F29" s="33">
        <v>5.387582638859767E-2</v>
      </c>
      <c r="G29" s="33">
        <v>0.15470008857895401</v>
      </c>
      <c r="H29" s="33">
        <v>1.090125286791157E-3</v>
      </c>
      <c r="I29" s="173"/>
    </row>
    <row r="30" spans="1:13" x14ac:dyDescent="0.6">
      <c r="A30" s="20" t="s">
        <v>69</v>
      </c>
      <c r="B30" s="21">
        <v>1932986.8</v>
      </c>
      <c r="C30" s="22">
        <v>879001</v>
      </c>
      <c r="D30" s="21">
        <v>3431736.57</v>
      </c>
      <c r="E30" s="22">
        <v>1623059</v>
      </c>
      <c r="F30" s="33">
        <v>0.77535437386328754</v>
      </c>
      <c r="G30" s="33">
        <v>0.84648140332036026</v>
      </c>
      <c r="H30" s="33">
        <v>9.0005847882721119E-4</v>
      </c>
      <c r="I30" s="173"/>
    </row>
    <row r="31" spans="1:13" x14ac:dyDescent="0.6">
      <c r="A31" s="20" t="s">
        <v>60</v>
      </c>
      <c r="B31" s="21">
        <v>2264568.1800000002</v>
      </c>
      <c r="C31" s="22">
        <v>748772</v>
      </c>
      <c r="D31" s="21">
        <v>3396587.17</v>
      </c>
      <c r="E31" s="22">
        <v>1288513</v>
      </c>
      <c r="F31" s="33">
        <v>0.49988293573921011</v>
      </c>
      <c r="G31" s="33">
        <v>0.72083491369869601</v>
      </c>
      <c r="H31" s="33">
        <v>7.1453782686216978E-4</v>
      </c>
      <c r="I31" s="173"/>
    </row>
    <row r="32" spans="1:13" x14ac:dyDescent="0.6">
      <c r="A32" s="20" t="s">
        <v>70</v>
      </c>
      <c r="B32" s="21">
        <v>430816.24</v>
      </c>
      <c r="C32" s="22">
        <v>184112</v>
      </c>
      <c r="D32" s="21">
        <v>3204483.99</v>
      </c>
      <c r="E32" s="22">
        <v>1263429</v>
      </c>
      <c r="F32" s="33">
        <v>6.4381689743172181</v>
      </c>
      <c r="G32" s="33">
        <v>5.8622849135308943</v>
      </c>
      <c r="H32" s="33">
        <v>7.0062763204922589E-4</v>
      </c>
      <c r="I32" s="173"/>
    </row>
    <row r="33" spans="1:9" x14ac:dyDescent="0.6">
      <c r="A33" s="20" t="s">
        <v>97</v>
      </c>
      <c r="B33" s="21">
        <v>968783.49</v>
      </c>
      <c r="C33" s="22">
        <v>443299</v>
      </c>
      <c r="D33" s="21">
        <v>1799830.87</v>
      </c>
      <c r="E33" s="22">
        <v>867756</v>
      </c>
      <c r="F33" s="33">
        <v>0.85782570468867081</v>
      </c>
      <c r="G33" s="33">
        <v>0.95749595645377039</v>
      </c>
      <c r="H33" s="33">
        <v>4.8120933703160848E-4</v>
      </c>
      <c r="I33" s="173"/>
    </row>
    <row r="34" spans="1:9" x14ac:dyDescent="0.6">
      <c r="A34" s="20" t="s">
        <v>59</v>
      </c>
      <c r="B34" s="21">
        <v>1249460.71</v>
      </c>
      <c r="C34" s="22">
        <v>440017</v>
      </c>
      <c r="D34" s="21">
        <v>1144429.1599999999</v>
      </c>
      <c r="E34" s="22">
        <v>474449</v>
      </c>
      <c r="F34" s="33">
        <v>-8.4061506824012144E-2</v>
      </c>
      <c r="G34" s="33">
        <v>7.8251522100282411E-2</v>
      </c>
      <c r="H34" s="33">
        <v>2.6310309435522149E-4</v>
      </c>
      <c r="I34" s="173"/>
    </row>
    <row r="35" spans="1:9" x14ac:dyDescent="0.6">
      <c r="A35" s="20" t="s">
        <v>58</v>
      </c>
      <c r="B35" s="21">
        <v>839450.94</v>
      </c>
      <c r="C35" s="22">
        <v>322394</v>
      </c>
      <c r="D35" s="21">
        <v>951365.29</v>
      </c>
      <c r="E35" s="22">
        <v>322022</v>
      </c>
      <c r="F35" s="33">
        <v>0.13331851174054329</v>
      </c>
      <c r="G35" s="33">
        <v>-1.153867627809446E-3</v>
      </c>
      <c r="H35" s="33">
        <v>1.7857553635998211E-4</v>
      </c>
      <c r="I35" s="173"/>
    </row>
    <row r="36" spans="1:9" x14ac:dyDescent="0.6">
      <c r="A36" s="20" t="s">
        <v>115</v>
      </c>
      <c r="B36" s="21">
        <v>0</v>
      </c>
      <c r="C36" s="22">
        <v>0</v>
      </c>
      <c r="D36" s="21">
        <v>369520.58</v>
      </c>
      <c r="E36" s="22">
        <v>177740</v>
      </c>
      <c r="F36" s="33"/>
      <c r="G36" s="33"/>
      <c r="H36" s="33">
        <v>9.8564743503932087E-5</v>
      </c>
      <c r="I36" s="173"/>
    </row>
    <row r="37" spans="1:9" x14ac:dyDescent="0.6">
      <c r="A37" s="20" t="s">
        <v>105</v>
      </c>
      <c r="B37" s="21">
        <v>116402</v>
      </c>
      <c r="C37" s="22">
        <v>52910</v>
      </c>
      <c r="D37" s="21">
        <v>308158.53000000003</v>
      </c>
      <c r="E37" s="22">
        <v>148200</v>
      </c>
      <c r="F37" s="33">
        <v>1.6473645641827459</v>
      </c>
      <c r="G37" s="33">
        <v>1.8009828009828011</v>
      </c>
      <c r="H37" s="33">
        <v>8.2183498296853469E-5</v>
      </c>
      <c r="I37" s="173"/>
    </row>
    <row r="38" spans="1:9" x14ac:dyDescent="0.6">
      <c r="A38" s="20" t="s">
        <v>106</v>
      </c>
      <c r="B38" s="21">
        <v>123632</v>
      </c>
      <c r="C38" s="22">
        <v>45856</v>
      </c>
      <c r="D38" s="21">
        <v>251756.33</v>
      </c>
      <c r="E38" s="22">
        <v>118185</v>
      </c>
      <c r="F38" s="33">
        <v>1.0363363045166301</v>
      </c>
      <c r="G38" s="33">
        <v>1.577307222609909</v>
      </c>
      <c r="H38" s="33">
        <v>6.5538844441387497E-5</v>
      </c>
      <c r="I38" s="173"/>
    </row>
    <row r="39" spans="1:9" x14ac:dyDescent="0.6">
      <c r="A39" s="20" t="s">
        <v>77</v>
      </c>
      <c r="B39" s="21">
        <v>570866.4</v>
      </c>
      <c r="C39" s="22">
        <v>84991</v>
      </c>
      <c r="D39" s="21">
        <v>764266.09</v>
      </c>
      <c r="E39" s="22">
        <v>116201</v>
      </c>
      <c r="F39" s="33">
        <v>0.3387827519713893</v>
      </c>
      <c r="G39" s="33">
        <v>0.36721535221376378</v>
      </c>
      <c r="H39" s="33">
        <v>6.443862810791275E-5</v>
      </c>
      <c r="I39" s="173"/>
    </row>
    <row r="40" spans="1:9" x14ac:dyDescent="0.6">
      <c r="A40" s="20" t="s">
        <v>80</v>
      </c>
      <c r="B40" s="21">
        <v>0</v>
      </c>
      <c r="C40" s="22">
        <v>0</v>
      </c>
      <c r="D40" s="21">
        <v>183835.14</v>
      </c>
      <c r="E40" s="22">
        <v>90420</v>
      </c>
      <c r="F40" s="33"/>
      <c r="G40" s="33"/>
      <c r="H40" s="33">
        <v>5.0141915762493187E-5</v>
      </c>
      <c r="I40" s="173"/>
    </row>
    <row r="41" spans="1:9" x14ac:dyDescent="0.6">
      <c r="A41" s="20" t="s">
        <v>99</v>
      </c>
      <c r="B41" s="21">
        <v>0</v>
      </c>
      <c r="C41" s="22">
        <v>0</v>
      </c>
      <c r="D41" s="21">
        <v>170653.7</v>
      </c>
      <c r="E41" s="22">
        <v>81866</v>
      </c>
      <c r="F41" s="33"/>
      <c r="G41" s="33"/>
      <c r="H41" s="33">
        <v>4.5398341913429191E-5</v>
      </c>
      <c r="I41" s="173"/>
    </row>
    <row r="42" spans="1:9" x14ac:dyDescent="0.6">
      <c r="A42" s="20" t="s">
        <v>122</v>
      </c>
      <c r="B42" s="21">
        <v>0</v>
      </c>
      <c r="C42" s="22">
        <v>0</v>
      </c>
      <c r="D42" s="21">
        <v>96408</v>
      </c>
      <c r="E42" s="22">
        <v>46800</v>
      </c>
      <c r="F42" s="33"/>
      <c r="G42" s="33"/>
      <c r="H42" s="33">
        <v>2.5952683672690571E-5</v>
      </c>
      <c r="I42" s="173"/>
    </row>
    <row r="43" spans="1:9" x14ac:dyDescent="0.6">
      <c r="A43" s="20" t="s">
        <v>123</v>
      </c>
      <c r="B43" s="21">
        <v>0</v>
      </c>
      <c r="C43" s="22">
        <v>0</v>
      </c>
      <c r="D43" s="21">
        <v>94443.3</v>
      </c>
      <c r="E43" s="22">
        <v>46575</v>
      </c>
      <c r="F43" s="33"/>
      <c r="G43" s="33"/>
      <c r="H43" s="33">
        <v>2.58279111550334E-5</v>
      </c>
      <c r="I43" s="173"/>
    </row>
    <row r="44" spans="1:9" x14ac:dyDescent="0.6">
      <c r="A44" s="20" t="s">
        <v>127</v>
      </c>
      <c r="B44" s="21">
        <v>98117.34</v>
      </c>
      <c r="C44" s="22">
        <v>46540</v>
      </c>
      <c r="D44" s="21">
        <v>0</v>
      </c>
      <c r="E44" s="22">
        <v>0</v>
      </c>
      <c r="F44" s="33">
        <v>-1</v>
      </c>
      <c r="G44" s="33">
        <v>-1</v>
      </c>
      <c r="H44" s="33">
        <v>0</v>
      </c>
      <c r="I44" s="173"/>
    </row>
    <row r="45" spans="1:9" ht="16.899999999999999" thickBot="1" x14ac:dyDescent="0.65">
      <c r="A45" s="20" t="s">
        <v>128</v>
      </c>
      <c r="B45" s="21">
        <v>64620</v>
      </c>
      <c r="C45" s="22">
        <v>26455</v>
      </c>
      <c r="D45" s="21">
        <v>0</v>
      </c>
      <c r="E45" s="22">
        <v>0</v>
      </c>
      <c r="F45" s="33">
        <v>-1</v>
      </c>
      <c r="G45" s="33">
        <v>-1</v>
      </c>
      <c r="H45" s="33">
        <v>0</v>
      </c>
      <c r="I45" s="173"/>
    </row>
    <row r="46" spans="1:9" ht="16.899999999999999" thickBot="1" x14ac:dyDescent="0.65">
      <c r="A46" s="29" t="s">
        <v>62</v>
      </c>
      <c r="B46" s="30">
        <v>160068577.69</v>
      </c>
      <c r="C46" s="31">
        <v>65483706</v>
      </c>
      <c r="D46" s="30">
        <v>207060224.62</v>
      </c>
      <c r="E46" s="31">
        <v>87471016</v>
      </c>
      <c r="F46" s="32">
        <v>0.29357196526733248</v>
      </c>
      <c r="G46" s="32">
        <v>0.3357676488254957</v>
      </c>
      <c r="H46" s="32">
        <v>4.8506572837112301E-2</v>
      </c>
      <c r="I46" s="173"/>
    </row>
    <row r="47" spans="1:9" x14ac:dyDescent="0.6">
      <c r="A47" s="20" t="s">
        <v>85</v>
      </c>
      <c r="B47" s="21">
        <v>28975365.940000001</v>
      </c>
      <c r="C47" s="22">
        <v>9169202</v>
      </c>
      <c r="D47" s="21">
        <v>54250091.079999998</v>
      </c>
      <c r="E47" s="22">
        <v>20391023</v>
      </c>
      <c r="F47" s="33">
        <v>0.87228320747827603</v>
      </c>
      <c r="G47" s="33">
        <v>1.223860157078009</v>
      </c>
      <c r="H47" s="33">
        <v>1.130773012140081E-2</v>
      </c>
      <c r="I47" s="173"/>
    </row>
    <row r="48" spans="1:9" x14ac:dyDescent="0.6">
      <c r="A48" s="20" t="s">
        <v>88</v>
      </c>
      <c r="B48" s="21">
        <v>1763127.31</v>
      </c>
      <c r="C48" s="22">
        <v>764797</v>
      </c>
      <c r="D48" s="21">
        <v>48747272.030000001</v>
      </c>
      <c r="E48" s="22">
        <v>19615197</v>
      </c>
      <c r="F48" s="33">
        <v>26.64818612559521</v>
      </c>
      <c r="G48" s="33">
        <v>24.647586222226291</v>
      </c>
      <c r="H48" s="33">
        <v>1.08775000623613E-2</v>
      </c>
      <c r="I48" s="173"/>
    </row>
    <row r="49" spans="1:12" x14ac:dyDescent="0.6">
      <c r="A49" s="20" t="s">
        <v>89</v>
      </c>
      <c r="B49" s="21">
        <v>22610074.789999999</v>
      </c>
      <c r="C49" s="22">
        <v>9230658</v>
      </c>
      <c r="D49" s="21">
        <v>29230262.719999999</v>
      </c>
      <c r="E49" s="22">
        <v>13566826</v>
      </c>
      <c r="F49" s="33">
        <v>0.29279814381365871</v>
      </c>
      <c r="G49" s="33">
        <v>0.46975719390752002</v>
      </c>
      <c r="H49" s="33">
        <v>7.5234090517186736E-3</v>
      </c>
      <c r="I49" s="173"/>
    </row>
    <row r="50" spans="1:12" x14ac:dyDescent="0.6">
      <c r="A50" s="20" t="s">
        <v>87</v>
      </c>
      <c r="B50" s="21">
        <v>20543535.109999999</v>
      </c>
      <c r="C50" s="22">
        <v>8874457</v>
      </c>
      <c r="D50" s="21">
        <v>24901654.370000001</v>
      </c>
      <c r="E50" s="22">
        <v>11335208</v>
      </c>
      <c r="F50" s="33">
        <v>0.2121406679358995</v>
      </c>
      <c r="G50" s="33">
        <v>0.27728468344598428</v>
      </c>
      <c r="H50" s="33">
        <v>6.2858775125673406E-3</v>
      </c>
      <c r="I50" s="173"/>
    </row>
    <row r="51" spans="1:12" x14ac:dyDescent="0.6">
      <c r="A51" s="20" t="s">
        <v>86</v>
      </c>
      <c r="B51" s="21">
        <v>31829777.25</v>
      </c>
      <c r="C51" s="22">
        <v>13976000</v>
      </c>
      <c r="D51" s="21">
        <v>20289432.690000001</v>
      </c>
      <c r="E51" s="22">
        <v>9176388</v>
      </c>
      <c r="F51" s="33">
        <v>-0.3625644147415451</v>
      </c>
      <c r="G51" s="33">
        <v>-0.34341814539210069</v>
      </c>
      <c r="H51" s="33">
        <v>5.0887157055955912E-3</v>
      </c>
      <c r="I51" s="173"/>
    </row>
    <row r="52" spans="1:12" x14ac:dyDescent="0.6">
      <c r="A52" s="20" t="s">
        <v>49</v>
      </c>
      <c r="B52" s="21">
        <v>13624984.189999999</v>
      </c>
      <c r="C52" s="22">
        <v>6092089</v>
      </c>
      <c r="D52" s="21">
        <v>11468466.380000001</v>
      </c>
      <c r="E52" s="22">
        <v>5689562</v>
      </c>
      <c r="F52" s="33">
        <v>-0.15827672017284</v>
      </c>
      <c r="G52" s="33">
        <v>-6.6073722823156378E-2</v>
      </c>
      <c r="H52" s="33">
        <v>3.155115444917964E-3</v>
      </c>
      <c r="I52" s="173"/>
      <c r="J52" s="182"/>
      <c r="K52" s="182"/>
    </row>
    <row r="53" spans="1:12" x14ac:dyDescent="0.6">
      <c r="A53" s="20" t="s">
        <v>90</v>
      </c>
      <c r="B53" s="21">
        <v>0</v>
      </c>
      <c r="C53" s="22">
        <v>0</v>
      </c>
      <c r="D53" s="21">
        <v>6290117.9299999997</v>
      </c>
      <c r="E53" s="22">
        <v>2127375</v>
      </c>
      <c r="F53" s="33"/>
      <c r="G53" s="33"/>
      <c r="H53" s="33">
        <v>1.1797241544485059E-3</v>
      </c>
      <c r="I53" s="173"/>
    </row>
    <row r="54" spans="1:12" x14ac:dyDescent="0.6">
      <c r="A54" s="20" t="s">
        <v>91</v>
      </c>
      <c r="B54" s="21">
        <v>1387200.46</v>
      </c>
      <c r="C54" s="22">
        <v>625251</v>
      </c>
      <c r="D54" s="21">
        <v>3930401.58</v>
      </c>
      <c r="E54" s="22">
        <v>1865943</v>
      </c>
      <c r="F54" s="33">
        <v>1.8333335327757889</v>
      </c>
      <c r="G54" s="33">
        <v>1.9843103009831251</v>
      </c>
      <c r="H54" s="33">
        <v>1.034748470732292E-3</v>
      </c>
      <c r="I54" s="173"/>
    </row>
    <row r="55" spans="1:12" x14ac:dyDescent="0.6">
      <c r="A55" s="20" t="s">
        <v>54</v>
      </c>
      <c r="B55" s="21">
        <v>5608005.9299999997</v>
      </c>
      <c r="C55" s="22">
        <v>2236024</v>
      </c>
      <c r="D55" s="21">
        <v>3596805.98</v>
      </c>
      <c r="E55" s="22">
        <v>1672057</v>
      </c>
      <c r="F55" s="33">
        <v>-0.35863013967961332</v>
      </c>
      <c r="G55" s="33">
        <v>-0.2522186702826088</v>
      </c>
      <c r="H55" s="33">
        <v>9.2723005136128157E-4</v>
      </c>
      <c r="I55" s="173"/>
    </row>
    <row r="56" spans="1:12" s="183" customFormat="1" x14ac:dyDescent="0.6">
      <c r="A56" s="20" t="s">
        <v>116</v>
      </c>
      <c r="B56" s="21">
        <v>602560.9</v>
      </c>
      <c r="C56" s="22">
        <v>248201</v>
      </c>
      <c r="D56" s="21">
        <v>1587079.92</v>
      </c>
      <c r="E56" s="22">
        <v>746031</v>
      </c>
      <c r="F56" s="33">
        <v>1.6338913128946799</v>
      </c>
      <c r="G56" s="33">
        <v>2.0057534014770289</v>
      </c>
      <c r="H56" s="33">
        <v>4.137074049790816E-4</v>
      </c>
      <c r="I56" s="173"/>
      <c r="J56" s="140"/>
      <c r="K56" s="140"/>
      <c r="L56" s="140"/>
    </row>
    <row r="57" spans="1:12" x14ac:dyDescent="0.6">
      <c r="A57" s="20" t="s">
        <v>66</v>
      </c>
      <c r="B57" s="21">
        <v>2108963.58</v>
      </c>
      <c r="C57" s="22">
        <v>845588</v>
      </c>
      <c r="D57" s="21">
        <v>1218021.8400000001</v>
      </c>
      <c r="E57" s="22">
        <v>575113</v>
      </c>
      <c r="F57" s="33">
        <v>-0.42245477752631461</v>
      </c>
      <c r="G57" s="33">
        <v>-0.31986617596276201</v>
      </c>
      <c r="H57" s="33">
        <v>3.1892576421051482E-4</v>
      </c>
      <c r="I57" s="173"/>
    </row>
    <row r="58" spans="1:12" x14ac:dyDescent="0.6">
      <c r="A58" s="20" t="s">
        <v>57</v>
      </c>
      <c r="B58" s="21">
        <v>29755307.09</v>
      </c>
      <c r="C58" s="22">
        <v>12893285</v>
      </c>
      <c r="D58" s="21">
        <v>578139.48</v>
      </c>
      <c r="E58" s="22">
        <v>273370</v>
      </c>
      <c r="F58" s="33">
        <v>-0.98057020624081215</v>
      </c>
      <c r="G58" s="33">
        <v>-0.97879749032151231</v>
      </c>
      <c r="H58" s="33">
        <v>1.515958362308423E-4</v>
      </c>
      <c r="I58" s="173"/>
    </row>
    <row r="59" spans="1:12" x14ac:dyDescent="0.6">
      <c r="A59" s="20" t="s">
        <v>124</v>
      </c>
      <c r="B59" s="21">
        <v>122259.6</v>
      </c>
      <c r="C59" s="22">
        <v>50265</v>
      </c>
      <c r="D59" s="21">
        <v>464533.8</v>
      </c>
      <c r="E59" s="22">
        <v>209021</v>
      </c>
      <c r="F59" s="33">
        <v>2.7995691135910801</v>
      </c>
      <c r="G59" s="33">
        <v>3.1583805829105742</v>
      </c>
      <c r="H59" s="33">
        <v>1.159114507254157E-4</v>
      </c>
      <c r="I59" s="173"/>
    </row>
    <row r="60" spans="1:12" x14ac:dyDescent="0.6">
      <c r="A60" s="20" t="s">
        <v>107</v>
      </c>
      <c r="B60" s="21">
        <v>455424.76</v>
      </c>
      <c r="C60" s="22">
        <v>165717</v>
      </c>
      <c r="D60" s="21">
        <v>399794.82</v>
      </c>
      <c r="E60" s="22">
        <v>182928</v>
      </c>
      <c r="F60" s="33">
        <v>-0.122149573071082</v>
      </c>
      <c r="G60" s="33">
        <v>0.1038577816397834</v>
      </c>
      <c r="H60" s="33">
        <v>1.014417204888449E-4</v>
      </c>
      <c r="I60" s="173"/>
    </row>
    <row r="61" spans="1:12" x14ac:dyDescent="0.6">
      <c r="A61" s="20" t="s">
        <v>108</v>
      </c>
      <c r="B61" s="21">
        <v>0</v>
      </c>
      <c r="C61" s="22">
        <v>0</v>
      </c>
      <c r="D61" s="21">
        <v>108150</v>
      </c>
      <c r="E61" s="22">
        <v>44974</v>
      </c>
      <c r="F61" s="33"/>
      <c r="G61" s="33"/>
      <c r="H61" s="33">
        <v>2.4940085373837301E-5</v>
      </c>
      <c r="I61" s="173"/>
    </row>
    <row r="62" spans="1:12" x14ac:dyDescent="0.6">
      <c r="A62" s="20" t="s">
        <v>117</v>
      </c>
      <c r="B62" s="21">
        <v>472562.3</v>
      </c>
      <c r="C62" s="22">
        <v>206351</v>
      </c>
      <c r="D62" s="21">
        <v>0</v>
      </c>
      <c r="E62" s="22">
        <v>0</v>
      </c>
      <c r="F62" s="33">
        <v>-1</v>
      </c>
      <c r="G62" s="33">
        <v>-1</v>
      </c>
      <c r="H62" s="33">
        <v>0</v>
      </c>
      <c r="I62" s="173"/>
    </row>
    <row r="63" spans="1:12" x14ac:dyDescent="0.6">
      <c r="A63" s="20" t="s">
        <v>129</v>
      </c>
      <c r="B63" s="21">
        <v>117143.28</v>
      </c>
      <c r="C63" s="22">
        <v>54233</v>
      </c>
      <c r="D63" s="21">
        <v>0</v>
      </c>
      <c r="E63" s="22">
        <v>0</v>
      </c>
      <c r="F63" s="33">
        <v>-1</v>
      </c>
      <c r="G63" s="33">
        <v>-1</v>
      </c>
      <c r="H63" s="33">
        <v>0</v>
      </c>
      <c r="I63" s="173"/>
    </row>
    <row r="64" spans="1:12" ht="16.899999999999999" thickBot="1" x14ac:dyDescent="0.65">
      <c r="A64" s="20" t="s">
        <v>125</v>
      </c>
      <c r="B64" s="21">
        <v>92285.2</v>
      </c>
      <c r="C64" s="22">
        <v>51588</v>
      </c>
      <c r="D64" s="21">
        <v>0</v>
      </c>
      <c r="E64" s="22">
        <v>0</v>
      </c>
      <c r="F64" s="33">
        <v>-1</v>
      </c>
      <c r="G64" s="33">
        <v>-1</v>
      </c>
      <c r="H64" s="33">
        <v>0</v>
      </c>
      <c r="I64" s="173"/>
    </row>
    <row r="65" spans="1:12" ht="16.899999999999999" thickBot="1" x14ac:dyDescent="0.65">
      <c r="A65" s="29" t="s">
        <v>68</v>
      </c>
      <c r="B65" s="30">
        <v>89001831.425000012</v>
      </c>
      <c r="C65" s="31">
        <v>35993249</v>
      </c>
      <c r="D65" s="30">
        <v>102031812.48999999</v>
      </c>
      <c r="E65" s="31">
        <v>43323339</v>
      </c>
      <c r="F65" s="32">
        <v>0.1464012690118639</v>
      </c>
      <c r="G65" s="32">
        <v>0.20365180148088319</v>
      </c>
      <c r="H65" s="32">
        <v>2.4024720357088431E-2</v>
      </c>
      <c r="I65" s="173"/>
    </row>
    <row r="66" spans="1:12" x14ac:dyDescent="0.6">
      <c r="A66" s="20" t="s">
        <v>43</v>
      </c>
      <c r="B66" s="21">
        <v>21306246.949999999</v>
      </c>
      <c r="C66" s="22">
        <v>9698328</v>
      </c>
      <c r="D66" s="21">
        <v>29908944.57</v>
      </c>
      <c r="E66" s="22">
        <v>13633638</v>
      </c>
      <c r="F66" s="33">
        <v>0.40376409980547989</v>
      </c>
      <c r="G66" s="33">
        <v>0.40577200523636647</v>
      </c>
      <c r="H66" s="33">
        <v>7.5604592803840539E-3</v>
      </c>
      <c r="I66" s="173"/>
    </row>
    <row r="67" spans="1:12" x14ac:dyDescent="0.6">
      <c r="A67" s="20" t="s">
        <v>45</v>
      </c>
      <c r="B67" s="21">
        <v>19719857.600000001</v>
      </c>
      <c r="C67" s="22">
        <v>7681582</v>
      </c>
      <c r="D67" s="21">
        <v>17800170.109999999</v>
      </c>
      <c r="E67" s="22">
        <v>7321246</v>
      </c>
      <c r="F67" s="33">
        <v>-9.7347938759963504E-2</v>
      </c>
      <c r="G67" s="33">
        <v>-4.6909087216669643E-2</v>
      </c>
      <c r="H67" s="33">
        <v>4.059956870255366E-3</v>
      </c>
      <c r="I67" s="173"/>
    </row>
    <row r="68" spans="1:12" x14ac:dyDescent="0.6">
      <c r="A68" s="20" t="s">
        <v>83</v>
      </c>
      <c r="B68" s="21">
        <v>20745369.620000001</v>
      </c>
      <c r="C68" s="22">
        <v>7401970</v>
      </c>
      <c r="D68" s="21">
        <v>18790714.579999998</v>
      </c>
      <c r="E68" s="22">
        <v>7193172</v>
      </c>
      <c r="F68" s="33">
        <v>-9.4221268447084117E-2</v>
      </c>
      <c r="G68" s="33">
        <v>-2.8208436402741399E-2</v>
      </c>
      <c r="H68" s="33">
        <v>3.9889341350268157E-3</v>
      </c>
      <c r="I68" s="173"/>
    </row>
    <row r="69" spans="1:12" x14ac:dyDescent="0.6">
      <c r="A69" s="20" t="s">
        <v>44</v>
      </c>
      <c r="B69" s="21">
        <v>10052286.65</v>
      </c>
      <c r="C69" s="22">
        <v>4201083</v>
      </c>
      <c r="D69" s="21">
        <v>9680630.4100000001</v>
      </c>
      <c r="E69" s="22">
        <v>4209102</v>
      </c>
      <c r="F69" s="33">
        <v>-3.6972308186217551E-2</v>
      </c>
      <c r="G69" s="33">
        <v>1.9087935182426909E-3</v>
      </c>
      <c r="H69" s="33">
        <v>2.3341344605147269E-3</v>
      </c>
      <c r="I69" s="173"/>
    </row>
    <row r="70" spans="1:12" x14ac:dyDescent="0.6">
      <c r="A70" s="20" t="s">
        <v>109</v>
      </c>
      <c r="B70" s="21">
        <v>3639529.79</v>
      </c>
      <c r="C70" s="22">
        <v>1540782</v>
      </c>
      <c r="D70" s="21">
        <v>6723007.9299999997</v>
      </c>
      <c r="E70" s="22">
        <v>2892464</v>
      </c>
      <c r="F70" s="33">
        <v>0.84721882163794571</v>
      </c>
      <c r="G70" s="33">
        <v>0.87727011348782624</v>
      </c>
      <c r="H70" s="33">
        <v>1.604000068945411E-3</v>
      </c>
      <c r="I70" s="173"/>
    </row>
    <row r="71" spans="1:12" x14ac:dyDescent="0.6">
      <c r="A71" s="20" t="s">
        <v>53</v>
      </c>
      <c r="B71" s="21">
        <v>2116151.31</v>
      </c>
      <c r="C71" s="22">
        <v>876980</v>
      </c>
      <c r="D71" s="21">
        <v>3629506.43</v>
      </c>
      <c r="E71" s="22">
        <v>1570893</v>
      </c>
      <c r="F71" s="33">
        <v>0.71514504319636774</v>
      </c>
      <c r="G71" s="33">
        <v>0.79125293621291259</v>
      </c>
      <c r="H71" s="33">
        <v>8.7113010924452794E-4</v>
      </c>
      <c r="I71" s="173"/>
    </row>
    <row r="72" spans="1:12" x14ac:dyDescent="0.6">
      <c r="A72" s="20" t="s">
        <v>42</v>
      </c>
      <c r="B72" s="21">
        <v>3130648.5550000002</v>
      </c>
      <c r="C72" s="22">
        <v>1247414</v>
      </c>
      <c r="D72" s="21">
        <v>2785390.36</v>
      </c>
      <c r="E72" s="22">
        <v>1262616</v>
      </c>
      <c r="F72" s="33">
        <v>-0.1102832812225389</v>
      </c>
      <c r="G72" s="33">
        <v>1.2186812076824481E-2</v>
      </c>
      <c r="H72" s="33">
        <v>7.0017678735209135E-4</v>
      </c>
      <c r="I72" s="173"/>
    </row>
    <row r="73" spans="1:12" x14ac:dyDescent="0.6">
      <c r="A73" s="20" t="s">
        <v>84</v>
      </c>
      <c r="B73" s="21">
        <v>1806903.64</v>
      </c>
      <c r="C73" s="22">
        <v>722649</v>
      </c>
      <c r="D73" s="21">
        <v>2376706.54</v>
      </c>
      <c r="E73" s="22">
        <v>1080307</v>
      </c>
      <c r="F73" s="33">
        <v>0.3153476961283892</v>
      </c>
      <c r="G73" s="33">
        <v>0.49492630585526309</v>
      </c>
      <c r="H73" s="33">
        <v>5.9907832992293442E-4</v>
      </c>
      <c r="I73" s="173"/>
    </row>
    <row r="74" spans="1:12" x14ac:dyDescent="0.6">
      <c r="A74" s="20" t="s">
        <v>72</v>
      </c>
      <c r="B74" s="21">
        <v>352498.81</v>
      </c>
      <c r="C74" s="22">
        <v>126955</v>
      </c>
      <c r="D74" s="21">
        <v>2300806.67</v>
      </c>
      <c r="E74" s="22">
        <v>879897</v>
      </c>
      <c r="F74" s="33">
        <v>5.527133155428241</v>
      </c>
      <c r="G74" s="33">
        <v>5.9307786223465007</v>
      </c>
      <c r="H74" s="33">
        <v>4.8794206208438922E-4</v>
      </c>
      <c r="I74" s="173"/>
    </row>
    <row r="75" spans="1:12" x14ac:dyDescent="0.6">
      <c r="A75" s="20" t="s">
        <v>63</v>
      </c>
      <c r="B75" s="21">
        <v>1598806.3</v>
      </c>
      <c r="C75" s="22">
        <v>678054</v>
      </c>
      <c r="D75" s="21">
        <v>1781724.1</v>
      </c>
      <c r="E75" s="22">
        <v>782417</v>
      </c>
      <c r="F75" s="33">
        <v>0.11440898125057419</v>
      </c>
      <c r="G75" s="33">
        <v>0.1539154698593328</v>
      </c>
      <c r="H75" s="33">
        <v>4.3388506199007563E-4</v>
      </c>
      <c r="I75" s="173"/>
    </row>
    <row r="76" spans="1:12" x14ac:dyDescent="0.6">
      <c r="A76" s="20" t="s">
        <v>75</v>
      </c>
      <c r="B76" s="21">
        <v>571194.89</v>
      </c>
      <c r="C76" s="22">
        <v>203166</v>
      </c>
      <c r="D76" s="21">
        <v>1934970.23</v>
      </c>
      <c r="E76" s="22">
        <v>780194</v>
      </c>
      <c r="F76" s="33">
        <v>2.3875832292547292</v>
      </c>
      <c r="G76" s="33">
        <v>2.8401799513698158</v>
      </c>
      <c r="H76" s="33">
        <v>4.3265230951562283E-4</v>
      </c>
      <c r="I76" s="173"/>
    </row>
    <row r="77" spans="1:12" x14ac:dyDescent="0.6">
      <c r="A77" s="20" t="s">
        <v>67</v>
      </c>
      <c r="B77" s="21">
        <v>885506.29</v>
      </c>
      <c r="C77" s="22">
        <v>399937</v>
      </c>
      <c r="D77" s="21">
        <v>1114950.6100000001</v>
      </c>
      <c r="E77" s="22">
        <v>546631</v>
      </c>
      <c r="F77" s="33">
        <v>0.25911088672221633</v>
      </c>
      <c r="G77" s="33">
        <v>0.3667927698612532</v>
      </c>
      <c r="H77" s="33">
        <v>3.0313122710868629E-4</v>
      </c>
      <c r="I77" s="173"/>
    </row>
    <row r="78" spans="1:12" s="183" customFormat="1" x14ac:dyDescent="0.6">
      <c r="A78" s="20" t="s">
        <v>61</v>
      </c>
      <c r="B78" s="21">
        <v>862619.88</v>
      </c>
      <c r="C78" s="22">
        <v>374022</v>
      </c>
      <c r="D78" s="21">
        <v>715129.35</v>
      </c>
      <c r="E78" s="22">
        <v>341915</v>
      </c>
      <c r="F78" s="33">
        <v>-0.1709797483452388</v>
      </c>
      <c r="G78" s="33">
        <v>-8.584254402147462E-2</v>
      </c>
      <c r="H78" s="33">
        <v>1.896070905544444E-4</v>
      </c>
      <c r="I78" s="173"/>
      <c r="J78" s="140"/>
      <c r="K78" s="140"/>
      <c r="L78" s="140"/>
    </row>
    <row r="79" spans="1:12" x14ac:dyDescent="0.6">
      <c r="A79" s="20" t="s">
        <v>118</v>
      </c>
      <c r="B79" s="21">
        <v>123121.57</v>
      </c>
      <c r="C79" s="22">
        <v>52910</v>
      </c>
      <c r="D79" s="21">
        <v>474184.08</v>
      </c>
      <c r="E79" s="22">
        <v>216189</v>
      </c>
      <c r="F79" s="33">
        <v>2.8513485492428341</v>
      </c>
      <c r="G79" s="33">
        <v>3.0859761859761861</v>
      </c>
      <c r="H79" s="33">
        <v>1.198864258657116E-4</v>
      </c>
      <c r="I79" s="173"/>
    </row>
    <row r="80" spans="1:12" x14ac:dyDescent="0.6">
      <c r="A80" s="20" t="s">
        <v>126</v>
      </c>
      <c r="B80" s="21">
        <v>239982.2</v>
      </c>
      <c r="C80" s="22">
        <v>89242</v>
      </c>
      <c r="D80" s="21">
        <v>438820.04</v>
      </c>
      <c r="E80" s="22">
        <v>131972</v>
      </c>
      <c r="F80" s="33">
        <v>0.82855245097344721</v>
      </c>
      <c r="G80" s="33">
        <v>0.47881042558436621</v>
      </c>
      <c r="H80" s="33">
        <v>7.3184349778895717E-5</v>
      </c>
      <c r="I80" s="173"/>
    </row>
    <row r="81" spans="1:9" x14ac:dyDescent="0.6">
      <c r="A81" s="20" t="s">
        <v>73</v>
      </c>
      <c r="B81" s="21">
        <v>257928.25</v>
      </c>
      <c r="C81" s="22">
        <v>92388</v>
      </c>
      <c r="D81" s="21">
        <v>362106.5</v>
      </c>
      <c r="E81" s="22">
        <v>131844</v>
      </c>
      <c r="F81" s="33">
        <v>0.40390399268013488</v>
      </c>
      <c r="G81" s="33">
        <v>0.42706845044811009</v>
      </c>
      <c r="H81" s="33">
        <v>7.3113368079961871E-5</v>
      </c>
      <c r="I81" s="173"/>
    </row>
    <row r="82" spans="1:9" x14ac:dyDescent="0.6">
      <c r="A82" s="20" t="s">
        <v>76</v>
      </c>
      <c r="B82" s="21">
        <v>224968.25</v>
      </c>
      <c r="C82" s="22">
        <v>79607</v>
      </c>
      <c r="D82" s="21">
        <v>405309.4</v>
      </c>
      <c r="E82" s="22">
        <v>126639</v>
      </c>
      <c r="F82" s="33">
        <v>0.80162934102923433</v>
      </c>
      <c r="G82" s="33">
        <v>0.59080231637921288</v>
      </c>
      <c r="H82" s="33">
        <v>7.0226963838159419E-5</v>
      </c>
      <c r="I82" s="173"/>
    </row>
    <row r="83" spans="1:9" x14ac:dyDescent="0.6">
      <c r="A83" s="20" t="s">
        <v>110</v>
      </c>
      <c r="B83" s="21">
        <v>271460.99</v>
      </c>
      <c r="C83" s="22">
        <v>81927</v>
      </c>
      <c r="D83" s="21">
        <v>403440.23</v>
      </c>
      <c r="E83" s="22">
        <v>101274</v>
      </c>
      <c r="F83" s="33">
        <v>0.48618123731148272</v>
      </c>
      <c r="G83" s="33">
        <v>0.23614925482441679</v>
      </c>
      <c r="H83" s="33">
        <v>5.6160942014274878E-5</v>
      </c>
      <c r="I83" s="173"/>
    </row>
    <row r="84" spans="1:9" x14ac:dyDescent="0.6">
      <c r="A84" s="20" t="s">
        <v>120</v>
      </c>
      <c r="B84" s="21">
        <v>136000</v>
      </c>
      <c r="C84" s="22">
        <v>40000</v>
      </c>
      <c r="D84" s="21">
        <v>270000</v>
      </c>
      <c r="E84" s="22">
        <v>80000</v>
      </c>
      <c r="F84" s="33">
        <v>0.98529411764705888</v>
      </c>
      <c r="G84" s="33">
        <v>1</v>
      </c>
      <c r="H84" s="33">
        <v>4.4363561833659093E-5</v>
      </c>
      <c r="I84" s="173"/>
    </row>
    <row r="85" spans="1:9" x14ac:dyDescent="0.6">
      <c r="A85" s="20" t="s">
        <v>65</v>
      </c>
      <c r="B85" s="21">
        <v>853901.88</v>
      </c>
      <c r="C85" s="22">
        <v>363933</v>
      </c>
      <c r="D85" s="21">
        <v>135300.35</v>
      </c>
      <c r="E85" s="22">
        <v>40929</v>
      </c>
      <c r="F85" s="33">
        <v>-0.84155047181767539</v>
      </c>
      <c r="G85" s="33">
        <v>-0.88753699169902156</v>
      </c>
      <c r="H85" s="33">
        <v>2.2696952778622909E-5</v>
      </c>
      <c r="I85" s="173"/>
    </row>
    <row r="86" spans="1:9" ht="16.899999999999999" thickBot="1" x14ac:dyDescent="0.65">
      <c r="A86" s="20" t="s">
        <v>74</v>
      </c>
      <c r="B86" s="21">
        <v>106848</v>
      </c>
      <c r="C86" s="22">
        <v>40320</v>
      </c>
      <c r="D86" s="21">
        <v>0</v>
      </c>
      <c r="E86" s="22">
        <v>0</v>
      </c>
      <c r="F86" s="33">
        <v>-1</v>
      </c>
      <c r="G86" s="33">
        <v>-1</v>
      </c>
      <c r="H86" s="33">
        <v>0</v>
      </c>
      <c r="I86" s="173"/>
    </row>
    <row r="87" spans="1:9" ht="16.899999999999999" thickBot="1" x14ac:dyDescent="0.65">
      <c r="A87" s="29" t="s">
        <v>47</v>
      </c>
      <c r="B87" s="30">
        <v>18339983.77</v>
      </c>
      <c r="C87" s="31">
        <v>7898522</v>
      </c>
      <c r="D87" s="30">
        <v>28020236.579999998</v>
      </c>
      <c r="E87" s="31">
        <v>13522365</v>
      </c>
      <c r="F87" s="32">
        <v>0.52782232151342834</v>
      </c>
      <c r="G87" s="32">
        <v>0.71201207010628065</v>
      </c>
      <c r="H87" s="32">
        <v>7.4987534476850942E-3</v>
      </c>
      <c r="I87" s="173"/>
    </row>
    <row r="88" spans="1:9" x14ac:dyDescent="0.6">
      <c r="A88" s="20" t="s">
        <v>46</v>
      </c>
      <c r="B88" s="21">
        <v>10982539.369999999</v>
      </c>
      <c r="C88" s="22">
        <v>5005014</v>
      </c>
      <c r="D88" s="21">
        <v>15542422.539999999</v>
      </c>
      <c r="E88" s="22">
        <v>8003530</v>
      </c>
      <c r="F88" s="33">
        <v>0.41519388334321089</v>
      </c>
      <c r="G88" s="33">
        <v>0.59910242009313053</v>
      </c>
      <c r="H88" s="33">
        <v>4.4383137255318197E-3</v>
      </c>
      <c r="I88" s="173"/>
    </row>
    <row r="89" spans="1:9" x14ac:dyDescent="0.6">
      <c r="A89" s="20" t="s">
        <v>81</v>
      </c>
      <c r="B89" s="21">
        <v>6532721.4000000004</v>
      </c>
      <c r="C89" s="22">
        <v>2619962</v>
      </c>
      <c r="D89" s="21">
        <v>9606264.1199999992</v>
      </c>
      <c r="E89" s="22">
        <v>4259055</v>
      </c>
      <c r="F89" s="33">
        <v>0.47048427933877579</v>
      </c>
      <c r="G89" s="33">
        <v>0.62561708910281899</v>
      </c>
      <c r="H89" s="33">
        <v>2.361835623068187E-3</v>
      </c>
      <c r="I89" s="173"/>
    </row>
    <row r="90" spans="1:9" x14ac:dyDescent="0.6">
      <c r="A90" s="20" t="s">
        <v>71</v>
      </c>
      <c r="B90" s="21">
        <v>824723</v>
      </c>
      <c r="C90" s="22">
        <v>273546</v>
      </c>
      <c r="D90" s="21">
        <v>1769010.7</v>
      </c>
      <c r="E90" s="22">
        <v>764242</v>
      </c>
      <c r="F90" s="33">
        <v>1.144975585742122</v>
      </c>
      <c r="G90" s="33">
        <v>1.7938335782647159</v>
      </c>
      <c r="H90" s="33">
        <v>4.2380621528599122E-4</v>
      </c>
      <c r="I90" s="173"/>
    </row>
    <row r="91" spans="1:9" x14ac:dyDescent="0.6">
      <c r="A91" s="20" t="s">
        <v>121</v>
      </c>
      <c r="B91" s="21">
        <v>0</v>
      </c>
      <c r="C91" s="22">
        <v>0</v>
      </c>
      <c r="D91" s="21">
        <v>341433.38</v>
      </c>
      <c r="E91" s="22">
        <v>159500</v>
      </c>
      <c r="F91" s="33"/>
      <c r="G91" s="33"/>
      <c r="H91" s="33">
        <v>8.8449851405857823E-5</v>
      </c>
      <c r="I91" s="173"/>
    </row>
    <row r="92" spans="1:9" x14ac:dyDescent="0.6">
      <c r="A92" s="20" t="s">
        <v>98</v>
      </c>
      <c r="B92" s="21">
        <v>0</v>
      </c>
      <c r="C92" s="22">
        <v>0</v>
      </c>
      <c r="D92" s="21">
        <v>315826.86</v>
      </c>
      <c r="E92" s="22">
        <v>130949</v>
      </c>
      <c r="F92" s="33"/>
      <c r="G92" s="33"/>
      <c r="H92" s="33">
        <v>7.2617050731947803E-5</v>
      </c>
      <c r="I92" s="173"/>
    </row>
    <row r="93" spans="1:9" x14ac:dyDescent="0.6">
      <c r="A93" s="20" t="s">
        <v>119</v>
      </c>
      <c r="B93" s="21">
        <v>0</v>
      </c>
      <c r="C93" s="22">
        <v>0</v>
      </c>
      <c r="D93" s="21">
        <v>276701.25</v>
      </c>
      <c r="E93" s="22">
        <v>124092</v>
      </c>
      <c r="F93" s="33"/>
      <c r="G93" s="33"/>
      <c r="H93" s="33">
        <v>6.8814538938280297E-5</v>
      </c>
      <c r="I93" s="193"/>
    </row>
    <row r="94" spans="1:9" ht="16.899999999999999" thickBot="1" x14ac:dyDescent="0.65">
      <c r="A94" s="20" t="s">
        <v>82</v>
      </c>
      <c r="B94" s="21">
        <v>0</v>
      </c>
      <c r="C94" s="22">
        <v>0</v>
      </c>
      <c r="D94" s="21">
        <v>168577.73</v>
      </c>
      <c r="E94" s="22">
        <v>80997</v>
      </c>
      <c r="F94" s="33"/>
      <c r="G94" s="33"/>
      <c r="H94" s="33">
        <v>4.4916442723011072E-5</v>
      </c>
      <c r="I94" s="193"/>
    </row>
    <row r="95" spans="1:9" ht="16.899999999999999" thickBot="1" x14ac:dyDescent="0.65">
      <c r="A95" s="29" t="s">
        <v>55</v>
      </c>
      <c r="B95" s="30">
        <v>2384730.6800000002</v>
      </c>
      <c r="C95" s="31">
        <v>933081</v>
      </c>
      <c r="D95" s="30">
        <v>2924455.94</v>
      </c>
      <c r="E95" s="31">
        <v>1298670</v>
      </c>
      <c r="F95" s="32">
        <v>0.2263254565920205</v>
      </c>
      <c r="G95" s="32">
        <v>0.39180842820719741</v>
      </c>
      <c r="H95" s="32">
        <v>7.2017033558147571E-4</v>
      </c>
      <c r="I95" s="193"/>
    </row>
    <row r="96" spans="1:9" x14ac:dyDescent="0.6">
      <c r="A96" s="20" t="s">
        <v>56</v>
      </c>
      <c r="B96" s="21">
        <v>2310338.12</v>
      </c>
      <c r="C96" s="22">
        <v>909652</v>
      </c>
      <c r="D96" s="21">
        <v>2924455.94</v>
      </c>
      <c r="E96" s="22">
        <v>1298670</v>
      </c>
      <c r="F96" s="33">
        <v>0.26581296247667852</v>
      </c>
      <c r="G96" s="33">
        <v>0.4276558508088808</v>
      </c>
      <c r="H96" s="33">
        <v>7.2017033558147571E-4</v>
      </c>
      <c r="I96" s="193"/>
    </row>
    <row r="97" spans="1:9" ht="16.899999999999999" thickBot="1" x14ac:dyDescent="0.65">
      <c r="A97" s="23" t="s">
        <v>111</v>
      </c>
      <c r="B97" s="24">
        <v>74392.56</v>
      </c>
      <c r="C97" s="25">
        <v>23429</v>
      </c>
      <c r="D97" s="24">
        <v>0</v>
      </c>
      <c r="E97" s="25">
        <v>0</v>
      </c>
      <c r="F97" s="34">
        <v>-1</v>
      </c>
      <c r="G97" s="34">
        <v>-1</v>
      </c>
      <c r="H97" s="34">
        <v>0</v>
      </c>
      <c r="I97" s="193"/>
    </row>
    <row r="98" spans="1:9" ht="16.899999999999999" thickBot="1" x14ac:dyDescent="0.65">
      <c r="A98" s="29" t="s">
        <v>50</v>
      </c>
      <c r="B98" s="30">
        <v>4271559659.1950002</v>
      </c>
      <c r="C98" s="31">
        <v>1774392042</v>
      </c>
      <c r="D98" s="30">
        <v>4004459493.0450001</v>
      </c>
      <c r="E98" s="31">
        <v>1803281718</v>
      </c>
      <c r="F98" s="32">
        <v>-6.252989246563323E-2</v>
      </c>
      <c r="G98" s="32">
        <v>1.6281450387613861E-2</v>
      </c>
      <c r="H98" s="32">
        <v>1</v>
      </c>
      <c r="I98" s="193"/>
    </row>
    <row r="99" spans="1:9" x14ac:dyDescent="0.6">
      <c r="A99" s="148"/>
      <c r="B99" s="149"/>
      <c r="C99" s="150"/>
      <c r="D99" s="149"/>
      <c r="E99" s="150"/>
      <c r="F99" s="151"/>
      <c r="G99" s="151"/>
      <c r="H99" s="151"/>
      <c r="I99" s="193"/>
    </row>
    <row r="100" spans="1:9" ht="16.899999999999999" thickBot="1" x14ac:dyDescent="0.65">
      <c r="A100" s="41"/>
      <c r="B100" s="41"/>
      <c r="C100" s="41"/>
      <c r="D100" s="41"/>
      <c r="E100" s="41"/>
      <c r="F100" s="41"/>
      <c r="G100" s="41"/>
      <c r="H100" s="41"/>
      <c r="I100" s="193"/>
    </row>
    <row r="101" spans="1:9" ht="16.899999999999999" thickBot="1" x14ac:dyDescent="0.65">
      <c r="A101" s="227" t="s">
        <v>48</v>
      </c>
      <c r="B101" s="230" t="s">
        <v>137</v>
      </c>
      <c r="C101" s="226"/>
      <c r="D101" s="238" t="s">
        <v>139</v>
      </c>
      <c r="E101" s="239"/>
      <c r="F101" s="231" t="s">
        <v>79</v>
      </c>
      <c r="G101" s="233" t="s">
        <v>103</v>
      </c>
      <c r="H101" s="198"/>
      <c r="I101" s="193"/>
    </row>
    <row r="102" spans="1:9" ht="16.899999999999999" thickBot="1" x14ac:dyDescent="0.65">
      <c r="A102" s="229"/>
      <c r="B102" s="199" t="s">
        <v>4</v>
      </c>
      <c r="C102" s="200" t="s">
        <v>0</v>
      </c>
      <c r="D102" s="185" t="s">
        <v>4</v>
      </c>
      <c r="E102" s="201" t="s">
        <v>0</v>
      </c>
      <c r="F102" s="232"/>
      <c r="G102" s="234"/>
      <c r="H102" s="198"/>
      <c r="I102" s="193"/>
    </row>
    <row r="103" spans="1:9" x14ac:dyDescent="0.6">
      <c r="A103" s="26" t="s">
        <v>41</v>
      </c>
      <c r="B103" s="27">
        <v>2439964212.29</v>
      </c>
      <c r="C103" s="28">
        <v>1065493713</v>
      </c>
      <c r="D103" s="27">
        <v>1960747769.28</v>
      </c>
      <c r="E103" s="28">
        <v>968343358</v>
      </c>
      <c r="F103" s="202">
        <f>+C103/$C$98</f>
        <v>0.60048382081280771</v>
      </c>
      <c r="G103" s="202">
        <f>+E103/$E$98</f>
        <v>0.536989505485576</v>
      </c>
      <c r="H103" s="235">
        <f>SUM(G103:G112)</f>
        <v>0.90679371208486914</v>
      </c>
      <c r="I103" s="193"/>
    </row>
    <row r="104" spans="1:9" x14ac:dyDescent="0.6">
      <c r="A104" s="20" t="s">
        <v>92</v>
      </c>
      <c r="B104" s="21">
        <v>815097602.13999999</v>
      </c>
      <c r="C104" s="22">
        <v>292069190</v>
      </c>
      <c r="D104" s="21">
        <v>904297168.676</v>
      </c>
      <c r="E104" s="22">
        <v>332955458</v>
      </c>
      <c r="F104" s="33">
        <f t="shared" ref="F104:F167" si="0">+C104/$C$98</f>
        <v>0.16460240075851287</v>
      </c>
      <c r="G104" s="33">
        <f t="shared" ref="G104:G167" si="1">+E104/$E$98</f>
        <v>0.18463862561046604</v>
      </c>
      <c r="H104" s="236"/>
      <c r="I104" s="193"/>
    </row>
    <row r="105" spans="1:9" x14ac:dyDescent="0.6">
      <c r="A105" s="20" t="s">
        <v>40</v>
      </c>
      <c r="B105" s="21">
        <v>210824667.75</v>
      </c>
      <c r="C105" s="22">
        <v>92264115</v>
      </c>
      <c r="D105" s="21">
        <v>197266184.44499999</v>
      </c>
      <c r="E105" s="22">
        <v>93674540</v>
      </c>
      <c r="F105" s="33">
        <f t="shared" si="0"/>
        <v>5.1997592874686707E-2</v>
      </c>
      <c r="G105" s="33">
        <f t="shared" si="1"/>
        <v>5.1946703094119653E-2</v>
      </c>
      <c r="H105" s="236"/>
      <c r="I105" s="193"/>
    </row>
    <row r="106" spans="1:9" x14ac:dyDescent="0.6">
      <c r="A106" s="20" t="s">
        <v>38</v>
      </c>
      <c r="B106" s="21">
        <v>126084161.29000001</v>
      </c>
      <c r="C106" s="22">
        <v>50863359</v>
      </c>
      <c r="D106" s="21">
        <v>136256775.94</v>
      </c>
      <c r="E106" s="22">
        <v>60659974</v>
      </c>
      <c r="F106" s="203">
        <f t="shared" si="0"/>
        <v>2.866523169404521E-2</v>
      </c>
      <c r="G106" s="203">
        <f t="shared" si="1"/>
        <v>3.3638656342214412E-2</v>
      </c>
      <c r="H106" s="236"/>
      <c r="I106" s="193"/>
    </row>
    <row r="107" spans="1:9" x14ac:dyDescent="0.6">
      <c r="A107" s="20" t="s">
        <v>39</v>
      </c>
      <c r="B107" s="21">
        <v>139263411.38999999</v>
      </c>
      <c r="C107" s="22">
        <v>58672003</v>
      </c>
      <c r="D107" s="21">
        <v>131525940.074</v>
      </c>
      <c r="E107" s="22">
        <v>59719385</v>
      </c>
      <c r="F107" s="203">
        <f t="shared" si="0"/>
        <v>3.3065975055810132E-2</v>
      </c>
      <c r="G107" s="203">
        <f t="shared" si="1"/>
        <v>3.3117057863944914E-2</v>
      </c>
      <c r="H107" s="236"/>
      <c r="I107" s="193"/>
    </row>
    <row r="108" spans="1:9" x14ac:dyDescent="0.6">
      <c r="A108" s="20" t="s">
        <v>37</v>
      </c>
      <c r="B108" s="21">
        <v>62166980.189999998</v>
      </c>
      <c r="C108" s="22">
        <v>28041051</v>
      </c>
      <c r="D108" s="21">
        <v>83813979.150000006</v>
      </c>
      <c r="E108" s="22">
        <v>40714872</v>
      </c>
      <c r="F108" s="33">
        <f t="shared" si="0"/>
        <v>1.580318798566839E-2</v>
      </c>
      <c r="G108" s="33">
        <f t="shared" si="1"/>
        <v>2.2578209269018941E-2</v>
      </c>
      <c r="H108" s="236"/>
      <c r="I108" s="193"/>
    </row>
    <row r="109" spans="1:9" x14ac:dyDescent="0.6">
      <c r="A109" s="20" t="s">
        <v>94</v>
      </c>
      <c r="B109" s="21">
        <v>42221900.030000001</v>
      </c>
      <c r="C109" s="22">
        <v>14534740</v>
      </c>
      <c r="D109" s="21">
        <v>59652533.219999999</v>
      </c>
      <c r="E109" s="22">
        <v>21912205</v>
      </c>
      <c r="F109" s="33">
        <f t="shared" si="0"/>
        <v>8.1913915617076467E-3</v>
      </c>
      <c r="G109" s="33">
        <f t="shared" si="1"/>
        <v>1.2151293267866424E-2</v>
      </c>
      <c r="H109" s="236"/>
      <c r="I109" s="193"/>
    </row>
    <row r="110" spans="1:9" x14ac:dyDescent="0.6">
      <c r="A110" s="20" t="s">
        <v>85</v>
      </c>
      <c r="B110" s="21">
        <v>28975365.940000001</v>
      </c>
      <c r="C110" s="22">
        <v>9169202</v>
      </c>
      <c r="D110" s="21">
        <v>54250091.079999998</v>
      </c>
      <c r="E110" s="22">
        <v>20391023</v>
      </c>
      <c r="F110" s="33">
        <f t="shared" si="0"/>
        <v>5.1675175400724659E-3</v>
      </c>
      <c r="G110" s="33">
        <f t="shared" si="1"/>
        <v>1.130773012140081E-2</v>
      </c>
      <c r="H110" s="236"/>
      <c r="I110" s="193"/>
    </row>
    <row r="111" spans="1:9" x14ac:dyDescent="0.6">
      <c r="A111" s="20" t="s">
        <v>88</v>
      </c>
      <c r="B111" s="21">
        <v>1763127.31</v>
      </c>
      <c r="C111" s="22">
        <v>764797</v>
      </c>
      <c r="D111" s="21">
        <v>48747272.030000001</v>
      </c>
      <c r="E111" s="22">
        <v>19615197</v>
      </c>
      <c r="F111" s="33">
        <f t="shared" si="0"/>
        <v>4.3101917834232489E-4</v>
      </c>
      <c r="G111" s="33">
        <f t="shared" si="1"/>
        <v>1.0877500062361304E-2</v>
      </c>
      <c r="H111" s="236"/>
      <c r="I111" s="193"/>
    </row>
    <row r="112" spans="1:9" ht="16.899999999999999" thickBot="1" x14ac:dyDescent="0.65">
      <c r="A112" s="23" t="s">
        <v>64</v>
      </c>
      <c r="B112" s="24">
        <v>9991810.5700000003</v>
      </c>
      <c r="C112" s="25">
        <v>4196617</v>
      </c>
      <c r="D112" s="24">
        <v>34794648.460000001</v>
      </c>
      <c r="E112" s="25">
        <v>17218511</v>
      </c>
      <c r="F112" s="204">
        <f t="shared" si="0"/>
        <v>2.3651013421305683E-3</v>
      </c>
      <c r="G112" s="204">
        <f t="shared" si="1"/>
        <v>9.5484309679004908E-3</v>
      </c>
      <c r="H112" s="237"/>
      <c r="I112" s="193"/>
    </row>
    <row r="113" spans="1:9" x14ac:dyDescent="0.6">
      <c r="A113" s="20" t="s">
        <v>95</v>
      </c>
      <c r="B113" s="21">
        <v>41145465.799999997</v>
      </c>
      <c r="C113" s="22">
        <v>13172437</v>
      </c>
      <c r="D113" s="21">
        <v>43012954.590000004</v>
      </c>
      <c r="E113" s="22">
        <v>15019170</v>
      </c>
      <c r="F113" s="203">
        <f t="shared" si="0"/>
        <v>7.4236339479705577E-3</v>
      </c>
      <c r="G113" s="203">
        <f t="shared" si="1"/>
        <v>8.3287984623154707E-3</v>
      </c>
      <c r="H113" s="148"/>
      <c r="I113" s="193"/>
    </row>
    <row r="114" spans="1:9" x14ac:dyDescent="0.6">
      <c r="A114" s="20" t="s">
        <v>43</v>
      </c>
      <c r="B114" s="21">
        <v>21306246.949999999</v>
      </c>
      <c r="C114" s="22">
        <v>9698328</v>
      </c>
      <c r="D114" s="21">
        <v>29908944.57</v>
      </c>
      <c r="E114" s="22">
        <v>13633638</v>
      </c>
      <c r="F114" s="203">
        <f t="shared" si="0"/>
        <v>5.4657188323886767E-3</v>
      </c>
      <c r="G114" s="203">
        <f t="shared" si="1"/>
        <v>7.5604592803840539E-3</v>
      </c>
      <c r="H114" s="148"/>
      <c r="I114" s="193"/>
    </row>
    <row r="115" spans="1:9" x14ac:dyDescent="0.6">
      <c r="A115" s="20" t="s">
        <v>89</v>
      </c>
      <c r="B115" s="21">
        <v>22610074.789999999</v>
      </c>
      <c r="C115" s="22">
        <v>9230658</v>
      </c>
      <c r="D115" s="21">
        <v>29230262.719999999</v>
      </c>
      <c r="E115" s="22">
        <v>13566826</v>
      </c>
      <c r="F115" s="203">
        <f t="shared" si="0"/>
        <v>5.2021525015383272E-3</v>
      </c>
      <c r="G115" s="203">
        <f t="shared" si="1"/>
        <v>7.5234090517186736E-3</v>
      </c>
      <c r="H115" s="148"/>
      <c r="I115" s="193"/>
    </row>
    <row r="116" spans="1:9" x14ac:dyDescent="0.6">
      <c r="A116" s="20" t="s">
        <v>34</v>
      </c>
      <c r="B116" s="21">
        <v>27071370.359999999</v>
      </c>
      <c r="C116" s="22">
        <v>11193336</v>
      </c>
      <c r="D116" s="21">
        <v>28627879.41</v>
      </c>
      <c r="E116" s="22">
        <v>12779300</v>
      </c>
      <c r="F116" s="203">
        <f t="shared" si="0"/>
        <v>6.3082654425024752E-3</v>
      </c>
      <c r="G116" s="203">
        <f t="shared" si="1"/>
        <v>7.0866908217609957E-3</v>
      </c>
      <c r="H116" s="148"/>
      <c r="I116" s="193"/>
    </row>
    <row r="117" spans="1:9" x14ac:dyDescent="0.6">
      <c r="A117" s="20" t="s">
        <v>35</v>
      </c>
      <c r="B117" s="21">
        <v>14468374.359999999</v>
      </c>
      <c r="C117" s="22">
        <v>6185650</v>
      </c>
      <c r="D117" s="21">
        <v>24637005.170000002</v>
      </c>
      <c r="E117" s="22">
        <v>11719483</v>
      </c>
      <c r="F117" s="203">
        <f t="shared" si="0"/>
        <v>3.4860672577340154E-3</v>
      </c>
      <c r="G117" s="203">
        <f t="shared" si="1"/>
        <v>6.4989751091127073E-3</v>
      </c>
      <c r="H117" s="148"/>
      <c r="I117" s="193"/>
    </row>
    <row r="118" spans="1:9" x14ac:dyDescent="0.6">
      <c r="A118" s="20" t="s">
        <v>87</v>
      </c>
      <c r="B118" s="21">
        <v>20543535.109999999</v>
      </c>
      <c r="C118" s="22">
        <v>8874457</v>
      </c>
      <c r="D118" s="21">
        <v>24901654.370000001</v>
      </c>
      <c r="E118" s="22">
        <v>11335208</v>
      </c>
      <c r="F118" s="203">
        <f t="shared" si="0"/>
        <v>5.0014071242098146E-3</v>
      </c>
      <c r="G118" s="203">
        <f t="shared" si="1"/>
        <v>6.2858775125673406E-3</v>
      </c>
      <c r="H118" s="148"/>
      <c r="I118" s="193"/>
    </row>
    <row r="119" spans="1:9" x14ac:dyDescent="0.6">
      <c r="A119" s="20" t="s">
        <v>86</v>
      </c>
      <c r="B119" s="21">
        <v>31829777.25</v>
      </c>
      <c r="C119" s="22">
        <v>13976000</v>
      </c>
      <c r="D119" s="21">
        <v>20289432.690000001</v>
      </c>
      <c r="E119" s="22">
        <v>9176388</v>
      </c>
      <c r="F119" s="203">
        <f t="shared" si="0"/>
        <v>7.8765006093281381E-3</v>
      </c>
      <c r="G119" s="203">
        <f t="shared" si="1"/>
        <v>5.0887157055955912E-3</v>
      </c>
      <c r="H119" s="148"/>
      <c r="I119" s="193"/>
    </row>
    <row r="120" spans="1:9" x14ac:dyDescent="0.6">
      <c r="A120" s="20" t="s">
        <v>93</v>
      </c>
      <c r="B120" s="21">
        <v>46841802.770000003</v>
      </c>
      <c r="C120" s="22">
        <v>17088961</v>
      </c>
      <c r="D120" s="21">
        <v>24146898.559999999</v>
      </c>
      <c r="E120" s="22">
        <v>8089299</v>
      </c>
      <c r="F120" s="203">
        <f t="shared" si="0"/>
        <v>9.6308823504067543E-3</v>
      </c>
      <c r="G120" s="203">
        <f t="shared" si="1"/>
        <v>4.4858764547182082E-3</v>
      </c>
      <c r="H120" s="148"/>
      <c r="I120" s="193"/>
    </row>
    <row r="121" spans="1:9" x14ac:dyDescent="0.6">
      <c r="A121" s="20" t="s">
        <v>46</v>
      </c>
      <c r="B121" s="21">
        <v>10982539.369999999</v>
      </c>
      <c r="C121" s="22">
        <v>5005014</v>
      </c>
      <c r="D121" s="21">
        <v>15542422.539999999</v>
      </c>
      <c r="E121" s="22">
        <v>8003530</v>
      </c>
      <c r="F121" s="203">
        <f t="shared" si="0"/>
        <v>2.8206923168786393E-3</v>
      </c>
      <c r="G121" s="203">
        <f t="shared" si="1"/>
        <v>4.4383137255318197E-3</v>
      </c>
      <c r="H121" s="148"/>
      <c r="I121" s="193"/>
    </row>
    <row r="122" spans="1:9" x14ac:dyDescent="0.6">
      <c r="A122" s="20" t="s">
        <v>45</v>
      </c>
      <c r="B122" s="21">
        <v>19719857.600000001</v>
      </c>
      <c r="C122" s="22">
        <v>7681582</v>
      </c>
      <c r="D122" s="21">
        <v>17800170.109999999</v>
      </c>
      <c r="E122" s="22">
        <v>7321246</v>
      </c>
      <c r="F122" s="203">
        <f t="shared" si="0"/>
        <v>4.3291346095881552E-3</v>
      </c>
      <c r="G122" s="203">
        <f t="shared" si="1"/>
        <v>4.059956870255366E-3</v>
      </c>
      <c r="H122" s="148"/>
      <c r="I122" s="193"/>
    </row>
    <row r="123" spans="1:9" x14ac:dyDescent="0.6">
      <c r="A123" s="20" t="s">
        <v>83</v>
      </c>
      <c r="B123" s="21">
        <v>20745369.620000001</v>
      </c>
      <c r="C123" s="22">
        <v>7401970</v>
      </c>
      <c r="D123" s="21">
        <v>18790714.579999998</v>
      </c>
      <c r="E123" s="22">
        <v>7193172</v>
      </c>
      <c r="F123" s="203">
        <f t="shared" si="0"/>
        <v>4.1715527486568833E-3</v>
      </c>
      <c r="G123" s="203">
        <f t="shared" si="1"/>
        <v>3.9889341350268157E-3</v>
      </c>
      <c r="H123" s="148"/>
      <c r="I123" s="193"/>
    </row>
    <row r="124" spans="1:9" x14ac:dyDescent="0.6">
      <c r="A124" s="20" t="s">
        <v>49</v>
      </c>
      <c r="B124" s="21">
        <v>13624984.189999999</v>
      </c>
      <c r="C124" s="22">
        <v>6092089</v>
      </c>
      <c r="D124" s="21">
        <v>11468466.380000001</v>
      </c>
      <c r="E124" s="22">
        <v>5689562</v>
      </c>
      <c r="F124" s="203">
        <f t="shared" si="0"/>
        <v>3.4333387750845198E-3</v>
      </c>
      <c r="G124" s="203">
        <f t="shared" si="1"/>
        <v>3.1551154449179636E-3</v>
      </c>
      <c r="H124" s="148"/>
      <c r="I124" s="193"/>
    </row>
    <row r="125" spans="1:9" x14ac:dyDescent="0.6">
      <c r="A125" s="20" t="s">
        <v>81</v>
      </c>
      <c r="B125" s="21">
        <v>6532721.4000000004</v>
      </c>
      <c r="C125" s="22">
        <v>2619962</v>
      </c>
      <c r="D125" s="21">
        <v>9606264.1199999992</v>
      </c>
      <c r="E125" s="22">
        <v>4259055</v>
      </c>
      <c r="F125" s="203">
        <f t="shared" si="0"/>
        <v>1.4765406618071385E-3</v>
      </c>
      <c r="G125" s="203">
        <f t="shared" si="1"/>
        <v>2.3618356230681865E-3</v>
      </c>
      <c r="H125" s="148"/>
      <c r="I125" s="193"/>
    </row>
    <row r="126" spans="1:9" x14ac:dyDescent="0.6">
      <c r="A126" s="20" t="s">
        <v>44</v>
      </c>
      <c r="B126" s="21">
        <v>10052286.65</v>
      </c>
      <c r="C126" s="22">
        <v>4201083</v>
      </c>
      <c r="D126" s="21">
        <v>9680630.4100000001</v>
      </c>
      <c r="E126" s="22">
        <v>4209102</v>
      </c>
      <c r="F126" s="203">
        <f t="shared" si="0"/>
        <v>2.3676182605422212E-3</v>
      </c>
      <c r="G126" s="203">
        <f t="shared" si="1"/>
        <v>2.3341344605147269E-3</v>
      </c>
      <c r="H126" s="148"/>
      <c r="I126" s="193"/>
    </row>
    <row r="127" spans="1:9" x14ac:dyDescent="0.6">
      <c r="A127" s="20" t="s">
        <v>96</v>
      </c>
      <c r="B127" s="21">
        <v>5501367.96</v>
      </c>
      <c r="C127" s="22">
        <v>2261552</v>
      </c>
      <c r="D127" s="21">
        <v>7946891.6699999999</v>
      </c>
      <c r="E127" s="22">
        <v>3613176</v>
      </c>
      <c r="F127" s="203">
        <f t="shared" si="0"/>
        <v>1.2745503510322889E-3</v>
      </c>
      <c r="G127" s="203">
        <f t="shared" si="1"/>
        <v>2.0036669611486627E-3</v>
      </c>
      <c r="H127" s="148"/>
      <c r="I127" s="193"/>
    </row>
    <row r="128" spans="1:9" x14ac:dyDescent="0.6">
      <c r="A128" s="20" t="s">
        <v>109</v>
      </c>
      <c r="B128" s="21">
        <v>3639529.79</v>
      </c>
      <c r="C128" s="22">
        <v>1540782</v>
      </c>
      <c r="D128" s="21">
        <v>6723007.9299999997</v>
      </c>
      <c r="E128" s="22">
        <v>2892464</v>
      </c>
      <c r="F128" s="203">
        <f t="shared" si="0"/>
        <v>8.6834361489995912E-4</v>
      </c>
      <c r="G128" s="203">
        <f t="shared" si="1"/>
        <v>1.6040000689454114E-3</v>
      </c>
      <c r="H128" s="148"/>
      <c r="I128" s="193"/>
    </row>
    <row r="129" spans="1:10" x14ac:dyDescent="0.6">
      <c r="A129" s="20" t="s">
        <v>33</v>
      </c>
      <c r="B129" s="21">
        <v>6287955.0599999996</v>
      </c>
      <c r="C129" s="22">
        <v>3069977</v>
      </c>
      <c r="D129" s="21">
        <v>5022294.62</v>
      </c>
      <c r="E129" s="22">
        <v>2616579</v>
      </c>
      <c r="F129" s="203">
        <f t="shared" si="0"/>
        <v>1.7301571058330975E-3</v>
      </c>
      <c r="G129" s="203">
        <f t="shared" si="1"/>
        <v>1.4510095532394235E-3</v>
      </c>
      <c r="H129" s="148"/>
      <c r="I129" s="193"/>
    </row>
    <row r="130" spans="1:10" x14ac:dyDescent="0.6">
      <c r="A130" s="20" t="s">
        <v>90</v>
      </c>
      <c r="B130" s="21">
        <v>0</v>
      </c>
      <c r="C130" s="22">
        <v>0</v>
      </c>
      <c r="D130" s="21">
        <v>6290117.9299999997</v>
      </c>
      <c r="E130" s="22">
        <v>2127375</v>
      </c>
      <c r="F130" s="33">
        <f t="shared" si="0"/>
        <v>0</v>
      </c>
      <c r="G130" s="33">
        <f t="shared" si="1"/>
        <v>1.1797241544485063E-3</v>
      </c>
      <c r="H130" s="148"/>
      <c r="I130" s="193"/>
    </row>
    <row r="131" spans="1:10" x14ac:dyDescent="0.6">
      <c r="A131" s="20" t="s">
        <v>36</v>
      </c>
      <c r="B131" s="21">
        <v>6173749.5700000003</v>
      </c>
      <c r="C131" s="22">
        <v>1702436</v>
      </c>
      <c r="D131" s="21">
        <v>6506365.4299999997</v>
      </c>
      <c r="E131" s="22">
        <v>1965803</v>
      </c>
      <c r="F131" s="203">
        <f t="shared" si="0"/>
        <v>9.5944749508744694E-4</v>
      </c>
      <c r="G131" s="203">
        <f t="shared" si="1"/>
        <v>1.0901252867911567E-3</v>
      </c>
      <c r="H131" s="148"/>
      <c r="I131" s="193"/>
    </row>
    <row r="132" spans="1:10" x14ac:dyDescent="0.6">
      <c r="A132" s="20" t="s">
        <v>91</v>
      </c>
      <c r="B132" s="21">
        <v>1387200.46</v>
      </c>
      <c r="C132" s="22">
        <v>625251</v>
      </c>
      <c r="D132" s="21">
        <v>3930401.58</v>
      </c>
      <c r="E132" s="22">
        <v>1865943</v>
      </c>
      <c r="F132" s="203">
        <f t="shared" si="0"/>
        <v>3.52374776937824E-4</v>
      </c>
      <c r="G132" s="203">
        <f t="shared" si="1"/>
        <v>1.034748470732292E-3</v>
      </c>
      <c r="H132" s="148"/>
      <c r="I132" s="193"/>
    </row>
    <row r="133" spans="1:10" x14ac:dyDescent="0.6">
      <c r="A133" s="20" t="s">
        <v>54</v>
      </c>
      <c r="B133" s="21">
        <v>5608005.9299999997</v>
      </c>
      <c r="C133" s="22">
        <v>2236024</v>
      </c>
      <c r="D133" s="21">
        <v>3596805.98</v>
      </c>
      <c r="E133" s="22">
        <v>1672057</v>
      </c>
      <c r="F133" s="203">
        <f t="shared" si="0"/>
        <v>1.2601634515220623E-3</v>
      </c>
      <c r="G133" s="203">
        <f t="shared" si="1"/>
        <v>9.2723005136128157E-4</v>
      </c>
      <c r="H133" s="148"/>
      <c r="I133" s="193"/>
    </row>
    <row r="134" spans="1:10" x14ac:dyDescent="0.6">
      <c r="A134" s="20" t="s">
        <v>69</v>
      </c>
      <c r="B134" s="21">
        <v>1932986.8</v>
      </c>
      <c r="C134" s="22">
        <v>879001</v>
      </c>
      <c r="D134" s="21">
        <v>3431736.57</v>
      </c>
      <c r="E134" s="22">
        <v>1623059</v>
      </c>
      <c r="F134" s="203">
        <f t="shared" si="0"/>
        <v>4.9538150487264188E-4</v>
      </c>
      <c r="G134" s="203">
        <f t="shared" si="1"/>
        <v>9.0005847882721119E-4</v>
      </c>
      <c r="H134" s="148"/>
      <c r="I134" s="197"/>
      <c r="J134" s="193"/>
    </row>
    <row r="135" spans="1:10" x14ac:dyDescent="0.6">
      <c r="A135" s="20" t="s">
        <v>53</v>
      </c>
      <c r="B135" s="21">
        <v>2116151.31</v>
      </c>
      <c r="C135" s="22">
        <v>876980</v>
      </c>
      <c r="D135" s="21">
        <v>3629506.43</v>
      </c>
      <c r="E135" s="22">
        <v>1570893</v>
      </c>
      <c r="F135" s="203">
        <f t="shared" si="0"/>
        <v>4.942425232089719E-4</v>
      </c>
      <c r="G135" s="203">
        <f t="shared" si="1"/>
        <v>8.7113010924452794E-4</v>
      </c>
      <c r="H135" s="148"/>
      <c r="I135" s="197"/>
      <c r="J135" s="193"/>
    </row>
    <row r="136" spans="1:10" x14ac:dyDescent="0.6">
      <c r="A136" s="20" t="s">
        <v>56</v>
      </c>
      <c r="B136" s="21">
        <v>2310338.12</v>
      </c>
      <c r="C136" s="22">
        <v>909652</v>
      </c>
      <c r="D136" s="21">
        <v>2924455.94</v>
      </c>
      <c r="E136" s="22">
        <v>1298670</v>
      </c>
      <c r="F136" s="203">
        <f t="shared" si="0"/>
        <v>5.1265559046054373E-4</v>
      </c>
      <c r="G136" s="203">
        <f t="shared" si="1"/>
        <v>7.2017033558147571E-4</v>
      </c>
      <c r="H136" s="148"/>
      <c r="I136" s="197"/>
      <c r="J136" s="193"/>
    </row>
    <row r="137" spans="1:10" x14ac:dyDescent="0.6">
      <c r="A137" s="20" t="s">
        <v>60</v>
      </c>
      <c r="B137" s="21">
        <v>2264568.1800000002</v>
      </c>
      <c r="C137" s="22">
        <v>748772</v>
      </c>
      <c r="D137" s="21">
        <v>3396587.17</v>
      </c>
      <c r="E137" s="22">
        <v>1288513</v>
      </c>
      <c r="F137" s="203">
        <f t="shared" si="0"/>
        <v>4.219879160165891E-4</v>
      </c>
      <c r="G137" s="203">
        <f t="shared" si="1"/>
        <v>7.1453782686216978E-4</v>
      </c>
      <c r="H137" s="148"/>
      <c r="I137" s="197"/>
      <c r="J137" s="193"/>
    </row>
    <row r="138" spans="1:10" x14ac:dyDescent="0.6">
      <c r="A138" s="20" t="s">
        <v>70</v>
      </c>
      <c r="B138" s="21">
        <v>430816.24</v>
      </c>
      <c r="C138" s="22">
        <v>184112</v>
      </c>
      <c r="D138" s="21">
        <v>3204483.99</v>
      </c>
      <c r="E138" s="22">
        <v>1263429</v>
      </c>
      <c r="F138" s="203">
        <f t="shared" si="0"/>
        <v>1.0376060962969535E-4</v>
      </c>
      <c r="G138" s="203">
        <f t="shared" si="1"/>
        <v>7.0062763204922589E-4</v>
      </c>
      <c r="H138" s="148"/>
      <c r="I138" s="197"/>
      <c r="J138" s="193"/>
    </row>
    <row r="139" spans="1:10" x14ac:dyDescent="0.6">
      <c r="A139" s="20" t="s">
        <v>42</v>
      </c>
      <c r="B139" s="21">
        <v>3130648.5550000002</v>
      </c>
      <c r="C139" s="22">
        <v>1247414</v>
      </c>
      <c r="D139" s="21">
        <v>2785390.36</v>
      </c>
      <c r="E139" s="22">
        <v>1262616</v>
      </c>
      <c r="F139" s="203">
        <f t="shared" si="0"/>
        <v>7.0300923948801166E-4</v>
      </c>
      <c r="G139" s="203">
        <f t="shared" si="1"/>
        <v>7.0017678735209135E-4</v>
      </c>
      <c r="H139" s="148"/>
      <c r="I139" s="197"/>
      <c r="J139" s="193"/>
    </row>
    <row r="140" spans="1:10" x14ac:dyDescent="0.6">
      <c r="A140" s="20" t="s">
        <v>84</v>
      </c>
      <c r="B140" s="21">
        <v>1806903.64</v>
      </c>
      <c r="C140" s="22">
        <v>722649</v>
      </c>
      <c r="D140" s="21">
        <v>2376706.54</v>
      </c>
      <c r="E140" s="22">
        <v>1080307</v>
      </c>
      <c r="F140" s="203">
        <f t="shared" si="0"/>
        <v>4.0726569038568761E-4</v>
      </c>
      <c r="G140" s="203">
        <f t="shared" si="1"/>
        <v>5.9907832992293442E-4</v>
      </c>
      <c r="H140" s="148"/>
      <c r="I140" s="197"/>
      <c r="J140" s="193"/>
    </row>
    <row r="141" spans="1:10" x14ac:dyDescent="0.6">
      <c r="A141" s="20" t="s">
        <v>72</v>
      </c>
      <c r="B141" s="21">
        <v>352498.81</v>
      </c>
      <c r="C141" s="22">
        <v>126955</v>
      </c>
      <c r="D141" s="21">
        <v>2300806.67</v>
      </c>
      <c r="E141" s="22">
        <v>879897</v>
      </c>
      <c r="F141" s="203">
        <f t="shared" si="0"/>
        <v>7.1548449832373634E-5</v>
      </c>
      <c r="G141" s="203">
        <f t="shared" si="1"/>
        <v>4.8794206208438917E-4</v>
      </c>
      <c r="H141" s="148"/>
      <c r="I141" s="197"/>
      <c r="J141" s="193"/>
    </row>
    <row r="142" spans="1:10" x14ac:dyDescent="0.6">
      <c r="A142" s="20" t="s">
        <v>97</v>
      </c>
      <c r="B142" s="21">
        <v>968783.49</v>
      </c>
      <c r="C142" s="22">
        <v>443299</v>
      </c>
      <c r="D142" s="21">
        <v>1799830.87</v>
      </c>
      <c r="E142" s="22">
        <v>867756</v>
      </c>
      <c r="F142" s="203">
        <f t="shared" si="0"/>
        <v>2.4983148566217476E-4</v>
      </c>
      <c r="G142" s="203">
        <f t="shared" si="1"/>
        <v>4.8120933703160848E-4</v>
      </c>
      <c r="H142" s="148"/>
      <c r="I142" s="197"/>
      <c r="J142" s="193"/>
    </row>
    <row r="143" spans="1:10" x14ac:dyDescent="0.6">
      <c r="A143" s="20" t="s">
        <v>63</v>
      </c>
      <c r="B143" s="21">
        <v>1598806.3</v>
      </c>
      <c r="C143" s="22">
        <v>678054</v>
      </c>
      <c r="D143" s="21">
        <v>1781724.1</v>
      </c>
      <c r="E143" s="22">
        <v>782417</v>
      </c>
      <c r="F143" s="203">
        <f t="shared" si="0"/>
        <v>3.8213313853444346E-4</v>
      </c>
      <c r="G143" s="203">
        <f t="shared" si="1"/>
        <v>4.3388506199007557E-4</v>
      </c>
      <c r="H143" s="148"/>
      <c r="I143" s="197"/>
      <c r="J143" s="193"/>
    </row>
    <row r="144" spans="1:10" x14ac:dyDescent="0.6">
      <c r="A144" s="20" t="s">
        <v>75</v>
      </c>
      <c r="B144" s="21">
        <v>571194.89</v>
      </c>
      <c r="C144" s="22">
        <v>203166</v>
      </c>
      <c r="D144" s="21">
        <v>1934970.23</v>
      </c>
      <c r="E144" s="22">
        <v>780194</v>
      </c>
      <c r="F144" s="203">
        <f t="shared" si="0"/>
        <v>1.1449893551765602E-4</v>
      </c>
      <c r="G144" s="203">
        <f t="shared" si="1"/>
        <v>4.3265230951562277E-4</v>
      </c>
      <c r="H144" s="148"/>
      <c r="I144" s="197"/>
      <c r="J144" s="193"/>
    </row>
    <row r="145" spans="1:10" x14ac:dyDescent="0.6">
      <c r="A145" s="20" t="s">
        <v>71</v>
      </c>
      <c r="B145" s="21">
        <v>824723</v>
      </c>
      <c r="C145" s="22">
        <v>273546</v>
      </c>
      <c r="D145" s="21">
        <v>1769010.7</v>
      </c>
      <c r="E145" s="22">
        <v>764242</v>
      </c>
      <c r="F145" s="33">
        <f t="shared" si="0"/>
        <v>1.5416322522032592E-4</v>
      </c>
      <c r="G145" s="33">
        <f t="shared" si="1"/>
        <v>4.2380621528599117E-4</v>
      </c>
      <c r="H145" s="148"/>
      <c r="I145" s="197"/>
      <c r="J145" s="193"/>
    </row>
    <row r="146" spans="1:10" x14ac:dyDescent="0.6">
      <c r="A146" s="20" t="s">
        <v>116</v>
      </c>
      <c r="B146" s="21">
        <v>602560.9</v>
      </c>
      <c r="C146" s="22">
        <v>248201</v>
      </c>
      <c r="D146" s="21">
        <v>1587079.92</v>
      </c>
      <c r="E146" s="22">
        <v>746031</v>
      </c>
      <c r="F146" s="203">
        <f t="shared" si="0"/>
        <v>1.3987945962620586E-4</v>
      </c>
      <c r="G146" s="203">
        <f t="shared" si="1"/>
        <v>4.137074049790816E-4</v>
      </c>
      <c r="H146" s="148"/>
      <c r="I146" s="197"/>
      <c r="J146" s="193"/>
    </row>
    <row r="147" spans="1:10" x14ac:dyDescent="0.6">
      <c r="A147" s="20" t="s">
        <v>66</v>
      </c>
      <c r="B147" s="21">
        <v>2108963.58</v>
      </c>
      <c r="C147" s="22">
        <v>845588</v>
      </c>
      <c r="D147" s="21">
        <v>1218021.8400000001</v>
      </c>
      <c r="E147" s="22">
        <v>575113</v>
      </c>
      <c r="F147" s="203">
        <f t="shared" si="0"/>
        <v>4.7655082979683472E-4</v>
      </c>
      <c r="G147" s="203">
        <f t="shared" si="1"/>
        <v>3.1892576421051476E-4</v>
      </c>
      <c r="H147" s="148"/>
      <c r="I147" s="197"/>
      <c r="J147" s="193"/>
    </row>
    <row r="148" spans="1:10" x14ac:dyDescent="0.6">
      <c r="A148" s="20" t="s">
        <v>67</v>
      </c>
      <c r="B148" s="21">
        <v>885506.29</v>
      </c>
      <c r="C148" s="22">
        <v>399937</v>
      </c>
      <c r="D148" s="21">
        <v>1114950.6100000001</v>
      </c>
      <c r="E148" s="22">
        <v>546631</v>
      </c>
      <c r="F148" s="203">
        <f t="shared" si="0"/>
        <v>2.253938197046986E-4</v>
      </c>
      <c r="G148" s="203">
        <f t="shared" si="1"/>
        <v>3.0313122710868629E-4</v>
      </c>
      <c r="H148" s="148"/>
      <c r="I148" s="197"/>
      <c r="J148" s="193"/>
    </row>
    <row r="149" spans="1:10" x14ac:dyDescent="0.6">
      <c r="A149" s="20" t="s">
        <v>59</v>
      </c>
      <c r="B149" s="21">
        <v>1249460.71</v>
      </c>
      <c r="C149" s="22">
        <v>440017</v>
      </c>
      <c r="D149" s="21">
        <v>1144429.1599999999</v>
      </c>
      <c r="E149" s="22">
        <v>474449</v>
      </c>
      <c r="F149" s="203">
        <f t="shared" si="0"/>
        <v>2.4798183805199909E-4</v>
      </c>
      <c r="G149" s="203">
        <f t="shared" si="1"/>
        <v>2.6310309435522154E-4</v>
      </c>
      <c r="H149" s="148"/>
      <c r="I149" s="197"/>
      <c r="J149" s="193"/>
    </row>
    <row r="150" spans="1:10" x14ac:dyDescent="0.6">
      <c r="A150" s="20" t="s">
        <v>61</v>
      </c>
      <c r="B150" s="21">
        <v>862619.88</v>
      </c>
      <c r="C150" s="22">
        <v>374022</v>
      </c>
      <c r="D150" s="21">
        <v>715129.35</v>
      </c>
      <c r="E150" s="22">
        <v>341915</v>
      </c>
      <c r="F150" s="203">
        <f t="shared" si="0"/>
        <v>2.1078881732270529E-4</v>
      </c>
      <c r="G150" s="203">
        <f t="shared" si="1"/>
        <v>1.8960709055444437E-4</v>
      </c>
      <c r="H150" s="148"/>
      <c r="I150" s="197"/>
      <c r="J150" s="193"/>
    </row>
    <row r="151" spans="1:10" x14ac:dyDescent="0.6">
      <c r="A151" s="20" t="s">
        <v>58</v>
      </c>
      <c r="B151" s="21">
        <v>839450.94</v>
      </c>
      <c r="C151" s="22">
        <v>322394</v>
      </c>
      <c r="D151" s="21">
        <v>951365.29</v>
      </c>
      <c r="E151" s="22">
        <v>322022</v>
      </c>
      <c r="F151" s="33">
        <f t="shared" si="0"/>
        <v>1.8169265436775443E-4</v>
      </c>
      <c r="G151" s="33">
        <f t="shared" si="1"/>
        <v>1.7857553635998211E-4</v>
      </c>
      <c r="H151" s="148"/>
      <c r="I151" s="197"/>
      <c r="J151" s="193"/>
    </row>
    <row r="152" spans="1:10" x14ac:dyDescent="0.6">
      <c r="A152" s="20" t="s">
        <v>57</v>
      </c>
      <c r="B152" s="21">
        <v>29755307.09</v>
      </c>
      <c r="C152" s="22">
        <v>12893285</v>
      </c>
      <c r="D152" s="21">
        <v>578139.48</v>
      </c>
      <c r="E152" s="22">
        <v>273370</v>
      </c>
      <c r="F152" s="203">
        <f t="shared" si="0"/>
        <v>7.266311330762833E-3</v>
      </c>
      <c r="G152" s="203">
        <f t="shared" si="1"/>
        <v>1.5159583623084233E-4</v>
      </c>
      <c r="H152" s="148"/>
      <c r="I152" s="197"/>
      <c r="J152" s="193"/>
    </row>
    <row r="153" spans="1:10" x14ac:dyDescent="0.6">
      <c r="A153" s="20" t="s">
        <v>118</v>
      </c>
      <c r="B153" s="21">
        <v>123121.57</v>
      </c>
      <c r="C153" s="22">
        <v>52910</v>
      </c>
      <c r="D153" s="21">
        <v>474184.08</v>
      </c>
      <c r="E153" s="22">
        <v>216189</v>
      </c>
      <c r="F153" s="203">
        <f t="shared" si="0"/>
        <v>2.9818663941009716E-5</v>
      </c>
      <c r="G153" s="203">
        <f t="shared" si="1"/>
        <v>1.1988642586571158E-4</v>
      </c>
      <c r="H153" s="148"/>
      <c r="I153" s="197"/>
      <c r="J153" s="193"/>
    </row>
    <row r="154" spans="1:10" x14ac:dyDescent="0.6">
      <c r="A154" s="20" t="s">
        <v>124</v>
      </c>
      <c r="B154" s="21">
        <v>122259.6</v>
      </c>
      <c r="C154" s="22">
        <v>50265</v>
      </c>
      <c r="D154" s="21">
        <v>464533.8</v>
      </c>
      <c r="E154" s="22">
        <v>209021</v>
      </c>
      <c r="F154" s="203">
        <f t="shared" si="0"/>
        <v>2.8328012530615262E-5</v>
      </c>
      <c r="G154" s="203">
        <f t="shared" si="1"/>
        <v>1.1591145072541571E-4</v>
      </c>
      <c r="H154" s="148"/>
      <c r="I154" s="197"/>
      <c r="J154" s="193"/>
    </row>
    <row r="155" spans="1:10" x14ac:dyDescent="0.6">
      <c r="A155" s="20" t="s">
        <v>107</v>
      </c>
      <c r="B155" s="21">
        <v>455424.76</v>
      </c>
      <c r="C155" s="22">
        <v>165717</v>
      </c>
      <c r="D155" s="21">
        <v>399794.82</v>
      </c>
      <c r="E155" s="22">
        <v>182928</v>
      </c>
      <c r="F155" s="33">
        <f t="shared" si="0"/>
        <v>9.339367855438116E-5</v>
      </c>
      <c r="G155" s="33">
        <f t="shared" si="1"/>
        <v>1.0144172048884489E-4</v>
      </c>
      <c r="H155" s="148"/>
      <c r="I155" s="197"/>
      <c r="J155" s="193"/>
    </row>
    <row r="156" spans="1:10" x14ac:dyDescent="0.6">
      <c r="A156" s="20" t="s">
        <v>115</v>
      </c>
      <c r="B156" s="21">
        <v>0</v>
      </c>
      <c r="C156" s="22">
        <v>0</v>
      </c>
      <c r="D156" s="21">
        <v>369520.58</v>
      </c>
      <c r="E156" s="22">
        <v>177740</v>
      </c>
      <c r="F156" s="203">
        <f t="shared" si="0"/>
        <v>0</v>
      </c>
      <c r="G156" s="203">
        <f t="shared" si="1"/>
        <v>9.8564743503932087E-5</v>
      </c>
      <c r="H156" s="148"/>
      <c r="I156" s="197"/>
      <c r="J156" s="193"/>
    </row>
    <row r="157" spans="1:10" x14ac:dyDescent="0.6">
      <c r="A157" s="20" t="s">
        <v>121</v>
      </c>
      <c r="B157" s="21">
        <v>0</v>
      </c>
      <c r="C157" s="22">
        <v>0</v>
      </c>
      <c r="D157" s="21">
        <v>341433.38</v>
      </c>
      <c r="E157" s="22">
        <v>159500</v>
      </c>
      <c r="F157" s="33">
        <f t="shared" si="0"/>
        <v>0</v>
      </c>
      <c r="G157" s="33">
        <f t="shared" si="1"/>
        <v>8.8449851405857823E-5</v>
      </c>
      <c r="H157" s="148"/>
      <c r="I157" s="197"/>
      <c r="J157" s="193"/>
    </row>
    <row r="158" spans="1:10" x14ac:dyDescent="0.6">
      <c r="A158" s="20" t="s">
        <v>105</v>
      </c>
      <c r="B158" s="21">
        <v>116402</v>
      </c>
      <c r="C158" s="22">
        <v>52910</v>
      </c>
      <c r="D158" s="21">
        <v>308158.53000000003</v>
      </c>
      <c r="E158" s="22">
        <v>148200</v>
      </c>
      <c r="F158" s="33">
        <f t="shared" si="0"/>
        <v>2.9818663941009716E-5</v>
      </c>
      <c r="G158" s="33">
        <f t="shared" si="1"/>
        <v>8.2183498296853469E-5</v>
      </c>
      <c r="H158" s="148"/>
      <c r="I158" s="197"/>
      <c r="J158" s="193"/>
    </row>
    <row r="159" spans="1:10" x14ac:dyDescent="0.6">
      <c r="A159" s="20" t="s">
        <v>126</v>
      </c>
      <c r="B159" s="21">
        <v>239982.2</v>
      </c>
      <c r="C159" s="22">
        <v>89242</v>
      </c>
      <c r="D159" s="21">
        <v>438820.04</v>
      </c>
      <c r="E159" s="22">
        <v>131972</v>
      </c>
      <c r="F159" s="203">
        <f t="shared" si="0"/>
        <v>5.0294409514715348E-5</v>
      </c>
      <c r="G159" s="203">
        <f t="shared" si="1"/>
        <v>7.3184349778895717E-5</v>
      </c>
      <c r="H159" s="192"/>
      <c r="I159" s="197"/>
      <c r="J159" s="193"/>
    </row>
    <row r="160" spans="1:10" x14ac:dyDescent="0.6">
      <c r="A160" s="20" t="s">
        <v>73</v>
      </c>
      <c r="B160" s="21">
        <v>257928.25</v>
      </c>
      <c r="C160" s="22">
        <v>92388</v>
      </c>
      <c r="D160" s="21">
        <v>362106.5</v>
      </c>
      <c r="E160" s="22">
        <v>131844</v>
      </c>
      <c r="F160" s="203">
        <f t="shared" si="0"/>
        <v>5.2067411154451063E-5</v>
      </c>
      <c r="G160" s="203">
        <f t="shared" si="1"/>
        <v>7.3113368079961871E-5</v>
      </c>
      <c r="H160" s="192"/>
      <c r="I160" s="197"/>
      <c r="J160" s="193"/>
    </row>
    <row r="161" spans="1:10" x14ac:dyDescent="0.6">
      <c r="A161" s="20" t="s">
        <v>98</v>
      </c>
      <c r="B161" s="21">
        <v>0</v>
      </c>
      <c r="C161" s="22">
        <v>0</v>
      </c>
      <c r="D161" s="21">
        <v>315826.86</v>
      </c>
      <c r="E161" s="22">
        <v>130949</v>
      </c>
      <c r="F161" s="203">
        <f t="shared" si="0"/>
        <v>0</v>
      </c>
      <c r="G161" s="203">
        <f t="shared" si="1"/>
        <v>7.2617050731947803E-5</v>
      </c>
      <c r="H161" s="192"/>
      <c r="I161" s="197"/>
      <c r="J161" s="193"/>
    </row>
    <row r="162" spans="1:10" x14ac:dyDescent="0.6">
      <c r="A162" s="20" t="s">
        <v>76</v>
      </c>
      <c r="B162" s="21">
        <v>224968.25</v>
      </c>
      <c r="C162" s="22">
        <v>79607</v>
      </c>
      <c r="D162" s="21">
        <v>405309.4</v>
      </c>
      <c r="E162" s="22">
        <v>126639</v>
      </c>
      <c r="F162" s="203">
        <f t="shared" si="0"/>
        <v>4.4864380653032711E-5</v>
      </c>
      <c r="G162" s="203">
        <f t="shared" si="1"/>
        <v>7.0226963838159419E-5</v>
      </c>
      <c r="H162" s="192"/>
      <c r="I162" s="197"/>
      <c r="J162" s="193"/>
    </row>
    <row r="163" spans="1:10" x14ac:dyDescent="0.6">
      <c r="A163" s="20" t="s">
        <v>119</v>
      </c>
      <c r="B163" s="21">
        <v>0</v>
      </c>
      <c r="C163" s="22">
        <v>0</v>
      </c>
      <c r="D163" s="21">
        <v>276701.25</v>
      </c>
      <c r="E163" s="22">
        <v>124092</v>
      </c>
      <c r="F163" s="203">
        <f t="shared" si="0"/>
        <v>0</v>
      </c>
      <c r="G163" s="203">
        <f t="shared" si="1"/>
        <v>6.8814538938280297E-5</v>
      </c>
      <c r="H163" s="192"/>
      <c r="I163" s="197"/>
      <c r="J163" s="193"/>
    </row>
    <row r="164" spans="1:10" x14ac:dyDescent="0.6">
      <c r="A164" s="20" t="s">
        <v>106</v>
      </c>
      <c r="B164" s="21">
        <v>123632</v>
      </c>
      <c r="C164" s="22">
        <v>45856</v>
      </c>
      <c r="D164" s="21">
        <v>251756.33</v>
      </c>
      <c r="E164" s="22">
        <v>118185</v>
      </c>
      <c r="F164" s="203">
        <f t="shared" si="0"/>
        <v>2.5843217797749796E-5</v>
      </c>
      <c r="G164" s="203">
        <f t="shared" si="1"/>
        <v>6.5538844441387497E-5</v>
      </c>
      <c r="H164" s="192"/>
      <c r="I164" s="197"/>
      <c r="J164" s="193"/>
    </row>
    <row r="165" spans="1:10" x14ac:dyDescent="0.6">
      <c r="A165" s="20" t="s">
        <v>77</v>
      </c>
      <c r="B165" s="21">
        <v>570866.4</v>
      </c>
      <c r="C165" s="22">
        <v>84991</v>
      </c>
      <c r="D165" s="21">
        <v>764266.09</v>
      </c>
      <c r="E165" s="22">
        <v>116201</v>
      </c>
      <c r="F165" s="203">
        <f t="shared" si="0"/>
        <v>4.7898659365155108E-5</v>
      </c>
      <c r="G165" s="203">
        <f t="shared" si="1"/>
        <v>6.443862810791275E-5</v>
      </c>
      <c r="H165" s="192"/>
      <c r="I165" s="197"/>
      <c r="J165" s="193"/>
    </row>
    <row r="166" spans="1:10" x14ac:dyDescent="0.6">
      <c r="A166" s="20" t="s">
        <v>110</v>
      </c>
      <c r="B166" s="21">
        <v>271460.99</v>
      </c>
      <c r="C166" s="22">
        <v>81927</v>
      </c>
      <c r="D166" s="21">
        <v>403440.23</v>
      </c>
      <c r="E166" s="22">
        <v>101274</v>
      </c>
      <c r="F166" s="203">
        <f t="shared" si="0"/>
        <v>4.6171870737008187E-5</v>
      </c>
      <c r="G166" s="203">
        <f t="shared" si="1"/>
        <v>5.6160942014274885E-5</v>
      </c>
      <c r="H166" s="192"/>
      <c r="I166" s="197"/>
      <c r="J166" s="193"/>
    </row>
    <row r="167" spans="1:10" x14ac:dyDescent="0.6">
      <c r="A167" s="20" t="s">
        <v>80</v>
      </c>
      <c r="B167" s="21">
        <v>0</v>
      </c>
      <c r="C167" s="22">
        <v>0</v>
      </c>
      <c r="D167" s="21">
        <v>183835.14</v>
      </c>
      <c r="E167" s="22">
        <v>90420</v>
      </c>
      <c r="F167" s="203">
        <f t="shared" si="0"/>
        <v>0</v>
      </c>
      <c r="G167" s="203">
        <f t="shared" si="1"/>
        <v>5.0141915762493187E-5</v>
      </c>
      <c r="H167" s="192"/>
      <c r="I167" s="197"/>
      <c r="J167" s="193"/>
    </row>
    <row r="168" spans="1:10" x14ac:dyDescent="0.6">
      <c r="A168" s="20" t="s">
        <v>99</v>
      </c>
      <c r="B168" s="21">
        <v>0</v>
      </c>
      <c r="C168" s="22">
        <v>0</v>
      </c>
      <c r="D168" s="21">
        <v>170653.7</v>
      </c>
      <c r="E168" s="22">
        <v>81866</v>
      </c>
      <c r="F168" s="203">
        <f t="shared" ref="F168:F181" si="2">+C168/$C$98</f>
        <v>0</v>
      </c>
      <c r="G168" s="203">
        <f t="shared" ref="G168:G181" si="3">+E168/$E$98</f>
        <v>4.5398341913429191E-5</v>
      </c>
      <c r="H168" s="192"/>
      <c r="I168" s="197"/>
      <c r="J168" s="193"/>
    </row>
    <row r="169" spans="1:10" x14ac:dyDescent="0.6">
      <c r="A169" s="20" t="s">
        <v>82</v>
      </c>
      <c r="B169" s="21">
        <v>0</v>
      </c>
      <c r="C169" s="22">
        <v>0</v>
      </c>
      <c r="D169" s="21">
        <v>168577.73</v>
      </c>
      <c r="E169" s="22">
        <v>80997</v>
      </c>
      <c r="F169" s="203">
        <f t="shared" si="2"/>
        <v>0</v>
      </c>
      <c r="G169" s="203">
        <f t="shared" si="3"/>
        <v>4.4916442723011072E-5</v>
      </c>
      <c r="H169" s="192"/>
    </row>
    <row r="170" spans="1:10" x14ac:dyDescent="0.6">
      <c r="A170" s="20" t="s">
        <v>120</v>
      </c>
      <c r="B170" s="21">
        <v>136000</v>
      </c>
      <c r="C170" s="22">
        <v>40000</v>
      </c>
      <c r="D170" s="21">
        <v>270000</v>
      </c>
      <c r="E170" s="22">
        <v>80000</v>
      </c>
      <c r="F170" s="203">
        <f t="shared" si="2"/>
        <v>2.2542932482335829E-5</v>
      </c>
      <c r="G170" s="203">
        <f t="shared" si="3"/>
        <v>4.4363561833659093E-5</v>
      </c>
      <c r="H170" s="192"/>
    </row>
    <row r="171" spans="1:10" x14ac:dyDescent="0.6">
      <c r="A171" s="20" t="s">
        <v>122</v>
      </c>
      <c r="B171" s="21">
        <v>0</v>
      </c>
      <c r="C171" s="22">
        <v>0</v>
      </c>
      <c r="D171" s="21">
        <v>96408</v>
      </c>
      <c r="E171" s="22">
        <v>46800</v>
      </c>
      <c r="F171" s="203">
        <f t="shared" si="2"/>
        <v>0</v>
      </c>
      <c r="G171" s="203">
        <f t="shared" si="3"/>
        <v>2.5952683672690568E-5</v>
      </c>
      <c r="H171" s="192"/>
    </row>
    <row r="172" spans="1:10" x14ac:dyDescent="0.6">
      <c r="A172" s="20" t="s">
        <v>123</v>
      </c>
      <c r="B172" s="21">
        <v>0</v>
      </c>
      <c r="C172" s="22">
        <v>0</v>
      </c>
      <c r="D172" s="21">
        <v>94443.3</v>
      </c>
      <c r="E172" s="22">
        <v>46575</v>
      </c>
      <c r="F172" s="203">
        <f t="shared" si="2"/>
        <v>0</v>
      </c>
      <c r="G172" s="203">
        <f t="shared" si="3"/>
        <v>2.5827911155033403E-5</v>
      </c>
    </row>
    <row r="173" spans="1:10" x14ac:dyDescent="0.6">
      <c r="A173" s="20" t="s">
        <v>108</v>
      </c>
      <c r="B173" s="21">
        <v>0</v>
      </c>
      <c r="C173" s="22">
        <v>0</v>
      </c>
      <c r="D173" s="21">
        <v>108150</v>
      </c>
      <c r="E173" s="22">
        <v>44974</v>
      </c>
      <c r="F173" s="203">
        <f t="shared" si="2"/>
        <v>0</v>
      </c>
      <c r="G173" s="203">
        <f t="shared" si="3"/>
        <v>2.4940085373837301E-5</v>
      </c>
    </row>
    <row r="174" spans="1:10" x14ac:dyDescent="0.6">
      <c r="A174" s="20" t="s">
        <v>65</v>
      </c>
      <c r="B174" s="21">
        <v>853901.88</v>
      </c>
      <c r="C174" s="22">
        <v>363933</v>
      </c>
      <c r="D174" s="21">
        <v>135300.35</v>
      </c>
      <c r="E174" s="22">
        <v>40929</v>
      </c>
      <c r="F174" s="203">
        <f t="shared" si="2"/>
        <v>2.0510292617734814E-4</v>
      </c>
      <c r="G174" s="203">
        <f t="shared" si="3"/>
        <v>2.2696952778622912E-5</v>
      </c>
    </row>
    <row r="175" spans="1:10" x14ac:dyDescent="0.6">
      <c r="A175" s="20" t="s">
        <v>127</v>
      </c>
      <c r="B175" s="21">
        <v>98117.34</v>
      </c>
      <c r="C175" s="22">
        <v>46540</v>
      </c>
      <c r="D175" s="21">
        <v>0</v>
      </c>
      <c r="E175" s="22">
        <v>0</v>
      </c>
      <c r="F175" s="203">
        <f t="shared" si="2"/>
        <v>2.6228701943197737E-5</v>
      </c>
      <c r="G175" s="203">
        <f t="shared" si="3"/>
        <v>0</v>
      </c>
    </row>
    <row r="176" spans="1:10" x14ac:dyDescent="0.6">
      <c r="A176" s="20" t="s">
        <v>128</v>
      </c>
      <c r="B176" s="21">
        <v>64620</v>
      </c>
      <c r="C176" s="22">
        <v>26455</v>
      </c>
      <c r="D176" s="21">
        <v>0</v>
      </c>
      <c r="E176" s="22">
        <v>0</v>
      </c>
      <c r="F176" s="203">
        <f t="shared" si="2"/>
        <v>1.4909331970504858E-5</v>
      </c>
      <c r="G176" s="203">
        <f t="shared" si="3"/>
        <v>0</v>
      </c>
    </row>
    <row r="177" spans="1:7" x14ac:dyDescent="0.6">
      <c r="A177" s="20" t="s">
        <v>117</v>
      </c>
      <c r="B177" s="21">
        <v>472562.3</v>
      </c>
      <c r="C177" s="22">
        <v>206351</v>
      </c>
      <c r="D177" s="21">
        <v>0</v>
      </c>
      <c r="E177" s="22">
        <v>0</v>
      </c>
      <c r="F177" s="203">
        <f t="shared" si="2"/>
        <v>1.1629391651656202E-4</v>
      </c>
      <c r="G177" s="203">
        <f t="shared" si="3"/>
        <v>0</v>
      </c>
    </row>
    <row r="178" spans="1:7" x14ac:dyDescent="0.6">
      <c r="A178" s="20" t="s">
        <v>129</v>
      </c>
      <c r="B178" s="21">
        <v>117143.28</v>
      </c>
      <c r="C178" s="22">
        <v>54233</v>
      </c>
      <c r="D178" s="21">
        <v>0</v>
      </c>
      <c r="E178" s="22">
        <v>0</v>
      </c>
      <c r="F178" s="203">
        <f t="shared" si="2"/>
        <v>3.0564271432862976E-5</v>
      </c>
      <c r="G178" s="203">
        <f t="shared" si="3"/>
        <v>0</v>
      </c>
    </row>
    <row r="179" spans="1:7" x14ac:dyDescent="0.6">
      <c r="A179" s="20" t="s">
        <v>125</v>
      </c>
      <c r="B179" s="21">
        <v>92285.2</v>
      </c>
      <c r="C179" s="22">
        <v>51588</v>
      </c>
      <c r="D179" s="21">
        <v>0</v>
      </c>
      <c r="E179" s="22">
        <v>0</v>
      </c>
      <c r="F179" s="203">
        <f t="shared" si="2"/>
        <v>2.9073620022468518E-5</v>
      </c>
      <c r="G179" s="203">
        <f t="shared" si="3"/>
        <v>0</v>
      </c>
    </row>
    <row r="180" spans="1:7" x14ac:dyDescent="0.6">
      <c r="A180" s="20" t="s">
        <v>74</v>
      </c>
      <c r="B180" s="21">
        <v>106848</v>
      </c>
      <c r="C180" s="22">
        <v>40320</v>
      </c>
      <c r="D180" s="21">
        <v>0</v>
      </c>
      <c r="E180" s="22">
        <v>0</v>
      </c>
      <c r="F180" s="203">
        <f t="shared" si="2"/>
        <v>2.2723275942194515E-5</v>
      </c>
      <c r="G180" s="203">
        <f t="shared" si="3"/>
        <v>0</v>
      </c>
    </row>
    <row r="181" spans="1:7" ht="16.899999999999999" thickBot="1" x14ac:dyDescent="0.65">
      <c r="A181" s="23" t="s">
        <v>111</v>
      </c>
      <c r="B181" s="24">
        <v>74392.56</v>
      </c>
      <c r="C181" s="25">
        <v>23429</v>
      </c>
      <c r="D181" s="24">
        <v>0</v>
      </c>
      <c r="E181" s="25">
        <v>0</v>
      </c>
      <c r="F181" s="204">
        <f t="shared" si="2"/>
        <v>1.3203959128216154E-5</v>
      </c>
      <c r="G181" s="204">
        <f t="shared" si="3"/>
        <v>0</v>
      </c>
    </row>
  </sheetData>
  <mergeCells count="11">
    <mergeCell ref="H103:H112"/>
    <mergeCell ref="K10:L11"/>
    <mergeCell ref="A1:A3"/>
    <mergeCell ref="A10:A11"/>
    <mergeCell ref="B10:C10"/>
    <mergeCell ref="D10:E10"/>
    <mergeCell ref="A101:A102"/>
    <mergeCell ref="B101:C101"/>
    <mergeCell ref="D101:E101"/>
    <mergeCell ref="F101:F102"/>
    <mergeCell ref="G101:G102"/>
  </mergeCells>
  <conditionalFormatting sqref="F98">
    <cfRule type="cellIs" dxfId="5" priority="2" operator="lessThan">
      <formula>0</formula>
    </cfRule>
  </conditionalFormatting>
  <conditionalFormatting sqref="F12:G92">
    <cfRule type="cellIs" dxfId="4" priority="4" operator="lessThan">
      <formula>0</formula>
    </cfRule>
  </conditionalFormatting>
  <conditionalFormatting sqref="F97:G97">
    <cfRule type="cellIs" dxfId="3" priority="1" operator="lessThan">
      <formula>0</formula>
    </cfRule>
  </conditionalFormatting>
  <conditionalFormatting sqref="F101:G101">
    <cfRule type="cellIs" dxfId="2" priority="3" stopIfTrue="1" operator="lessThan">
      <formula>0</formula>
    </cfRule>
  </conditionalFormatting>
  <conditionalFormatting sqref="F1:H9 F117:G65201">
    <cfRule type="cellIs" dxfId="1" priority="8" stopIfTrue="1" operator="lessThan">
      <formula>0</formula>
    </cfRule>
  </conditionalFormatting>
  <conditionalFormatting sqref="G10:H10 H172:H65273">
    <cfRule type="cellIs" dxfId="0" priority="1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María Andrea Dicindio</cp:lastModifiedBy>
  <cp:lastPrinted>2023-09-21T19:55:30Z</cp:lastPrinted>
  <dcterms:created xsi:type="dcterms:W3CDTF">2015-08-14T17:11:53Z</dcterms:created>
  <dcterms:modified xsi:type="dcterms:W3CDTF">2024-09-30T15:55:56Z</dcterms:modified>
</cp:coreProperties>
</file>