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isticas CNA 2024/"/>
    </mc:Choice>
  </mc:AlternateContent>
  <xr:revisionPtr revIDLastSave="32" documentId="8_{8A71BA3E-4DF9-46D0-B66E-603E18D411A8}" xr6:coauthVersionLast="47" xr6:coauthVersionMax="47" xr10:uidLastSave="{DC1ADA84-39E1-4981-A504-B665C5F560D9}"/>
  <bookViews>
    <workbookView xWindow="-98" yWindow="-98" windowWidth="21795" windowHeight="138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PAÍS'!$A$81:$E$81</definedName>
    <definedName name="_xlnm._FilterDatabase" localSheetId="2" hidden="1">'MERCADO PAÍS ACUM'!$A$105:$E$105</definedName>
  </definedNames>
  <calcPr calcId="191029"/>
  <fileRecoveryPr autoRecover="0"/>
</workbook>
</file>

<file path=xl/calcChain.xml><?xml version="1.0" encoding="utf-8"?>
<calcChain xmlns="http://schemas.openxmlformats.org/spreadsheetml/2006/main">
  <c r="I12" i="50" l="1"/>
  <c r="H19" i="50"/>
  <c r="H27" i="50"/>
  <c r="H33" i="50"/>
  <c r="H43" i="50"/>
  <c r="H51" i="50"/>
  <c r="H67" i="50"/>
  <c r="H12" i="50"/>
  <c r="I13" i="50"/>
  <c r="H13" i="50" s="1"/>
  <c r="I14" i="50"/>
  <c r="H14" i="50" s="1"/>
  <c r="L14" i="50" s="1"/>
  <c r="I15" i="50"/>
  <c r="H15" i="50" s="1"/>
  <c r="I16" i="50"/>
  <c r="H16" i="50" s="1"/>
  <c r="L15" i="50" s="1"/>
  <c r="I17" i="50"/>
  <c r="H17" i="50" s="1"/>
  <c r="I18" i="50"/>
  <c r="H18" i="50" s="1"/>
  <c r="I19" i="50"/>
  <c r="I20" i="50"/>
  <c r="H20" i="50" s="1"/>
  <c r="I21" i="50"/>
  <c r="H21" i="50" s="1"/>
  <c r="I22" i="50"/>
  <c r="H22" i="50" s="1"/>
  <c r="I23" i="50"/>
  <c r="H23" i="50" s="1"/>
  <c r="I24" i="50"/>
  <c r="H24" i="50" s="1"/>
  <c r="I25" i="50"/>
  <c r="H25" i="50" s="1"/>
  <c r="I26" i="50"/>
  <c r="H26" i="50" s="1"/>
  <c r="I27" i="50"/>
  <c r="I28" i="50"/>
  <c r="H28" i="50" s="1"/>
  <c r="I29" i="50"/>
  <c r="H29" i="50" s="1"/>
  <c r="I30" i="50"/>
  <c r="H30" i="50" s="1"/>
  <c r="I31" i="50"/>
  <c r="H31" i="50" s="1"/>
  <c r="I32" i="50"/>
  <c r="H32" i="50" s="1"/>
  <c r="I33" i="50"/>
  <c r="I34" i="50"/>
  <c r="H34" i="50" s="1"/>
  <c r="I35" i="50"/>
  <c r="H35" i="50" s="1"/>
  <c r="I36" i="50"/>
  <c r="H36" i="50" s="1"/>
  <c r="I37" i="50"/>
  <c r="H37" i="50" s="1"/>
  <c r="I38" i="50"/>
  <c r="H38" i="50" s="1"/>
  <c r="I39" i="50"/>
  <c r="H39" i="50" s="1"/>
  <c r="I40" i="50"/>
  <c r="H40" i="50" s="1"/>
  <c r="I41" i="50"/>
  <c r="H41" i="50" s="1"/>
  <c r="L16" i="50" s="1"/>
  <c r="I42" i="50"/>
  <c r="H42" i="50" s="1"/>
  <c r="I43" i="50"/>
  <c r="I44" i="50"/>
  <c r="H44" i="50" s="1"/>
  <c r="I45" i="50"/>
  <c r="H45" i="50" s="1"/>
  <c r="I46" i="50"/>
  <c r="H46" i="50" s="1"/>
  <c r="I47" i="50"/>
  <c r="H47" i="50" s="1"/>
  <c r="I48" i="50"/>
  <c r="H48" i="50" s="1"/>
  <c r="I49" i="50"/>
  <c r="H49" i="50" s="1"/>
  <c r="I50" i="50"/>
  <c r="H50" i="50" s="1"/>
  <c r="I51" i="50"/>
  <c r="I52" i="50"/>
  <c r="H52" i="50" s="1"/>
  <c r="I53" i="50"/>
  <c r="H53" i="50" s="1"/>
  <c r="I54" i="50"/>
  <c r="H54" i="50" s="1"/>
  <c r="I55" i="50"/>
  <c r="H55" i="50" s="1"/>
  <c r="L17" i="50" s="1"/>
  <c r="I56" i="50"/>
  <c r="H56" i="50" s="1"/>
  <c r="I57" i="50"/>
  <c r="H57" i="50" s="1"/>
  <c r="I58" i="50"/>
  <c r="H58" i="50" s="1"/>
  <c r="I59" i="50"/>
  <c r="H59" i="50" s="1"/>
  <c r="I60" i="50"/>
  <c r="H60" i="50" s="1"/>
  <c r="I61" i="50"/>
  <c r="H61" i="50" s="1"/>
  <c r="I62" i="50"/>
  <c r="H62" i="50" s="1"/>
  <c r="I63" i="50"/>
  <c r="H63" i="50" s="1"/>
  <c r="I64" i="50"/>
  <c r="H64" i="50" s="1"/>
  <c r="I65" i="50"/>
  <c r="H65" i="50" s="1"/>
  <c r="I66" i="50"/>
  <c r="H66" i="50" s="1"/>
  <c r="I67" i="50"/>
  <c r="I68" i="50"/>
  <c r="H68" i="50" s="1"/>
  <c r="I69" i="50"/>
  <c r="H69" i="50" s="1"/>
  <c r="I70" i="50"/>
  <c r="H70" i="50" s="1"/>
  <c r="I71" i="50"/>
  <c r="H71" i="50" s="1"/>
  <c r="I72" i="50"/>
  <c r="H72" i="50" s="1"/>
  <c r="L18" i="50" s="1"/>
  <c r="I73" i="50"/>
  <c r="H73" i="50" s="1"/>
  <c r="I74" i="50"/>
  <c r="H74" i="50" s="1"/>
  <c r="I75" i="50"/>
  <c r="H75" i="50" s="1"/>
  <c r="I76" i="50"/>
  <c r="H76" i="50" s="1"/>
  <c r="L19" i="50" s="1"/>
  <c r="I77" i="50"/>
  <c r="H77" i="50" s="1"/>
  <c r="I78" i="50"/>
  <c r="H78" i="50" s="1"/>
  <c r="F140" i="50"/>
  <c r="F181" i="59"/>
  <c r="F182" i="59"/>
  <c r="F183" i="59"/>
  <c r="F184" i="59"/>
  <c r="F186" i="59"/>
  <c r="F187" i="59"/>
  <c r="F136" i="50"/>
  <c r="F137" i="50"/>
  <c r="F138" i="50"/>
  <c r="F139" i="50"/>
  <c r="F82" i="50"/>
  <c r="K16" i="59"/>
  <c r="K15" i="59"/>
  <c r="K14" i="59"/>
  <c r="K13" i="50"/>
  <c r="AU74" i="7"/>
  <c r="AE97" i="7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L19" i="59"/>
  <c r="L18" i="59"/>
  <c r="L17" i="59"/>
  <c r="L16" i="59"/>
  <c r="K19" i="59"/>
  <c r="K18" i="59"/>
  <c r="K17" i="59"/>
  <c r="K13" i="59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L13" i="50"/>
  <c r="K19" i="50"/>
  <c r="K18" i="50"/>
  <c r="K17" i="50"/>
  <c r="K16" i="50"/>
  <c r="K15" i="50"/>
  <c r="K14" i="50"/>
  <c r="H106" i="59" l="1"/>
  <c r="H82" i="50"/>
  <c r="AE96" i="7" l="1"/>
  <c r="L15" i="59"/>
  <c r="L14" i="59"/>
  <c r="L13" i="59"/>
  <c r="AU40" i="7" l="1"/>
  <c r="AV40" i="7" s="1"/>
  <c r="AE95" i="7" l="1"/>
  <c r="AE94" i="7" l="1"/>
  <c r="AU72" i="7" l="1"/>
  <c r="AE93" i="7" l="1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39" i="7" l="1"/>
  <c r="AW40" i="7"/>
  <c r="AV39" i="7"/>
  <c r="AE69" i="7"/>
</calcChain>
</file>

<file path=xl/sharedStrings.xml><?xml version="1.0" encoding="utf-8"?>
<sst xmlns="http://schemas.openxmlformats.org/spreadsheetml/2006/main" count="424" uniqueCount="145">
  <si>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</si>
  <si>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</si>
  <si>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</si>
  <si>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</si>
  <si>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</si>
  <si>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</si>
  <si>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</si>
  <si>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</si>
  <si>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</si>
  <si>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</si>
  <si>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</si>
  <si>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</si>
  <si>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</si>
  <si>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</si>
  <si>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</si>
  <si>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</si>
  <si>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</si>
  <si>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</si>
  <si>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</si>
  <si>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</si>
  <si>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</si>
  <si>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</si>
  <si>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</si>
  <si>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</si>
  <si>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</si>
  <si>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</si>
  <si>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</si>
  <si>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</si>
  <si>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</si>
  <si>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</si>
  <si>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</si>
  <si>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</si>
  <si>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</si>
  <si>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</si>
  <si>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</si>
  <si>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</si>
  <si>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</si>
  <si>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</si>
  <si>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</si>
  <si>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</si>
  <si>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</si>
  <si>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</si>
  <si>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</si>
  <si>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</si>
  <si>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</si>
  <si>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</si>
  <si>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</si>
  <si>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</si>
  <si>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</si>
  <si>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</si>
  <si>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</si>
  <si>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</si>
  <si>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</si>
  <si>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</si>
  <si>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</si>
  <si>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</si>
  <si>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</si>
  <si>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</si>
  <si>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</si>
  <si>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</si>
  <si>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</si>
  <si>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</si>
  <si>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</si>
  <si>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</si>
  <si>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</si>
  <si>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</si>
  <si>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</si>
  <si>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</si>
  <si>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</si>
  <si>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</si>
  <si>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</si>
  <si>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</si>
  <si>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</si>
  <si>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</si>
  <si>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</si>
  <si>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</si>
  <si>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</si>
  <si>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</si>
  <si>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</si>
  <si>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</si>
  <si>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</si>
  <si>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</si>
  <si>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</si>
  <si>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</si>
  <si>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</si>
  <si>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</si>
  <si>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</si>
  <si>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</si>
  <si>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</si>
  <si>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</si>
  <si>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</si>
  <si>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</si>
  <si>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</si>
  <si>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</si>
  <si>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</si>
  <si>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</si>
  <si>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</si>
  <si>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</si>
  <si>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</si>
  <si>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</si>
  <si>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</si>
  <si>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</si>
  <si>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</si>
  <si>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</si>
  <si>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</si>
  <si>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</si>
  <si>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</si>
  <si>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</si>
  <si>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</si>
  <si>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</si>
  <si>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</si>
  <si>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</si>
  <si>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</si>
  <si>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</si>
  <si>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</si>
  <si>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</si>
  <si>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</si>
  <si>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</si>
  <si>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</si>
  <si>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</si>
  <si>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</si>
  <si>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</si>
  <si>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NORUEGA</t>
  </si>
  <si>
    <t>MONTENEGRO</t>
  </si>
  <si>
    <t>JORDANIA</t>
  </si>
  <si>
    <t>INDONESIA</t>
  </si>
  <si>
    <t>MÉXICO</t>
  </si>
  <si>
    <t>REPÚBLICA CHECA</t>
  </si>
  <si>
    <t>MALTA</t>
  </si>
  <si>
    <t>OMÁN</t>
  </si>
  <si>
    <t>VENEZUELA</t>
  </si>
  <si>
    <t>EGIPTO</t>
  </si>
  <si>
    <t>ene-oct 2018</t>
  </si>
  <si>
    <t>ene-oct 2019</t>
  </si>
  <si>
    <t>ene-oct 2020</t>
  </si>
  <si>
    <t>ene-oct 2021</t>
  </si>
  <si>
    <t>ene-oct 2022</t>
  </si>
  <si>
    <t>ene-oct 2023</t>
  </si>
  <si>
    <t>ene-oct 2024</t>
  </si>
  <si>
    <t>Análisis de las Exportaciones de CAMARÓN Octubre - 2024</t>
  </si>
  <si>
    <t>Comparativo Octubre 2024 - CAMARÓN</t>
  </si>
  <si>
    <t>KENIA</t>
  </si>
  <si>
    <t>ene - oct 23</t>
  </si>
  <si>
    <t>ene - oct 24</t>
  </si>
  <si>
    <t>Comparativo Octubre  2024 - CAMARÓN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</si>
</sst>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dd\/mm\/yyyy"/>
    <numFmt numFmtId="169" formatCode="&quot;$&quot;\ #,##0"/>
    <numFmt numFmtId="170" formatCode="_-* #,##0.00\ _€_-;\-* #,##0.00\ _€_-;_-* &quot;-&quot;??\ _€_-;_-@_-"/>
    <numFmt numFmtId="171" formatCode="&quot;$&quot;#,##0.00"/>
    <numFmt numFmtId="172" formatCode="&quot;$&quot;#,##0"/>
    <numFmt numFmtId="173" formatCode="0.0%"/>
    <numFmt numFmtId="174" formatCode="\$\ #,##0"/>
    <numFmt numFmtId="175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rgb="FFFF0000"/>
      <name val="Segoe UI"/>
      <family val="2"/>
    </font>
    <font>
      <sz val="11"/>
      <color rgb="FF15803D"/>
      <name val="Segoe UI"/>
      <family val="2"/>
    </font>
    <font>
      <sz val="11"/>
      <color rgb="FFB91C1C"/>
      <name val="Segoe UI"/>
      <family val="2"/>
    </font>
    <font>
      <b/>
      <sz val="11"/>
      <color theme="3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b/>
      <sz val="11"/>
      <color rgb="FFC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170" fontId="8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3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4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4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74" fontId="14" fillId="0" borderId="1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10" fontId="14" fillId="0" borderId="11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16" xfId="0" applyNumberFormat="1" applyFont="1" applyBorder="1" applyAlignment="1">
      <alignment horizontal="center" vertical="center"/>
    </xf>
    <xf numFmtId="174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10" fontId="15" fillId="0" borderId="4" xfId="29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10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 vertical="center"/>
    </xf>
    <xf numFmtId="17" fontId="6" fillId="0" borderId="12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9" fontId="6" fillId="0" borderId="1" xfId="20" applyNumberFormat="1" applyFont="1" applyBorder="1" applyAlignment="1">
      <alignment horizontal="center" vertical="center"/>
    </xf>
    <xf numFmtId="171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2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1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9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9" fontId="6" fillId="0" borderId="2" xfId="20" applyNumberFormat="1" applyFont="1" applyBorder="1" applyAlignment="1">
      <alignment horizontal="center" vertical="center"/>
    </xf>
    <xf numFmtId="171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9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9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9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9" fontId="6" fillId="0" borderId="2" xfId="17" applyNumberFormat="1" applyFont="1" applyBorder="1" applyAlignment="1">
      <alignment horizontal="center"/>
    </xf>
    <xf numFmtId="171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9" fontId="6" fillId="0" borderId="2" xfId="17" applyNumberFormat="1" applyFont="1" applyBorder="1" applyAlignment="1">
      <alignment horizontal="center" vertical="center"/>
    </xf>
    <xf numFmtId="171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1" fontId="6" fillId="0" borderId="4" xfId="20" applyNumberFormat="1" applyFont="1" applyBorder="1" applyAlignment="1">
      <alignment horizontal="center"/>
    </xf>
    <xf numFmtId="9" fontId="6" fillId="0" borderId="4" xfId="20" applyNumberFormat="1" applyFont="1" applyBorder="1" applyAlignment="1">
      <alignment horizontal="center"/>
    </xf>
    <xf numFmtId="169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9" fontId="15" fillId="0" borderId="1" xfId="20" applyNumberFormat="1" applyFont="1" applyBorder="1" applyAlignment="1">
      <alignment horizontal="center"/>
    </xf>
    <xf numFmtId="169" fontId="15" fillId="0" borderId="12" xfId="20" applyNumberFormat="1" applyFont="1" applyBorder="1" applyAlignment="1">
      <alignment horizontal="center"/>
    </xf>
    <xf numFmtId="169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9" fontId="15" fillId="0" borderId="2" xfId="20" applyNumberFormat="1" applyFont="1" applyBorder="1" applyAlignment="1">
      <alignment horizontal="center"/>
    </xf>
    <xf numFmtId="169" fontId="15" fillId="0" borderId="9" xfId="20" applyNumberFormat="1" applyFont="1" applyBorder="1" applyAlignment="1">
      <alignment horizontal="center"/>
    </xf>
    <xf numFmtId="169" fontId="14" fillId="0" borderId="2" xfId="20" applyNumberFormat="1" applyFont="1" applyBorder="1" applyAlignment="1">
      <alignment horizontal="center"/>
    </xf>
    <xf numFmtId="169" fontId="6" fillId="0" borderId="9" xfId="20" applyNumberFormat="1" applyFont="1" applyBorder="1" applyAlignment="1">
      <alignment horizontal="center"/>
    </xf>
    <xf numFmtId="169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9" fontId="6" fillId="0" borderId="2" xfId="20" applyNumberFormat="1" applyFont="1" applyBorder="1" applyAlignment="1">
      <alignment horizontal="center" wrapText="1"/>
    </xf>
    <xf numFmtId="169" fontId="6" fillId="0" borderId="9" xfId="20" applyNumberFormat="1" applyFont="1" applyBorder="1" applyAlignment="1">
      <alignment horizontal="center" vertical="center"/>
    </xf>
    <xf numFmtId="169" fontId="6" fillId="0" borderId="9" xfId="17" applyNumberFormat="1" applyFont="1" applyBorder="1" applyAlignment="1">
      <alignment horizontal="center"/>
    </xf>
    <xf numFmtId="169" fontId="6" fillId="0" borderId="2" xfId="2" applyNumberFormat="1" applyFont="1" applyBorder="1" applyAlignment="1">
      <alignment horizontal="center"/>
    </xf>
    <xf numFmtId="172" fontId="6" fillId="0" borderId="2" xfId="20" applyNumberFormat="1" applyFont="1" applyBorder="1" applyAlignment="1">
      <alignment horizontal="center"/>
    </xf>
    <xf numFmtId="172" fontId="6" fillId="0" borderId="2" xfId="14" applyNumberFormat="1" applyFont="1" applyBorder="1" applyAlignment="1">
      <alignment horizontal="center"/>
    </xf>
    <xf numFmtId="169" fontId="6" fillId="0" borderId="4" xfId="20" applyNumberFormat="1" applyFont="1" applyBorder="1" applyAlignment="1">
      <alignment horizontal="center" vertical="center"/>
    </xf>
    <xf numFmtId="172" fontId="6" fillId="0" borderId="4" xfId="20" applyNumberFormat="1" applyFont="1" applyBorder="1" applyAlignment="1">
      <alignment horizontal="center" vertical="center"/>
    </xf>
    <xf numFmtId="172" fontId="6" fillId="0" borderId="8" xfId="17" applyNumberFormat="1" applyFont="1" applyBorder="1" applyAlignment="1">
      <alignment horizontal="center" vertical="center"/>
    </xf>
    <xf numFmtId="0" fontId="6" fillId="0" borderId="4" xfId="20" applyFont="1" applyBorder="1"/>
    <xf numFmtId="169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2" fontId="6" fillId="0" borderId="2" xfId="17" applyNumberFormat="1" applyFont="1" applyBorder="1" applyAlignment="1">
      <alignment horizontal="center"/>
    </xf>
    <xf numFmtId="172" fontId="6" fillId="0" borderId="2" xfId="20" applyNumberFormat="1" applyFont="1" applyBorder="1" applyAlignment="1">
      <alignment horizontal="center" vertical="center"/>
    </xf>
    <xf numFmtId="17" fontId="6" fillId="0" borderId="8" xfId="20" applyNumberFormat="1" applyFont="1" applyBorder="1" applyAlignment="1">
      <alignment horizont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5" xfId="20" applyNumberFormat="1" applyFont="1" applyBorder="1" applyAlignment="1">
      <alignment horizontal="center"/>
    </xf>
    <xf numFmtId="0" fontId="16" fillId="2" borderId="10" xfId="20" applyFont="1" applyFill="1" applyBorder="1" applyAlignment="1">
      <alignment horizontal="center" vertical="center"/>
    </xf>
    <xf numFmtId="9" fontId="6" fillId="0" borderId="0" xfId="29" applyFont="1"/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9" fontId="6" fillId="0" borderId="0" xfId="20" applyNumberFormat="1" applyFont="1" applyAlignment="1">
      <alignment horizontal="center" vertical="center"/>
    </xf>
    <xf numFmtId="169" fontId="6" fillId="0" borderId="0" xfId="17" applyNumberFormat="1" applyFont="1"/>
    <xf numFmtId="3" fontId="6" fillId="0" borderId="2" xfId="0" applyNumberFormat="1" applyFont="1" applyBorder="1" applyAlignment="1">
      <alignment horizontal="center"/>
    </xf>
    <xf numFmtId="174" fontId="6" fillId="0" borderId="2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74" fontId="6" fillId="0" borderId="4" xfId="0" applyNumberFormat="1" applyFont="1" applyBorder="1" applyAlignment="1">
      <alignment horizontal="center"/>
    </xf>
    <xf numFmtId="175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18" fillId="0" borderId="2" xfId="0" applyNumberFormat="1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18" fillId="0" borderId="4" xfId="0" applyNumberFormat="1" applyFont="1" applyBorder="1" applyAlignment="1">
      <alignment horizontal="center"/>
    </xf>
    <xf numFmtId="10" fontId="19" fillId="0" borderId="4" xfId="0" applyNumberFormat="1" applyFont="1" applyBorder="1" applyAlignment="1">
      <alignment horizontal="center"/>
    </xf>
    <xf numFmtId="0" fontId="6" fillId="0" borderId="0" xfId="16" applyFont="1"/>
    <xf numFmtId="0" fontId="12" fillId="0" borderId="0" xfId="16" applyFont="1"/>
    <xf numFmtId="3" fontId="16" fillId="3" borderId="3" xfId="16" applyNumberFormat="1" applyFont="1" applyFill="1" applyBorder="1" applyAlignment="1">
      <alignment horizontal="center" vertical="center"/>
    </xf>
    <xf numFmtId="174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" fontId="15" fillId="0" borderId="0" xfId="0" applyNumberFormat="1" applyFont="1"/>
    <xf numFmtId="174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172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2" fontId="6" fillId="0" borderId="0" xfId="14" applyNumberFormat="1" applyFont="1" applyAlignment="1">
      <alignment horizontal="center" vertical="center"/>
    </xf>
    <xf numFmtId="172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0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4" xfId="16" applyNumberFormat="1" applyFont="1" applyFill="1" applyBorder="1" applyAlignment="1">
      <alignment horizontal="center" vertical="center"/>
    </xf>
    <xf numFmtId="9" fontId="16" fillId="3" borderId="14" xfId="29" applyFont="1" applyFill="1" applyBorder="1" applyAlignment="1">
      <alignment vertical="center"/>
    </xf>
    <xf numFmtId="9" fontId="16" fillId="3" borderId="10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2" fontId="16" fillId="3" borderId="1" xfId="14" applyNumberFormat="1" applyFont="1" applyFill="1" applyBorder="1" applyAlignment="1">
      <alignment horizontal="center" vertical="center"/>
    </xf>
    <xf numFmtId="172" fontId="16" fillId="3" borderId="3" xfId="14" applyNumberFormat="1" applyFont="1" applyFill="1" applyBorder="1" applyAlignment="1">
      <alignment horizontal="center" vertical="center"/>
    </xf>
    <xf numFmtId="9" fontId="16" fillId="3" borderId="1" xfId="29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0" fontId="7" fillId="0" borderId="11" xfId="29" applyNumberFormat="1" applyFont="1" applyFill="1" applyBorder="1" applyAlignment="1">
      <alignment horizontal="center"/>
    </xf>
    <xf numFmtId="10" fontId="7" fillId="0" borderId="10" xfId="29" applyNumberFormat="1" applyFont="1" applyFill="1" applyBorder="1" applyAlignment="1">
      <alignment horizontal="center"/>
    </xf>
    <xf numFmtId="10" fontId="7" fillId="0" borderId="5" xfId="29" applyNumberFormat="1" applyFont="1" applyFill="1" applyBorder="1" applyAlignment="1">
      <alignment horizontal="center"/>
    </xf>
    <xf numFmtId="3" fontId="7" fillId="0" borderId="0" xfId="16" applyNumberFormat="1" applyFont="1"/>
    <xf numFmtId="171" fontId="6" fillId="0" borderId="0" xfId="16" applyNumberFormat="1" applyFont="1"/>
    <xf numFmtId="0" fontId="6" fillId="0" borderId="0" xfId="0" applyFont="1"/>
    <xf numFmtId="10" fontId="14" fillId="0" borderId="0" xfId="0" applyNumberFormat="1" applyFont="1" applyAlignment="1">
      <alignment horizontal="center" vertical="center"/>
    </xf>
    <xf numFmtId="172" fontId="16" fillId="3" borderId="1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10" fontId="15" fillId="0" borderId="16" xfId="29" applyNumberFormat="1" applyFont="1" applyFill="1" applyBorder="1" applyAlignment="1">
      <alignment horizontal="center" vertical="center"/>
    </xf>
    <xf numFmtId="9" fontId="14" fillId="0" borderId="0" xfId="0" applyNumberFormat="1" applyFont="1" applyAlignment="1">
      <alignment vertical="center"/>
    </xf>
    <xf numFmtId="172" fontId="16" fillId="3" borderId="9" xfId="15" applyNumberFormat="1" applyFont="1" applyFill="1" applyBorder="1" applyAlignment="1">
      <alignment horizontal="center" vertical="center"/>
    </xf>
    <xf numFmtId="3" fontId="16" fillId="3" borderId="11" xfId="16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16" fillId="3" borderId="11" xfId="16" applyNumberFormat="1" applyFont="1" applyFill="1" applyBorder="1" applyAlignment="1">
      <alignment horizontal="center"/>
    </xf>
    <xf numFmtId="10" fontId="16" fillId="3" borderId="4" xfId="16" applyNumberFormat="1" applyFont="1" applyFill="1" applyBorder="1" applyAlignment="1">
      <alignment horizontal="center"/>
    </xf>
    <xf numFmtId="0" fontId="16" fillId="3" borderId="4" xfId="16" applyFont="1" applyFill="1" applyBorder="1" applyAlignment="1">
      <alignment horizontal="center"/>
    </xf>
    <xf numFmtId="9" fontId="14" fillId="3" borderId="1" xfId="29" applyFont="1" applyFill="1" applyBorder="1" applyAlignment="1">
      <alignment horizontal="center" vertical="center"/>
    </xf>
    <xf numFmtId="3" fontId="14" fillId="3" borderId="3" xfId="16" applyNumberFormat="1" applyFont="1" applyFill="1" applyBorder="1" applyAlignment="1">
      <alignment horizontal="center" vertical="center"/>
    </xf>
    <xf numFmtId="10" fontId="15" fillId="0" borderId="11" xfId="0" applyNumberFormat="1" applyFont="1" applyBorder="1" applyAlignment="1">
      <alignment horizontal="center" vertical="center"/>
    </xf>
    <xf numFmtId="10" fontId="15" fillId="0" borderId="9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10" fontId="14" fillId="0" borderId="13" xfId="0" applyNumberFormat="1" applyFont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 vertical="center"/>
    </xf>
    <xf numFmtId="9" fontId="21" fillId="0" borderId="0" xfId="29" applyFont="1"/>
    <xf numFmtId="9" fontId="22" fillId="0" borderId="0" xfId="29" applyFont="1"/>
    <xf numFmtId="9" fontId="21" fillId="0" borderId="0" xfId="29" applyFont="1" applyAlignment="1">
      <alignment horizontal="center" vertical="center"/>
    </xf>
    <xf numFmtId="0" fontId="22" fillId="0" borderId="0" xfId="16" applyFont="1"/>
    <xf numFmtId="10" fontId="21" fillId="0" borderId="0" xfId="29" applyNumberFormat="1" applyFont="1"/>
    <xf numFmtId="1" fontId="21" fillId="0" borderId="0" xfId="0" applyNumberFormat="1" applyFont="1"/>
    <xf numFmtId="9" fontId="21" fillId="0" borderId="0" xfId="29" applyFont="1" applyFill="1"/>
    <xf numFmtId="172" fontId="15" fillId="0" borderId="0" xfId="14" applyNumberFormat="1" applyFont="1" applyFill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9" fontId="15" fillId="0" borderId="0" xfId="29" applyFont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172" fontId="15" fillId="0" borderId="0" xfId="14" applyNumberFormat="1" applyFont="1" applyAlignment="1">
      <alignment horizontal="center" vertical="center"/>
    </xf>
    <xf numFmtId="0" fontId="14" fillId="0" borderId="0" xfId="16" applyFont="1" applyAlignment="1">
      <alignment vertical="center"/>
    </xf>
    <xf numFmtId="9" fontId="14" fillId="3" borderId="14" xfId="29" applyFont="1" applyFill="1" applyBorder="1" applyAlignment="1">
      <alignment vertical="center"/>
    </xf>
    <xf numFmtId="9" fontId="14" fillId="3" borderId="10" xfId="29" applyFont="1" applyFill="1" applyBorder="1" applyAlignment="1">
      <alignment vertical="center"/>
    </xf>
    <xf numFmtId="172" fontId="14" fillId="3" borderId="1" xfId="14" applyNumberFormat="1" applyFont="1" applyFill="1" applyBorder="1" applyAlignment="1">
      <alignment horizontal="center" vertical="center"/>
    </xf>
    <xf numFmtId="172" fontId="14" fillId="3" borderId="3" xfId="14" applyNumberFormat="1" applyFont="1" applyFill="1" applyBorder="1" applyAlignment="1">
      <alignment horizontal="center" vertical="center"/>
    </xf>
    <xf numFmtId="10" fontId="15" fillId="0" borderId="0" xfId="16" applyNumberFormat="1" applyFont="1"/>
    <xf numFmtId="0" fontId="14" fillId="0" borderId="0" xfId="16" applyFont="1" applyAlignment="1">
      <alignment horizontal="right" vertical="center"/>
    </xf>
    <xf numFmtId="1" fontId="14" fillId="3" borderId="1" xfId="16" applyNumberFormat="1" applyFont="1" applyFill="1" applyBorder="1" applyAlignment="1">
      <alignment horizontal="center"/>
    </xf>
    <xf numFmtId="10" fontId="14" fillId="3" borderId="11" xfId="16" applyNumberFormat="1" applyFont="1" applyFill="1" applyBorder="1" applyAlignment="1">
      <alignment horizontal="center"/>
    </xf>
    <xf numFmtId="10" fontId="14" fillId="0" borderId="11" xfId="29" applyNumberFormat="1" applyFont="1" applyFill="1" applyBorder="1" applyAlignment="1">
      <alignment horizontal="center"/>
    </xf>
    <xf numFmtId="10" fontId="14" fillId="0" borderId="10" xfId="29" applyNumberFormat="1" applyFont="1" applyFill="1" applyBorder="1" applyAlignment="1">
      <alignment horizontal="center"/>
    </xf>
    <xf numFmtId="10" fontId="14" fillId="3" borderId="4" xfId="16" applyNumberFormat="1" applyFont="1" applyFill="1" applyBorder="1" applyAlignment="1">
      <alignment horizontal="center"/>
    </xf>
    <xf numFmtId="10" fontId="14" fillId="0" borderId="5" xfId="29" applyNumberFormat="1" applyFont="1" applyFill="1" applyBorder="1" applyAlignment="1">
      <alignment horizontal="center"/>
    </xf>
    <xf numFmtId="0" fontId="14" fillId="3" borderId="4" xfId="16" applyFont="1" applyFill="1" applyBorder="1" applyAlignment="1">
      <alignment horizontal="center"/>
    </xf>
    <xf numFmtId="3" fontId="14" fillId="0" borderId="0" xfId="16" applyNumberFormat="1" applyFont="1"/>
    <xf numFmtId="171" fontId="15" fillId="0" borderId="0" xfId="16" applyNumberFormat="1" applyFont="1"/>
    <xf numFmtId="10" fontId="15" fillId="0" borderId="0" xfId="29" applyNumberFormat="1" applyFont="1"/>
    <xf numFmtId="0" fontId="15" fillId="0" borderId="0" xfId="0" applyFont="1"/>
    <xf numFmtId="172" fontId="14" fillId="3" borderId="1" xfId="15" applyNumberFormat="1" applyFont="1" applyFill="1" applyBorder="1" applyAlignment="1">
      <alignment horizontal="center" vertical="center"/>
    </xf>
    <xf numFmtId="172" fontId="14" fillId="3" borderId="3" xfId="15" applyNumberFormat="1" applyFont="1" applyFill="1" applyBorder="1" applyAlignment="1">
      <alignment horizontal="center" vertical="center"/>
    </xf>
    <xf numFmtId="3" fontId="15" fillId="0" borderId="17" xfId="16" applyNumberFormat="1" applyFont="1" applyBorder="1" applyAlignment="1">
      <alignment horizontal="center" vertical="center"/>
    </xf>
    <xf numFmtId="10" fontId="23" fillId="0" borderId="11" xfId="0" applyNumberFormat="1" applyFont="1" applyBorder="1" applyAlignment="1">
      <alignment horizontal="center" vertical="center"/>
    </xf>
    <xf numFmtId="0" fontId="16" fillId="2" borderId="13" xfId="20" applyFont="1" applyFill="1" applyBorder="1" applyAlignment="1">
      <alignment horizontal="center" vertical="center"/>
    </xf>
    <xf numFmtId="0" fontId="16" fillId="2" borderId="14" xfId="20" applyFont="1" applyFill="1" applyBorder="1" applyAlignment="1">
      <alignment horizontal="center" vertical="center"/>
    </xf>
    <xf numFmtId="0" fontId="16" fillId="2" borderId="10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7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3" xfId="20" applyFont="1" applyFill="1" applyBorder="1" applyAlignment="1">
      <alignment horizontal="center"/>
    </xf>
    <xf numFmtId="0" fontId="16" fillId="2" borderId="14" xfId="20" applyFont="1" applyFill="1" applyBorder="1" applyAlignment="1">
      <alignment horizontal="center"/>
    </xf>
    <xf numFmtId="0" fontId="16" fillId="2" borderId="10" xfId="20" applyFont="1" applyFill="1" applyBorder="1" applyAlignment="1">
      <alignment horizontal="center"/>
    </xf>
    <xf numFmtId="0" fontId="14" fillId="3" borderId="1" xfId="16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17" fontId="14" fillId="3" borderId="13" xfId="16" applyNumberFormat="1" applyFont="1" applyFill="1" applyBorder="1" applyAlignment="1">
      <alignment horizontal="center" vertical="center"/>
    </xf>
    <xf numFmtId="17" fontId="14" fillId="3" borderId="10" xfId="16" applyNumberFormat="1" applyFont="1" applyFill="1" applyBorder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3" xfId="16" applyNumberFormat="1" applyFont="1" applyFill="1" applyBorder="1" applyAlignment="1">
      <alignment horizontal="center" vertical="center"/>
    </xf>
    <xf numFmtId="17" fontId="16" fillId="3" borderId="10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5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4" fillId="3" borderId="12" xfId="16" applyNumberFormat="1" applyFont="1" applyFill="1" applyBorder="1" applyAlignment="1">
      <alignment horizontal="center" vertical="center"/>
    </xf>
    <xf numFmtId="10" fontId="14" fillId="3" borderId="3" xfId="16" applyNumberFormat="1" applyFont="1" applyFill="1" applyBorder="1" applyAlignment="1">
      <alignment horizontal="center" vertical="center"/>
    </xf>
    <xf numFmtId="10" fontId="14" fillId="3" borderId="8" xfId="16" applyNumberFormat="1" applyFont="1" applyFill="1" applyBorder="1" applyAlignment="1">
      <alignment horizontal="center" vertical="center"/>
    </xf>
    <xf numFmtId="10" fontId="14" fillId="3" borderId="5" xfId="16" applyNumberFormat="1" applyFont="1" applyFill="1" applyBorder="1" applyAlignment="1">
      <alignment horizontal="center" vertical="center"/>
    </xf>
    <xf numFmtId="0" fontId="15" fillId="0" borderId="0" xfId="16" applyFont="1"/>
    <xf numFmtId="17" fontId="14" fillId="3" borderId="14" xfId="16" applyNumberFormat="1" applyFont="1" applyFill="1" applyBorder="1" applyAlignment="1">
      <alignment horizontal="center" vertical="center"/>
    </xf>
    <xf numFmtId="0" fontId="14" fillId="3" borderId="4" xfId="16" applyFont="1" applyFill="1" applyBorder="1" applyAlignment="1">
      <alignment horizontal="center" vertical="center"/>
    </xf>
    <xf numFmtId="9" fontId="14" fillId="3" borderId="1" xfId="16" applyNumberFormat="1" applyFont="1" applyFill="1" applyBorder="1" applyAlignment="1">
      <alignment horizontal="center" vertical="center"/>
    </xf>
    <xf numFmtId="9" fontId="14" fillId="3" borderId="2" xfId="16" applyNumberFormat="1" applyFont="1" applyFill="1" applyBorder="1" applyAlignment="1">
      <alignment horizontal="center" vertical="center"/>
    </xf>
    <xf numFmtId="9" fontId="14" fillId="3" borderId="1" xfId="31" applyFont="1" applyFill="1" applyBorder="1" applyAlignment="1">
      <alignment horizontal="center" vertical="center"/>
    </xf>
    <xf numFmtId="9" fontId="14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5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10" fontId="16" fillId="3" borderId="12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8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17" fontId="16" fillId="3" borderId="14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17" fontId="16" fillId="3" borderId="3" xfId="16" applyNumberFormat="1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2018 a octubre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RESUMEN!$AB$10:$AB$103</c15:sqref>
                  </c15:fullRef>
                </c:ext>
              </c:extLst>
              <c:f>RESUMEN!$AB$22:$AB$103</c:f>
              <c:numCache>
                <c:formatCode>mmm\-yy</c:formatCode>
                <c:ptCount val="8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RESUMEN!$AC$10:$AC$103</c15:sqref>
                  </c15:fullRef>
                </c:ext>
              </c:extLst>
              <c:f>RESUMEN!$AC$22:$AC$103</c:f>
              <c:numCache>
                <c:formatCode>#,##0</c:formatCode>
                <c:ptCount val="82"/>
                <c:pt idx="0">
                  <c:v>76740046</c:v>
                </c:pt>
                <c:pt idx="1">
                  <c:v>76478433</c:v>
                </c:pt>
                <c:pt idx="2">
                  <c:v>83568002</c:v>
                </c:pt>
                <c:pt idx="3">
                  <c:v>106117594</c:v>
                </c:pt>
                <c:pt idx="4">
                  <c:v>107592012</c:v>
                </c:pt>
                <c:pt idx="5">
                  <c:v>88303488</c:v>
                </c:pt>
                <c:pt idx="6">
                  <c:v>97947911</c:v>
                </c:pt>
                <c:pt idx="7">
                  <c:v>97434163</c:v>
                </c:pt>
                <c:pt idx="8">
                  <c:v>88599933</c:v>
                </c:pt>
                <c:pt idx="9">
                  <c:v>98449999</c:v>
                </c:pt>
                <c:pt idx="10">
                  <c:v>96842610</c:v>
                </c:pt>
                <c:pt idx="11">
                  <c:v>97149564</c:v>
                </c:pt>
                <c:pt idx="12">
                  <c:v>89192404</c:v>
                </c:pt>
                <c:pt idx="13">
                  <c:v>99644130</c:v>
                </c:pt>
                <c:pt idx="14">
                  <c:v>117737601</c:v>
                </c:pt>
                <c:pt idx="15">
                  <c:v>122841387</c:v>
                </c:pt>
                <c:pt idx="16">
                  <c:v>125293328</c:v>
                </c:pt>
                <c:pt idx="17">
                  <c:v>123967355</c:v>
                </c:pt>
                <c:pt idx="18">
                  <c:v>123831883</c:v>
                </c:pt>
                <c:pt idx="19">
                  <c:v>124943552</c:v>
                </c:pt>
                <c:pt idx="20">
                  <c:v>112033456</c:v>
                </c:pt>
                <c:pt idx="21">
                  <c:v>116745652</c:v>
                </c:pt>
                <c:pt idx="22">
                  <c:v>135273597</c:v>
                </c:pt>
                <c:pt idx="23">
                  <c:v>105986034</c:v>
                </c:pt>
                <c:pt idx="24">
                  <c:v>109712762</c:v>
                </c:pt>
                <c:pt idx="25">
                  <c:v>131998915</c:v>
                </c:pt>
                <c:pt idx="26">
                  <c:v>115811924</c:v>
                </c:pt>
                <c:pt idx="27">
                  <c:v>127751797</c:v>
                </c:pt>
                <c:pt idx="28">
                  <c:v>159145827</c:v>
                </c:pt>
                <c:pt idx="29">
                  <c:v>122263463</c:v>
                </c:pt>
                <c:pt idx="30">
                  <c:v>98311746</c:v>
                </c:pt>
                <c:pt idx="31">
                  <c:v>115666912</c:v>
                </c:pt>
                <c:pt idx="32">
                  <c:v>118950401</c:v>
                </c:pt>
                <c:pt idx="33">
                  <c:v>141703470</c:v>
                </c:pt>
                <c:pt idx="34">
                  <c:v>154257289</c:v>
                </c:pt>
                <c:pt idx="35">
                  <c:v>95557708</c:v>
                </c:pt>
                <c:pt idx="36">
                  <c:v>101421858</c:v>
                </c:pt>
                <c:pt idx="37">
                  <c:v>126636641</c:v>
                </c:pt>
                <c:pt idx="38">
                  <c:v>137398429</c:v>
                </c:pt>
                <c:pt idx="39">
                  <c:v>167273101</c:v>
                </c:pt>
                <c:pt idx="40">
                  <c:v>161190067</c:v>
                </c:pt>
                <c:pt idx="41">
                  <c:v>153299074</c:v>
                </c:pt>
                <c:pt idx="42">
                  <c:v>162826458</c:v>
                </c:pt>
                <c:pt idx="43">
                  <c:v>152297115</c:v>
                </c:pt>
                <c:pt idx="44">
                  <c:v>164254725</c:v>
                </c:pt>
                <c:pt idx="45">
                  <c:v>155185007</c:v>
                </c:pt>
                <c:pt idx="46">
                  <c:v>188165830</c:v>
                </c:pt>
                <c:pt idx="47">
                  <c:v>185686546</c:v>
                </c:pt>
                <c:pt idx="48">
                  <c:v>161094284</c:v>
                </c:pt>
                <c:pt idx="49">
                  <c:v>180446924</c:v>
                </c:pt>
                <c:pt idx="50">
                  <c:v>184043936</c:v>
                </c:pt>
                <c:pt idx="51">
                  <c:v>182579815</c:v>
                </c:pt>
                <c:pt idx="52">
                  <c:v>208671837</c:v>
                </c:pt>
                <c:pt idx="53">
                  <c:v>209466750</c:v>
                </c:pt>
                <c:pt idx="54">
                  <c:v>227749024</c:v>
                </c:pt>
                <c:pt idx="55">
                  <c:v>183783270</c:v>
                </c:pt>
                <c:pt idx="56">
                  <c:v>209270183</c:v>
                </c:pt>
                <c:pt idx="57">
                  <c:v>205648136</c:v>
                </c:pt>
                <c:pt idx="58">
                  <c:v>188596398</c:v>
                </c:pt>
                <c:pt idx="59">
                  <c:v>197378288</c:v>
                </c:pt>
                <c:pt idx="60">
                  <c:v>209188250</c:v>
                </c:pt>
                <c:pt idx="61">
                  <c:v>206062017</c:v>
                </c:pt>
                <c:pt idx="62">
                  <c:v>236255622</c:v>
                </c:pt>
                <c:pt idx="63">
                  <c:v>206800041</c:v>
                </c:pt>
                <c:pt idx="64">
                  <c:v>236817684</c:v>
                </c:pt>
                <c:pt idx="65">
                  <c:v>240986079</c:v>
                </c:pt>
                <c:pt idx="66">
                  <c:v>220840601</c:v>
                </c:pt>
                <c:pt idx="67">
                  <c:v>217441748</c:v>
                </c:pt>
                <c:pt idx="68">
                  <c:v>236691628</c:v>
                </c:pt>
                <c:pt idx="69">
                  <c:v>216287609</c:v>
                </c:pt>
                <c:pt idx="70">
                  <c:v>216042043</c:v>
                </c:pt>
                <c:pt idx="71">
                  <c:v>233231853</c:v>
                </c:pt>
                <c:pt idx="72">
                  <c:v>196676284</c:v>
                </c:pt>
                <c:pt idx="73">
                  <c:v>201461305</c:v>
                </c:pt>
                <c:pt idx="74">
                  <c:v>202473619</c:v>
                </c:pt>
                <c:pt idx="75">
                  <c:v>246220925</c:v>
                </c:pt>
                <c:pt idx="76">
                  <c:v>275347813</c:v>
                </c:pt>
                <c:pt idx="77">
                  <c:v>236535209</c:v>
                </c:pt>
                <c:pt idx="78">
                  <c:v>214697316</c:v>
                </c:pt>
                <c:pt idx="79">
                  <c:v>229869247</c:v>
                </c:pt>
                <c:pt idx="80">
                  <c:v>209908753</c:v>
                </c:pt>
                <c:pt idx="81">
                  <c:v>189754392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RESUMEN!$AB$10:$AB$103</c15:sqref>
                  </c15:fullRef>
                </c:ext>
              </c:extLst>
              <c:f>RESUMEN!$AB$22:$AB$103</c:f>
              <c:numCache>
                <c:formatCode>mmm\-yy</c:formatCode>
                <c:ptCount val="8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RESUMEN!$AD$10:$AD$103</c15:sqref>
                  </c15:fullRef>
                </c:ext>
              </c:extLst>
              <c:f>RESUMEN!$AD$22:$AD$103</c:f>
              <c:numCache>
                <c:formatCode>"$"\ #,##0</c:formatCode>
                <c:ptCount val="82"/>
                <c:pt idx="0">
                  <c:v>228251420.47999999</c:v>
                </c:pt>
                <c:pt idx="1">
                  <c:v>225804061.73000008</c:v>
                </c:pt>
                <c:pt idx="2">
                  <c:v>250423741.74999991</c:v>
                </c:pt>
                <c:pt idx="3">
                  <c:v>315475764.77000004</c:v>
                </c:pt>
                <c:pt idx="4">
                  <c:v>312424062.74000001</c:v>
                </c:pt>
                <c:pt idx="5">
                  <c:v>253377264.18000004</c:v>
                </c:pt>
                <c:pt idx="6">
                  <c:v>281940230</c:v>
                </c:pt>
                <c:pt idx="7">
                  <c:v>275218913.16999996</c:v>
                </c:pt>
                <c:pt idx="8">
                  <c:v>247966603.73999998</c:v>
                </c:pt>
                <c:pt idx="9">
                  <c:v>276231792.63999999</c:v>
                </c:pt>
                <c:pt idx="10">
                  <c:v>266763496.36000004</c:v>
                </c:pt>
                <c:pt idx="11">
                  <c:v>264838171.44000006</c:v>
                </c:pt>
                <c:pt idx="12">
                  <c:v>237806527.17000008</c:v>
                </c:pt>
                <c:pt idx="13">
                  <c:v>267058137.86000001</c:v>
                </c:pt>
                <c:pt idx="14">
                  <c:v>308545725.49000001</c:v>
                </c:pt>
                <c:pt idx="15">
                  <c:v>319096198.44999999</c:v>
                </c:pt>
                <c:pt idx="16">
                  <c:v>318003984.67999995</c:v>
                </c:pt>
                <c:pt idx="17">
                  <c:v>320166090.88999999</c:v>
                </c:pt>
                <c:pt idx="18">
                  <c:v>324050947.59999985</c:v>
                </c:pt>
                <c:pt idx="19">
                  <c:v>326912721.97000003</c:v>
                </c:pt>
                <c:pt idx="20">
                  <c:v>284125531.82000011</c:v>
                </c:pt>
                <c:pt idx="21">
                  <c:v>305288552.73999995</c:v>
                </c:pt>
                <c:pt idx="22">
                  <c:v>364320933.26999992</c:v>
                </c:pt>
                <c:pt idx="23">
                  <c:v>277308728.72000003</c:v>
                </c:pt>
                <c:pt idx="24">
                  <c:v>283056724.69999999</c:v>
                </c:pt>
                <c:pt idx="25">
                  <c:v>334212222.10999995</c:v>
                </c:pt>
                <c:pt idx="26">
                  <c:v>290384081.64000005</c:v>
                </c:pt>
                <c:pt idx="27">
                  <c:v>317430911.43999994</c:v>
                </c:pt>
                <c:pt idx="28">
                  <c:v>392124655.53000003</c:v>
                </c:pt>
                <c:pt idx="29">
                  <c:v>291154723.31000012</c:v>
                </c:pt>
                <c:pt idx="30">
                  <c:v>233305331.41000006</c:v>
                </c:pt>
                <c:pt idx="31">
                  <c:v>269090673.78000003</c:v>
                </c:pt>
                <c:pt idx="32">
                  <c:v>275908691.29999995</c:v>
                </c:pt>
                <c:pt idx="33">
                  <c:v>337330000.86999995</c:v>
                </c:pt>
                <c:pt idx="34">
                  <c:v>367520430.56</c:v>
                </c:pt>
                <c:pt idx="35">
                  <c:v>220352183.37000003</c:v>
                </c:pt>
                <c:pt idx="36">
                  <c:v>238565407.14000019</c:v>
                </c:pt>
                <c:pt idx="37">
                  <c:v>288295658.07000005</c:v>
                </c:pt>
                <c:pt idx="38">
                  <c:v>325992264.56999999</c:v>
                </c:pt>
                <c:pt idx="39">
                  <c:v>404490954.65999979</c:v>
                </c:pt>
                <c:pt idx="40">
                  <c:v>406308292.1500001</c:v>
                </c:pt>
                <c:pt idx="41">
                  <c:v>414774773.79000008</c:v>
                </c:pt>
                <c:pt idx="42">
                  <c:v>459572273.56</c:v>
                </c:pt>
                <c:pt idx="43">
                  <c:v>441272957.15000015</c:v>
                </c:pt>
                <c:pt idx="44">
                  <c:v>493016057.37999988</c:v>
                </c:pt>
                <c:pt idx="45">
                  <c:v>485194548.26999998</c:v>
                </c:pt>
                <c:pt idx="46">
                  <c:v>582151974.10999978</c:v>
                </c:pt>
                <c:pt idx="47">
                  <c:v>539190088.63000011</c:v>
                </c:pt>
                <c:pt idx="48">
                  <c:v>470006158.97999978</c:v>
                </c:pt>
                <c:pt idx="49">
                  <c:v>532430796.37</c:v>
                </c:pt>
                <c:pt idx="50">
                  <c:v>542803777.60000002</c:v>
                </c:pt>
                <c:pt idx="51">
                  <c:v>538747730.44999993</c:v>
                </c:pt>
                <c:pt idx="52">
                  <c:v>610058453.05000019</c:v>
                </c:pt>
                <c:pt idx="53">
                  <c:v>599027188</c:v>
                </c:pt>
                <c:pt idx="54">
                  <c:v>653990770.48000014</c:v>
                </c:pt>
                <c:pt idx="55">
                  <c:v>534345749.87999988</c:v>
                </c:pt>
                <c:pt idx="56">
                  <c:v>604738273.55000007</c:v>
                </c:pt>
                <c:pt idx="57">
                  <c:v>580802945.64999998</c:v>
                </c:pt>
                <c:pt idx="58">
                  <c:v>495790979.32999998</c:v>
                </c:pt>
                <c:pt idx="59">
                  <c:v>490442025.9600001</c:v>
                </c:pt>
                <c:pt idx="60">
                  <c:v>518157909.93000001</c:v>
                </c:pt>
                <c:pt idx="61" formatCode="&quot;$&quot;#,##0">
                  <c:v>509310178.85000002</c:v>
                </c:pt>
                <c:pt idx="62" formatCode="&quot;$&quot;#,##0">
                  <c:v>589982368.05000007</c:v>
                </c:pt>
                <c:pt idx="63" formatCode="&quot;$&quot;#,##0">
                  <c:v>516304993.93000001</c:v>
                </c:pt>
                <c:pt idx="64" formatCode="&quot;$&quot;#,##0">
                  <c:v>573666931.82000005</c:v>
                </c:pt>
                <c:pt idx="65" formatCode="&quot;$&quot;#,##0">
                  <c:v>570758617.6099999</c:v>
                </c:pt>
                <c:pt idx="66">
                  <c:v>503906047.98000002</c:v>
                </c:pt>
                <c:pt idx="67">
                  <c:v>489472611.01999998</c:v>
                </c:pt>
                <c:pt idx="68" formatCode="&quot;$&quot;#,##0">
                  <c:v>547886534.18000007</c:v>
                </c:pt>
                <c:pt idx="69" formatCode="&quot;$&quot;#,##0">
                  <c:v>495078500.28000003</c:v>
                </c:pt>
                <c:pt idx="70" formatCode="&quot;$&quot;#,##0">
                  <c:v>471702913.96000004</c:v>
                </c:pt>
                <c:pt idx="71" formatCode="&quot;$&quot;#,##0">
                  <c:v>502499848.62999988</c:v>
                </c:pt>
                <c:pt idx="72">
                  <c:v>431631449.03999996</c:v>
                </c:pt>
                <c:pt idx="73">
                  <c:v>453336476.48000002</c:v>
                </c:pt>
                <c:pt idx="74" formatCode="&quot;$&quot;#,##0">
                  <c:v>460131615.48999983</c:v>
                </c:pt>
                <c:pt idx="75" formatCode="&quot;$&quot;#,##0">
                  <c:v>539056871.41999996</c:v>
                </c:pt>
                <c:pt idx="76" formatCode="\$\ #,##0">
                  <c:v>602227046.5</c:v>
                </c:pt>
                <c:pt idx="77" formatCode="\$\ #,##0">
                  <c:v>523728067.52499998</c:v>
                </c:pt>
                <c:pt idx="78" formatCode="\$\ #,##0">
                  <c:v>480539138.24000001</c:v>
                </c:pt>
                <c:pt idx="79" formatCode="\$\ #,##0">
                  <c:v>513808828.35000002</c:v>
                </c:pt>
                <c:pt idx="80" formatCode="\$\ #,##0">
                  <c:v>469609820.52999997</c:v>
                </c:pt>
                <c:pt idx="81" formatCode="\$\ #,##0">
                  <c:v>440920579.88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RESUMEN!$AV$10:$AV$40</c15:sqref>
                  </c15:fullRef>
                </c:ext>
              </c:extLst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(Octubre 2022 - Octubre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6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RESUMEN!$AB$74:$AB$103</c15:sqref>
                  </c15:fullRef>
                </c:ext>
              </c:extLst>
              <c:f>RESUMEN!$AB$79:$AB$103</c:f>
              <c:numCache>
                <c:formatCode>mmm\-yy</c:formatCode>
                <c:ptCount val="25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RESUMEN!$AE$74:$AE$103</c15:sqref>
                  </c15:fullRef>
                </c:ext>
              </c:extLst>
              <c:f>RESUMEN!$AE$79:$AE$103</c:f>
              <c:numCache>
                <c:formatCode>"$"#,##0.00</c:formatCode>
                <c:ptCount val="25"/>
                <c:pt idx="0">
                  <c:v>2.8242558233058821</c:v>
                </c:pt>
                <c:pt idx="1">
                  <c:v>2.628846492232582</c:v>
                </c:pt>
                <c:pt idx="2">
                  <c:v>2.4847820443148239</c:v>
                </c:pt>
                <c:pt idx="3">
                  <c:v>2.4769933776395185</c:v>
                </c:pt>
                <c:pt idx="4">
                  <c:v>2.4716354147402142</c:v>
                </c:pt>
                <c:pt idx="5">
                  <c:v>2.4972204388431445</c:v>
                </c:pt>
                <c:pt idx="6">
                  <c:v>2.4966387406567292</c:v>
                </c:pt>
                <c:pt idx="7">
                  <c:v>2.4223990460948857</c:v>
                </c:pt>
                <c:pt idx="8">
                  <c:v>2.3684298278905973</c:v>
                </c:pt>
                <c:pt idx="9">
                  <c:v>2.2817636145628857</c:v>
                </c:pt>
                <c:pt idx="10">
                  <c:v>2.2510516748605238</c:v>
                </c:pt>
                <c:pt idx="11">
                  <c:v>2.314769384999118</c:v>
                </c:pt>
                <c:pt idx="12">
                  <c:v>2.2889822610226367</c:v>
                </c:pt>
                <c:pt idx="13">
                  <c:v>2.1833848051510976</c:v>
                </c:pt>
                <c:pt idx="14">
                  <c:v>2.1545078091456054</c:v>
                </c:pt>
                <c:pt idx="15">
                  <c:v>2.1946288604883342</c:v>
                </c:pt>
                <c:pt idx="16">
                  <c:v>2.250240940710674</c:v>
                </c:pt>
                <c:pt idx="17">
                  <c:v>2.2725509513908566</c:v>
                </c:pt>
                <c:pt idx="18">
                  <c:v>2.1893219328129807</c:v>
                </c:pt>
                <c:pt idx="19">
                  <c:v>2.187150280725128</c:v>
                </c:pt>
                <c:pt idx="20">
                  <c:v>2.2141653656517581</c:v>
                </c:pt>
                <c:pt idx="21">
                  <c:v>2.238216793730202</c:v>
                </c:pt>
                <c:pt idx="22">
                  <c:v>2.2352221319539969</c:v>
                </c:pt>
                <c:pt idx="23">
                  <c:v>2.237209329379418</c:v>
                </c:pt>
                <c:pt idx="24" formatCode="\$\ #,##0.00">
                  <c:v>2.3236383370773308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Octubre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0.52906317439571859</c:v>
                </c:pt>
                <c:pt idx="1">
                  <c:v>0.18296372216126353</c:v>
                </c:pt>
                <c:pt idx="2">
                  <c:v>0.21326580479235868</c:v>
                </c:pt>
                <c:pt idx="3">
                  <c:v>4.2904057439554943E-2</c:v>
                </c:pt>
                <c:pt idx="4">
                  <c:v>2.6313143995225358E-2</c:v>
                </c:pt>
                <c:pt idx="5">
                  <c:v>4.6421290828546728E-3</c:v>
                </c:pt>
                <c:pt idx="6">
                  <c:v>8.4796813302420856E-4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0.52792109286197708</c:v>
                </c:pt>
                <c:pt idx="1">
                  <c:v>0.15496986757492284</c:v>
                </c:pt>
                <c:pt idx="2">
                  <c:v>0.24736705435518985</c:v>
                </c:pt>
                <c:pt idx="3">
                  <c:v>3.7684134341406973E-2</c:v>
                </c:pt>
                <c:pt idx="4">
                  <c:v>2.2984342834077853E-2</c:v>
                </c:pt>
                <c:pt idx="5">
                  <c:v>8.1661667151293124E-3</c:v>
                </c:pt>
                <c:pt idx="6">
                  <c:v>9.0734131729609715E-4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Octubre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0.52792109286197708</c:v>
                </c:pt>
                <c:pt idx="1">
                  <c:v>0.15496986757492284</c:v>
                </c:pt>
                <c:pt idx="2">
                  <c:v>0.24736705435518985</c:v>
                </c:pt>
                <c:pt idx="3">
                  <c:v>3.7684134341406973E-2</c:v>
                </c:pt>
                <c:pt idx="4">
                  <c:v>2.2984342834077853E-2</c:v>
                </c:pt>
                <c:pt idx="5">
                  <c:v>8.1661667151293124E-3</c:v>
                </c:pt>
                <c:pt idx="6">
                  <c:v>9.0734131729609715E-4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104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104</xdr:row>
      <xdr:rowOff>141229</xdr:rowOff>
    </xdr:from>
    <xdr:to>
      <xdr:col>18</xdr:col>
      <xdr:colOff>302379</xdr:colOff>
      <xdr:row>121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142</xdr:row>
      <xdr:rowOff>165608</xdr:rowOff>
    </xdr:from>
    <xdr:to>
      <xdr:col>15</xdr:col>
      <xdr:colOff>598714</xdr:colOff>
      <xdr:row>160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121</xdr:row>
      <xdr:rowOff>172359</xdr:rowOff>
    </xdr:from>
    <xdr:to>
      <xdr:col>15</xdr:col>
      <xdr:colOff>592667</xdr:colOff>
      <xdr:row>142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0.7928</cdr:x>
      <cdr:y>0.29877</cdr:y>
    </cdr:from>
    <cdr:to>
      <cdr:x>0.8096</cdr:x>
      <cdr:y>0.37402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 flipH="1">
          <a:off x="10170873" y="1471398"/>
          <a:ext cx="215475" cy="37057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170090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172641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2"/>
  <sheetViews>
    <sheetView showGridLines="0" tabSelected="1" zoomScale="80" zoomScaleNormal="80" zoomScaleSheetLayoutView="50" workbookViewId="0">
      <selection activeCell="S127" sqref="S127"/>
    </sheetView>
  </sheetViews>
  <sheetFormatPr baseColWidth="10" defaultColWidth="9.140625" defaultRowHeight="16.5" x14ac:dyDescent="0.6"/>
  <cols>
    <col min="1" max="1" width="2.64062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120" customWidth="1"/>
    <col min="29" max="29" width="17.640625" style="120" bestFit="1" customWidth="1"/>
    <col min="30" max="30" width="17" style="120" bestFit="1" customWidth="1"/>
    <col min="31" max="31" width="16.35546875" style="120" customWidth="1"/>
    <col min="32" max="32" width="13.42578125" style="4" customWidth="1"/>
    <col min="33" max="33" width="17.140625" style="4" customWidth="1"/>
    <col min="34" max="34" width="14.640625" style="4" bestFit="1" customWidth="1"/>
    <col min="35" max="35" width="17.85546875" style="4" bestFit="1" customWidth="1"/>
    <col min="36" max="36" width="17.42578125" style="4" bestFit="1" customWidth="1"/>
    <col min="37" max="39" width="17" style="4" bestFit="1" customWidth="1"/>
    <col min="40" max="40" width="17.35546875" style="4" bestFit="1" customWidth="1"/>
    <col min="41" max="41" width="17" style="4" bestFit="1" customWidth="1"/>
    <col min="42" max="43" width="16.42578125" style="4" bestFit="1" customWidth="1"/>
    <col min="44" max="46" width="16.85546875" style="4" bestFit="1" customWidth="1"/>
    <col min="47" max="47" width="18.640625" style="4" bestFit="1" customWidth="1"/>
    <col min="48" max="48" width="20.5703125" style="4" bestFit="1" customWidth="1"/>
    <col min="49" max="49" width="23.5703125" style="4" bestFit="1" customWidth="1"/>
    <col min="50" max="50" width="13.42578125" style="4" bestFit="1" customWidth="1"/>
    <col min="51" max="16384" width="9.140625" style="4"/>
  </cols>
  <sheetData>
    <row r="1" spans="1:51" x14ac:dyDescent="0.6">
      <c r="A1" s="254"/>
      <c r="B1" s="254"/>
      <c r="C1" s="254"/>
      <c r="D1" s="254"/>
      <c r="E1" s="254"/>
      <c r="F1" s="2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0"/>
      <c r="AC1" s="40"/>
      <c r="AD1" s="40"/>
      <c r="AE1" s="40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6">
      <c r="A2" s="254"/>
      <c r="B2" s="254"/>
      <c r="C2" s="254"/>
      <c r="D2" s="254"/>
      <c r="E2" s="254"/>
      <c r="F2" s="25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0"/>
      <c r="AC2" s="40"/>
      <c r="AD2" s="40"/>
      <c r="AE2" s="4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6">
      <c r="A3" s="254"/>
      <c r="B3" s="254"/>
      <c r="C3" s="254"/>
      <c r="D3" s="254"/>
      <c r="E3" s="254"/>
      <c r="F3" s="254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0"/>
      <c r="AC3" s="40"/>
      <c r="AD3" s="40"/>
      <c r="AE3" s="40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6">
      <c r="A4" s="41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0"/>
      <c r="AC4" s="40"/>
      <c r="AD4" s="40"/>
      <c r="AE4" s="40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6">
      <c r="A5" s="41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0"/>
      <c r="AC5" s="40"/>
      <c r="AD5" s="40"/>
      <c r="AE5" s="40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6">
      <c r="A6" s="41" t="s">
        <v>139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0"/>
      <c r="AC6" s="40"/>
      <c r="AD6" s="40"/>
      <c r="AE6" s="40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6.899999999999999" thickBot="1" x14ac:dyDescent="0.65">
      <c r="A7" s="41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0"/>
      <c r="AC7" s="40"/>
      <c r="AD7" s="40"/>
      <c r="AE7" s="40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6.899999999999999" thickBot="1" x14ac:dyDescent="0.65">
      <c r="A8" s="41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5" t="s">
        <v>104</v>
      </c>
      <c r="AC8" s="256"/>
      <c r="AD8" s="256"/>
      <c r="AE8" s="257"/>
      <c r="AF8" s="1"/>
      <c r="AG8" s="1"/>
      <c r="AH8" s="255" t="s">
        <v>51</v>
      </c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7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3" t="s">
        <v>8</v>
      </c>
      <c r="AC9" s="44" t="s">
        <v>9</v>
      </c>
      <c r="AD9" s="44" t="s">
        <v>4</v>
      </c>
      <c r="AE9" s="44" t="s">
        <v>32</v>
      </c>
      <c r="AF9" s="1"/>
      <c r="AG9" s="1"/>
      <c r="AH9" s="45" t="s">
        <v>10</v>
      </c>
      <c r="AI9" s="42" t="s">
        <v>11</v>
      </c>
      <c r="AJ9" s="42" t="s">
        <v>12</v>
      </c>
      <c r="AK9" s="42" t="s">
        <v>13</v>
      </c>
      <c r="AL9" s="42" t="s">
        <v>14</v>
      </c>
      <c r="AM9" s="42" t="s">
        <v>15</v>
      </c>
      <c r="AN9" s="42" t="s">
        <v>16</v>
      </c>
      <c r="AO9" s="42" t="s">
        <v>17</v>
      </c>
      <c r="AP9" s="42" t="s">
        <v>18</v>
      </c>
      <c r="AQ9" s="42" t="s">
        <v>19</v>
      </c>
      <c r="AR9" s="42" t="s">
        <v>20</v>
      </c>
      <c r="AS9" s="42" t="s">
        <v>21</v>
      </c>
      <c r="AT9" s="42" t="s">
        <v>22</v>
      </c>
      <c r="AU9" s="42" t="s">
        <v>3</v>
      </c>
      <c r="AV9" s="46" t="s">
        <v>23</v>
      </c>
      <c r="AW9" s="46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7">
        <v>42736</v>
      </c>
      <c r="AC10" s="48">
        <v>64303584</v>
      </c>
      <c r="AD10" s="49">
        <v>199045945.5</v>
      </c>
      <c r="AE10" s="50">
        <f>+AD10/AC10</f>
        <v>3.095409821947094</v>
      </c>
      <c r="AF10" s="1"/>
      <c r="AG10" s="3"/>
      <c r="AH10" s="51">
        <v>1994</v>
      </c>
      <c r="AI10" s="52">
        <v>11620473</v>
      </c>
      <c r="AJ10" s="52">
        <v>11996071</v>
      </c>
      <c r="AK10" s="52">
        <v>15510568</v>
      </c>
      <c r="AL10" s="52">
        <v>12310509</v>
      </c>
      <c r="AM10" s="52">
        <v>15596030</v>
      </c>
      <c r="AN10" s="52">
        <v>15280896</v>
      </c>
      <c r="AO10" s="52">
        <v>15727753</v>
      </c>
      <c r="AP10" s="52">
        <v>11699342</v>
      </c>
      <c r="AQ10" s="53">
        <v>9368795</v>
      </c>
      <c r="AR10" s="52">
        <v>12156766</v>
      </c>
      <c r="AS10" s="52">
        <v>13016736</v>
      </c>
      <c r="AT10" s="52">
        <v>11916898</v>
      </c>
      <c r="AU10" s="54">
        <f t="shared" ref="AU10:AU31" si="0">SUM(AI10:AT10)</f>
        <v>156200837</v>
      </c>
      <c r="AV10" s="55">
        <f t="shared" ref="AV10:AV39" si="1">+AU44/AU10</f>
        <v>3.292558252296689</v>
      </c>
      <c r="AW10" s="56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7">
        <v>42767</v>
      </c>
      <c r="AC11" s="58">
        <v>66620606</v>
      </c>
      <c r="AD11" s="59">
        <v>206099394.28</v>
      </c>
      <c r="AE11" s="60">
        <f>+AD11/AC11</f>
        <v>3.0936283329515195</v>
      </c>
      <c r="AF11" s="1"/>
      <c r="AG11" s="3"/>
      <c r="AH11" s="61">
        <v>1995</v>
      </c>
      <c r="AI11" s="62">
        <v>10807484</v>
      </c>
      <c r="AJ11" s="62">
        <v>13603755</v>
      </c>
      <c r="AK11" s="62">
        <v>15998832</v>
      </c>
      <c r="AL11" s="62">
        <v>15826653</v>
      </c>
      <c r="AM11" s="62">
        <v>16147447</v>
      </c>
      <c r="AN11" s="62">
        <v>16269336</v>
      </c>
      <c r="AO11" s="62">
        <v>17012050</v>
      </c>
      <c r="AP11" s="62">
        <v>16598239</v>
      </c>
      <c r="AQ11" s="63">
        <v>18688420</v>
      </c>
      <c r="AR11" s="62">
        <v>18536022</v>
      </c>
      <c r="AS11" s="62">
        <v>19105834</v>
      </c>
      <c r="AT11" s="62">
        <v>12268692</v>
      </c>
      <c r="AU11" s="64">
        <f t="shared" si="0"/>
        <v>190862764</v>
      </c>
      <c r="AV11" s="65">
        <f t="shared" si="1"/>
        <v>3.485092198182774</v>
      </c>
      <c r="AW11" s="66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7">
        <v>42795</v>
      </c>
      <c r="AC12" s="58">
        <v>71869640</v>
      </c>
      <c r="AD12" s="59">
        <v>222036343.91</v>
      </c>
      <c r="AE12" s="60">
        <f>+AD12/AC12</f>
        <v>3.0894316975846823</v>
      </c>
      <c r="AF12" s="1"/>
      <c r="AG12" s="3"/>
      <c r="AH12" s="61">
        <v>1996</v>
      </c>
      <c r="AI12" s="62">
        <v>15025684</v>
      </c>
      <c r="AJ12" s="62">
        <v>13903316</v>
      </c>
      <c r="AK12" s="62">
        <v>17889704</v>
      </c>
      <c r="AL12" s="62">
        <v>16057509</v>
      </c>
      <c r="AM12" s="62">
        <v>16235812</v>
      </c>
      <c r="AN12" s="62">
        <v>14565961</v>
      </c>
      <c r="AO12" s="62">
        <v>14555295</v>
      </c>
      <c r="AP12" s="62">
        <v>16439059</v>
      </c>
      <c r="AQ12" s="63">
        <v>14696498</v>
      </c>
      <c r="AR12" s="62">
        <v>16201026</v>
      </c>
      <c r="AS12" s="62">
        <v>18853806</v>
      </c>
      <c r="AT12" s="62">
        <v>14117863</v>
      </c>
      <c r="AU12" s="64">
        <f t="shared" si="0"/>
        <v>188541533</v>
      </c>
      <c r="AV12" s="65">
        <f t="shared" si="1"/>
        <v>3.2635135198036176</v>
      </c>
      <c r="AW12" s="67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7">
        <v>42826</v>
      </c>
      <c r="AC13" s="58">
        <v>79851780</v>
      </c>
      <c r="AD13" s="59">
        <v>245601181.59</v>
      </c>
      <c r="AE13" s="60">
        <f>+AD13/AC13</f>
        <v>3.0757132976872903</v>
      </c>
      <c r="AF13" s="1"/>
      <c r="AG13" s="68"/>
      <c r="AH13" s="61">
        <v>1997</v>
      </c>
      <c r="AI13" s="62">
        <v>12706617</v>
      </c>
      <c r="AJ13" s="62">
        <v>15440786</v>
      </c>
      <c r="AK13" s="62">
        <v>18366058</v>
      </c>
      <c r="AL13" s="62">
        <v>20857175</v>
      </c>
      <c r="AM13" s="62">
        <v>17922264</v>
      </c>
      <c r="AN13" s="62">
        <v>21002001</v>
      </c>
      <c r="AO13" s="62">
        <v>21138800</v>
      </c>
      <c r="AP13" s="62">
        <v>23917855</v>
      </c>
      <c r="AQ13" s="63">
        <v>21940317</v>
      </c>
      <c r="AR13" s="62">
        <v>23289769</v>
      </c>
      <c r="AS13" s="62">
        <v>21562153</v>
      </c>
      <c r="AT13" s="62">
        <v>21860475</v>
      </c>
      <c r="AU13" s="64">
        <f t="shared" si="0"/>
        <v>240004270</v>
      </c>
      <c r="AV13" s="65">
        <f t="shared" si="1"/>
        <v>3.6318722325231958</v>
      </c>
      <c r="AW13" s="66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7">
        <v>42856</v>
      </c>
      <c r="AC14" s="58">
        <v>85869921</v>
      </c>
      <c r="AD14" s="59">
        <v>262213940.41999999</v>
      </c>
      <c r="AE14" s="60">
        <f t="shared" ref="AE14:AE23" si="3">(AD14/AC14)</f>
        <v>3.0536180465334302</v>
      </c>
      <c r="AF14" s="1"/>
      <c r="AG14" s="68"/>
      <c r="AH14" s="61">
        <v>1998</v>
      </c>
      <c r="AI14" s="62">
        <v>17723109</v>
      </c>
      <c r="AJ14" s="62">
        <v>20247374</v>
      </c>
      <c r="AK14" s="62">
        <v>24592375</v>
      </c>
      <c r="AL14" s="62">
        <v>24887280</v>
      </c>
      <c r="AM14" s="62">
        <v>24377459</v>
      </c>
      <c r="AN14" s="62">
        <v>21375617</v>
      </c>
      <c r="AO14" s="62">
        <v>19485606</v>
      </c>
      <c r="AP14" s="62">
        <v>20239149</v>
      </c>
      <c r="AQ14" s="63">
        <v>18335194</v>
      </c>
      <c r="AR14" s="62">
        <v>20086224</v>
      </c>
      <c r="AS14" s="62">
        <v>20876802</v>
      </c>
      <c r="AT14" s="62">
        <v>20759718</v>
      </c>
      <c r="AU14" s="64">
        <f t="shared" si="0"/>
        <v>252985907</v>
      </c>
      <c r="AV14" s="65">
        <f t="shared" si="1"/>
        <v>3.4588918583911474</v>
      </c>
      <c r="AW14" s="66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69">
        <v>42887</v>
      </c>
      <c r="AC15" s="58">
        <v>86082995</v>
      </c>
      <c r="AD15" s="59">
        <v>259491252.75999996</v>
      </c>
      <c r="AE15" s="65">
        <f t="shared" si="3"/>
        <v>3.0144310471539701</v>
      </c>
      <c r="AF15" s="70"/>
      <c r="AG15" s="68"/>
      <c r="AH15" s="61">
        <v>1999</v>
      </c>
      <c r="AI15" s="62">
        <v>18227663</v>
      </c>
      <c r="AJ15" s="62">
        <v>20209769</v>
      </c>
      <c r="AK15" s="62">
        <v>24148524</v>
      </c>
      <c r="AL15" s="62">
        <v>23091401</v>
      </c>
      <c r="AM15" s="62">
        <v>21562492</v>
      </c>
      <c r="AN15" s="62">
        <v>26277727</v>
      </c>
      <c r="AO15" s="62">
        <v>20535227</v>
      </c>
      <c r="AP15" s="62">
        <v>14521537</v>
      </c>
      <c r="AQ15" s="63">
        <v>13445247</v>
      </c>
      <c r="AR15" s="71">
        <v>11524244</v>
      </c>
      <c r="AS15" s="71">
        <v>7899297</v>
      </c>
      <c r="AT15" s="71">
        <v>7597372</v>
      </c>
      <c r="AU15" s="64">
        <f t="shared" si="0"/>
        <v>209040500</v>
      </c>
      <c r="AV15" s="65">
        <f t="shared" si="1"/>
        <v>2.9513042445841831</v>
      </c>
      <c r="AW15" s="67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69">
        <v>42917</v>
      </c>
      <c r="AC16" s="58">
        <v>91361157</v>
      </c>
      <c r="AD16" s="59">
        <v>274293480.52999997</v>
      </c>
      <c r="AE16" s="65">
        <f t="shared" si="3"/>
        <v>3.0022986741509849</v>
      </c>
      <c r="AF16" s="70"/>
      <c r="AG16" s="3"/>
      <c r="AH16" s="61">
        <v>2000</v>
      </c>
      <c r="AI16" s="71">
        <v>5763732</v>
      </c>
      <c r="AJ16" s="71">
        <v>6276308</v>
      </c>
      <c r="AK16" s="71">
        <v>6932639</v>
      </c>
      <c r="AL16" s="71">
        <v>9323859</v>
      </c>
      <c r="AM16" s="71">
        <v>9353806</v>
      </c>
      <c r="AN16" s="71">
        <v>9232003</v>
      </c>
      <c r="AO16" s="71">
        <v>5507472</v>
      </c>
      <c r="AP16" s="71">
        <v>3866093</v>
      </c>
      <c r="AQ16" s="72">
        <v>6338871</v>
      </c>
      <c r="AR16" s="71">
        <v>6309936</v>
      </c>
      <c r="AS16" s="71">
        <v>7649763</v>
      </c>
      <c r="AT16" s="71">
        <v>6401311</v>
      </c>
      <c r="AU16" s="73">
        <f t="shared" si="0"/>
        <v>82955793</v>
      </c>
      <c r="AV16" s="65">
        <f t="shared" si="1"/>
        <v>3.5851432750453007</v>
      </c>
      <c r="AW16" s="67">
        <f>+(AU16-AU15)/AU15</f>
        <v>-0.60315922990999349</v>
      </c>
      <c r="AY16" s="74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69">
        <v>42948</v>
      </c>
      <c r="AC17" s="75">
        <v>73629117</v>
      </c>
      <c r="AD17" s="76">
        <v>221409741.70000002</v>
      </c>
      <c r="AE17" s="77">
        <f t="shared" si="3"/>
        <v>3.0070948929076526</v>
      </c>
      <c r="AF17" s="70"/>
      <c r="AG17" s="3"/>
      <c r="AH17" s="61">
        <v>2001</v>
      </c>
      <c r="AI17" s="71">
        <v>6682296</v>
      </c>
      <c r="AJ17" s="71">
        <v>6956042</v>
      </c>
      <c r="AK17" s="71">
        <v>9995621</v>
      </c>
      <c r="AL17" s="71">
        <v>10909429</v>
      </c>
      <c r="AM17" s="71">
        <v>14196399</v>
      </c>
      <c r="AN17" s="71">
        <v>9972128</v>
      </c>
      <c r="AO17" s="71">
        <v>6652930</v>
      </c>
      <c r="AP17" s="71">
        <v>7557791</v>
      </c>
      <c r="AQ17" s="72">
        <v>6805783</v>
      </c>
      <c r="AR17" s="71">
        <v>6600866</v>
      </c>
      <c r="AS17" s="71">
        <v>7527611</v>
      </c>
      <c r="AT17" s="71">
        <v>5944400</v>
      </c>
      <c r="AU17" s="73">
        <f t="shared" si="0"/>
        <v>99801296</v>
      </c>
      <c r="AV17" s="65">
        <f t="shared" si="1"/>
        <v>2.8125293390979609</v>
      </c>
      <c r="AW17" s="66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69">
        <v>42979</v>
      </c>
      <c r="AC18" s="75">
        <v>67692637</v>
      </c>
      <c r="AD18" s="76">
        <v>207106338.45000005</v>
      </c>
      <c r="AE18" s="77">
        <f t="shared" si="3"/>
        <v>3.0595105705514181</v>
      </c>
      <c r="AF18" s="70"/>
      <c r="AG18" s="3"/>
      <c r="AH18" s="61">
        <v>2002</v>
      </c>
      <c r="AI18" s="71">
        <v>5948260</v>
      </c>
      <c r="AJ18" s="71">
        <v>7019636</v>
      </c>
      <c r="AK18" s="71">
        <v>9726519</v>
      </c>
      <c r="AL18" s="71">
        <v>9351959</v>
      </c>
      <c r="AM18" s="71">
        <v>11750022</v>
      </c>
      <c r="AN18" s="71">
        <v>12669057</v>
      </c>
      <c r="AO18" s="71">
        <v>8780632</v>
      </c>
      <c r="AP18" s="78">
        <v>7819202</v>
      </c>
      <c r="AQ18" s="72">
        <v>6117128</v>
      </c>
      <c r="AR18" s="71">
        <v>7699144</v>
      </c>
      <c r="AS18" s="71">
        <v>8374177</v>
      </c>
      <c r="AT18" s="71">
        <v>7778010</v>
      </c>
      <c r="AU18" s="73">
        <f t="shared" si="0"/>
        <v>103033746</v>
      </c>
      <c r="AV18" s="65">
        <f t="shared" si="1"/>
        <v>2.5609005269011575</v>
      </c>
      <c r="AW18" s="66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69">
        <v>43009</v>
      </c>
      <c r="AC19" s="75">
        <v>88432893</v>
      </c>
      <c r="AD19" s="76">
        <v>268999147.16999996</v>
      </c>
      <c r="AE19" s="77">
        <f t="shared" si="3"/>
        <v>3.0418449294653285</v>
      </c>
      <c r="AF19" s="70"/>
      <c r="AG19" s="3"/>
      <c r="AH19" s="61">
        <v>2003</v>
      </c>
      <c r="AI19" s="71">
        <v>8245528</v>
      </c>
      <c r="AJ19" s="71">
        <v>8798063</v>
      </c>
      <c r="AK19" s="71">
        <v>10737492</v>
      </c>
      <c r="AL19" s="71">
        <v>10758266</v>
      </c>
      <c r="AM19" s="71">
        <v>12575655</v>
      </c>
      <c r="AN19" s="71">
        <v>11356594</v>
      </c>
      <c r="AO19" s="71">
        <v>10250003</v>
      </c>
      <c r="AP19" s="78">
        <v>8891165</v>
      </c>
      <c r="AQ19" s="72">
        <v>10303955</v>
      </c>
      <c r="AR19" s="71">
        <v>11225999</v>
      </c>
      <c r="AS19" s="71">
        <v>11622490</v>
      </c>
      <c r="AT19" s="71">
        <v>11985624</v>
      </c>
      <c r="AU19" s="73">
        <f t="shared" si="0"/>
        <v>126750834</v>
      </c>
      <c r="AV19" s="65">
        <f t="shared" si="1"/>
        <v>2.3969932685413338</v>
      </c>
      <c r="AW19" s="66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69">
        <v>43040</v>
      </c>
      <c r="AC20" s="75">
        <v>70957849</v>
      </c>
      <c r="AD20" s="76">
        <v>218612937.19999999</v>
      </c>
      <c r="AE20" s="77">
        <f t="shared" si="3"/>
        <v>3.080884500881643</v>
      </c>
      <c r="AF20" s="70"/>
      <c r="AG20" s="3"/>
      <c r="AH20" s="61">
        <v>2004</v>
      </c>
      <c r="AI20" s="71">
        <v>9875688</v>
      </c>
      <c r="AJ20" s="71">
        <v>15214543</v>
      </c>
      <c r="AK20" s="71">
        <v>12710211</v>
      </c>
      <c r="AL20" s="71">
        <v>14703122</v>
      </c>
      <c r="AM20" s="71">
        <v>12563434</v>
      </c>
      <c r="AN20" s="71">
        <v>13981632</v>
      </c>
      <c r="AO20" s="71">
        <v>14169279</v>
      </c>
      <c r="AP20" s="78">
        <v>10885997</v>
      </c>
      <c r="AQ20" s="72">
        <v>11367586</v>
      </c>
      <c r="AR20" s="71">
        <v>13062874</v>
      </c>
      <c r="AS20" s="71">
        <v>15384969</v>
      </c>
      <c r="AT20" s="71">
        <v>14541295</v>
      </c>
      <c r="AU20" s="73">
        <f t="shared" si="0"/>
        <v>158460630</v>
      </c>
      <c r="AV20" s="65">
        <f t="shared" si="1"/>
        <v>2.2096828282204859</v>
      </c>
      <c r="AW20" s="66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9">
        <v>43070</v>
      </c>
      <c r="AC21" s="75">
        <v>91911350</v>
      </c>
      <c r="AD21" s="76">
        <v>275721729.26000005</v>
      </c>
      <c r="AE21" s="77">
        <f t="shared" si="3"/>
        <v>2.9998659497439659</v>
      </c>
      <c r="AF21" s="70"/>
      <c r="AG21" s="3"/>
      <c r="AH21" s="61">
        <v>2005</v>
      </c>
      <c r="AI21" s="71">
        <v>13081089</v>
      </c>
      <c r="AJ21" s="71">
        <v>15737624</v>
      </c>
      <c r="AK21" s="71">
        <v>17110776</v>
      </c>
      <c r="AL21" s="71">
        <v>16935229</v>
      </c>
      <c r="AM21" s="71">
        <v>20317219</v>
      </c>
      <c r="AN21" s="71">
        <v>20727268</v>
      </c>
      <c r="AO21" s="71">
        <v>17688992</v>
      </c>
      <c r="AP21" s="78">
        <v>15360736</v>
      </c>
      <c r="AQ21" s="72">
        <v>17483436</v>
      </c>
      <c r="AR21" s="71">
        <v>18578836</v>
      </c>
      <c r="AS21" s="71">
        <v>21441805</v>
      </c>
      <c r="AT21" s="71">
        <v>18112203</v>
      </c>
      <c r="AU21" s="73">
        <f t="shared" si="0"/>
        <v>212575213</v>
      </c>
      <c r="AV21" s="65">
        <f t="shared" si="1"/>
        <v>2.2592073658183285</v>
      </c>
      <c r="AW21" s="66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9">
        <v>43101</v>
      </c>
      <c r="AC22" s="75">
        <v>76740046</v>
      </c>
      <c r="AD22" s="76">
        <v>228251420.47999999</v>
      </c>
      <c r="AE22" s="77">
        <f t="shared" si="3"/>
        <v>2.9743456301811442</v>
      </c>
      <c r="AF22" s="70"/>
      <c r="AG22" s="3"/>
      <c r="AH22" s="61">
        <v>2006</v>
      </c>
      <c r="AI22" s="71">
        <v>16605947</v>
      </c>
      <c r="AJ22" s="71">
        <v>17374838</v>
      </c>
      <c r="AK22" s="71">
        <v>24610250</v>
      </c>
      <c r="AL22" s="71">
        <v>22929819</v>
      </c>
      <c r="AM22" s="71">
        <v>23309173</v>
      </c>
      <c r="AN22" s="71">
        <v>23133202</v>
      </c>
      <c r="AO22" s="71">
        <v>21205888</v>
      </c>
      <c r="AP22" s="78">
        <v>21852237</v>
      </c>
      <c r="AQ22" s="72">
        <v>22486928</v>
      </c>
      <c r="AR22" s="71">
        <v>23010470</v>
      </c>
      <c r="AS22" s="71">
        <v>24982641</v>
      </c>
      <c r="AT22" s="71">
        <v>22860370</v>
      </c>
      <c r="AU22" s="73">
        <f t="shared" si="0"/>
        <v>264361763</v>
      </c>
      <c r="AV22" s="65">
        <f t="shared" si="1"/>
        <v>2.2608063156243969</v>
      </c>
      <c r="AW22" s="66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9">
        <v>43132</v>
      </c>
      <c r="AC23" s="75">
        <v>76478433</v>
      </c>
      <c r="AD23" s="76">
        <v>225804061.73000008</v>
      </c>
      <c r="AE23" s="77">
        <f t="shared" si="3"/>
        <v>2.952519460355576</v>
      </c>
      <c r="AF23" s="70"/>
      <c r="AG23" s="3"/>
      <c r="AH23" s="61">
        <v>2007</v>
      </c>
      <c r="AI23" s="71">
        <v>18590212</v>
      </c>
      <c r="AJ23" s="71">
        <v>24353757</v>
      </c>
      <c r="AK23" s="71">
        <v>23684790</v>
      </c>
      <c r="AL23" s="71">
        <v>22583902</v>
      </c>
      <c r="AM23" s="71">
        <v>25270355</v>
      </c>
      <c r="AN23" s="71">
        <v>25052122</v>
      </c>
      <c r="AO23" s="71">
        <v>20443964</v>
      </c>
      <c r="AP23" s="78">
        <v>22734772</v>
      </c>
      <c r="AQ23" s="72">
        <v>20371122</v>
      </c>
      <c r="AR23" s="71">
        <v>20371122</v>
      </c>
      <c r="AS23" s="71">
        <v>24457807</v>
      </c>
      <c r="AT23" s="71">
        <v>25223844</v>
      </c>
      <c r="AU23" s="73">
        <f t="shared" si="0"/>
        <v>273137769</v>
      </c>
      <c r="AV23" s="65">
        <f t="shared" si="1"/>
        <v>2.1308972182093204</v>
      </c>
      <c r="AW23" s="66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9">
        <v>43160</v>
      </c>
      <c r="AC24" s="75">
        <v>83568002</v>
      </c>
      <c r="AD24" s="76">
        <v>250423741.74999991</v>
      </c>
      <c r="AE24" s="77">
        <f t="shared" ref="AE24:AE41" si="4">(AD24/AC24)</f>
        <v>2.996646273175227</v>
      </c>
      <c r="AH24" s="61">
        <v>2008</v>
      </c>
      <c r="AI24" s="71">
        <v>18525748</v>
      </c>
      <c r="AJ24" s="71">
        <v>26011617</v>
      </c>
      <c r="AK24" s="71">
        <v>22526127</v>
      </c>
      <c r="AL24" s="71">
        <v>24909348</v>
      </c>
      <c r="AM24" s="71">
        <v>34133365</v>
      </c>
      <c r="AN24" s="71">
        <v>25990061</v>
      </c>
      <c r="AO24" s="71">
        <v>24968523</v>
      </c>
      <c r="AP24" s="78">
        <v>25218189</v>
      </c>
      <c r="AQ24" s="72">
        <v>22921801</v>
      </c>
      <c r="AR24" s="71">
        <v>23790925</v>
      </c>
      <c r="AS24" s="71">
        <v>24763103</v>
      </c>
      <c r="AT24" s="71">
        <v>20974781</v>
      </c>
      <c r="AU24" s="73">
        <f t="shared" si="0"/>
        <v>294733588</v>
      </c>
      <c r="AV24" s="65">
        <f t="shared" si="1"/>
        <v>2.2850098332871385</v>
      </c>
      <c r="AW24" s="66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9">
        <v>43191</v>
      </c>
      <c r="AC25" s="75">
        <v>106117594</v>
      </c>
      <c r="AD25" s="76">
        <v>315475764.77000004</v>
      </c>
      <c r="AE25" s="77">
        <f t="shared" si="4"/>
        <v>2.9728884050085043</v>
      </c>
      <c r="AH25" s="61">
        <v>2009</v>
      </c>
      <c r="AI25" s="71">
        <v>19930960</v>
      </c>
      <c r="AJ25" s="71">
        <v>22359463</v>
      </c>
      <c r="AK25" s="71">
        <v>25446683</v>
      </c>
      <c r="AL25" s="71">
        <v>24825706</v>
      </c>
      <c r="AM25" s="71">
        <v>27753524</v>
      </c>
      <c r="AN25" s="71">
        <v>26176907</v>
      </c>
      <c r="AO25" s="71">
        <v>27007151</v>
      </c>
      <c r="AP25" s="78">
        <v>25871877</v>
      </c>
      <c r="AQ25" s="72">
        <v>21330112</v>
      </c>
      <c r="AR25" s="71">
        <v>27992748</v>
      </c>
      <c r="AS25" s="71">
        <v>25929355</v>
      </c>
      <c r="AT25" s="71">
        <v>24709432</v>
      </c>
      <c r="AU25" s="73">
        <f t="shared" si="0"/>
        <v>299333918</v>
      </c>
      <c r="AV25" s="65">
        <f t="shared" si="1"/>
        <v>2.0286846151861746</v>
      </c>
      <c r="AW25" s="66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9">
        <v>43221</v>
      </c>
      <c r="AC26" s="75">
        <v>107592012</v>
      </c>
      <c r="AD26" s="76">
        <v>312424062.74000001</v>
      </c>
      <c r="AE26" s="77">
        <f t="shared" si="4"/>
        <v>2.9037849272676488</v>
      </c>
      <c r="AH26" s="61">
        <v>2010</v>
      </c>
      <c r="AI26" s="71">
        <v>20662269</v>
      </c>
      <c r="AJ26" s="71">
        <v>22313418</v>
      </c>
      <c r="AK26" s="71">
        <v>25575823</v>
      </c>
      <c r="AL26" s="71">
        <v>25515347</v>
      </c>
      <c r="AM26" s="71">
        <v>33327845</v>
      </c>
      <c r="AN26" s="71">
        <v>29949472</v>
      </c>
      <c r="AO26" s="71">
        <v>27593714</v>
      </c>
      <c r="AP26" s="78">
        <v>23171172</v>
      </c>
      <c r="AQ26" s="72">
        <v>26471294</v>
      </c>
      <c r="AR26" s="71">
        <v>31732436</v>
      </c>
      <c r="AS26" s="71">
        <v>29453037</v>
      </c>
      <c r="AT26" s="71">
        <v>26560853</v>
      </c>
      <c r="AU26" s="73">
        <f t="shared" si="0"/>
        <v>322326680</v>
      </c>
      <c r="AV26" s="65">
        <f t="shared" si="1"/>
        <v>2.2817849689948102</v>
      </c>
      <c r="AW26" s="66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9">
        <v>43252</v>
      </c>
      <c r="AC27" s="75">
        <v>88303488</v>
      </c>
      <c r="AD27" s="76">
        <v>253377264.18000004</v>
      </c>
      <c r="AE27" s="77">
        <f t="shared" si="4"/>
        <v>2.8693913447677177</v>
      </c>
      <c r="AH27" s="61">
        <v>2011</v>
      </c>
      <c r="AI27" s="71">
        <v>25647030</v>
      </c>
      <c r="AJ27" s="71">
        <v>27575709</v>
      </c>
      <c r="AK27" s="71">
        <v>32814884</v>
      </c>
      <c r="AL27" s="71">
        <v>35212468</v>
      </c>
      <c r="AM27" s="71">
        <v>33847090</v>
      </c>
      <c r="AN27" s="71">
        <v>33351442</v>
      </c>
      <c r="AO27" s="71">
        <v>37687054</v>
      </c>
      <c r="AP27" s="78">
        <v>31408881</v>
      </c>
      <c r="AQ27" s="72">
        <v>30677730</v>
      </c>
      <c r="AR27" s="71">
        <v>34459178</v>
      </c>
      <c r="AS27" s="71">
        <v>34247583</v>
      </c>
      <c r="AT27" s="71">
        <v>35535738</v>
      </c>
      <c r="AU27" s="73">
        <f t="shared" si="0"/>
        <v>392464787</v>
      </c>
      <c r="AV27" s="65">
        <f t="shared" si="1"/>
        <v>2.5310943136918929</v>
      </c>
      <c r="AW27" s="66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9">
        <v>43282</v>
      </c>
      <c r="AC28" s="75">
        <v>97947911</v>
      </c>
      <c r="AD28" s="76">
        <v>281940230</v>
      </c>
      <c r="AE28" s="77">
        <f t="shared" si="4"/>
        <v>2.8784710885768661</v>
      </c>
      <c r="AH28" s="61">
        <v>2012</v>
      </c>
      <c r="AI28" s="71">
        <v>30572174</v>
      </c>
      <c r="AJ28" s="71">
        <v>31333924</v>
      </c>
      <c r="AK28" s="71">
        <v>42403418</v>
      </c>
      <c r="AL28" s="71">
        <v>35999237</v>
      </c>
      <c r="AM28" s="71">
        <v>43197736</v>
      </c>
      <c r="AN28" s="71">
        <v>45734556</v>
      </c>
      <c r="AO28" s="71">
        <v>41975078</v>
      </c>
      <c r="AP28" s="78">
        <v>38000937</v>
      </c>
      <c r="AQ28" s="72">
        <v>32908295</v>
      </c>
      <c r="AR28" s="71">
        <v>33536795</v>
      </c>
      <c r="AS28" s="71">
        <v>35786916</v>
      </c>
      <c r="AT28" s="71">
        <v>38347324</v>
      </c>
      <c r="AU28" s="73">
        <f t="shared" si="0"/>
        <v>449796390</v>
      </c>
      <c r="AV28" s="65">
        <f t="shared" si="1"/>
        <v>2.5196371819702681</v>
      </c>
      <c r="AW28" s="66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9">
        <v>43313</v>
      </c>
      <c r="AC29" s="75">
        <v>97434163</v>
      </c>
      <c r="AD29" s="76">
        <v>275218913.16999996</v>
      </c>
      <c r="AE29" s="77">
        <f t="shared" si="4"/>
        <v>2.8246654427564586</v>
      </c>
      <c r="AH29" s="61">
        <v>2013</v>
      </c>
      <c r="AI29" s="71">
        <v>31156882</v>
      </c>
      <c r="AJ29" s="71">
        <v>34173595</v>
      </c>
      <c r="AK29" s="71">
        <v>38353990</v>
      </c>
      <c r="AL29" s="71">
        <v>37577127</v>
      </c>
      <c r="AM29" s="71">
        <v>49696297</v>
      </c>
      <c r="AN29" s="71">
        <v>42195298</v>
      </c>
      <c r="AO29" s="71">
        <v>37150541</v>
      </c>
      <c r="AP29" s="78">
        <v>41026997</v>
      </c>
      <c r="AQ29" s="72">
        <v>34808087</v>
      </c>
      <c r="AR29" s="71">
        <v>41555483</v>
      </c>
      <c r="AS29" s="71">
        <v>43779999</v>
      </c>
      <c r="AT29" s="71">
        <v>42762080</v>
      </c>
      <c r="AU29" s="73">
        <f t="shared" si="0"/>
        <v>474236376</v>
      </c>
      <c r="AV29" s="65">
        <f t="shared" si="1"/>
        <v>3.41730830896869</v>
      </c>
      <c r="AW29" s="66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9">
        <v>43344</v>
      </c>
      <c r="AC30" s="75">
        <v>88599933</v>
      </c>
      <c r="AD30" s="76">
        <v>247966603.73999998</v>
      </c>
      <c r="AE30" s="77">
        <f t="shared" si="4"/>
        <v>2.7987222489208876</v>
      </c>
      <c r="AG30" s="3"/>
      <c r="AH30" s="61">
        <v>2014</v>
      </c>
      <c r="AI30" s="71">
        <v>41408543</v>
      </c>
      <c r="AJ30" s="71">
        <v>45968102</v>
      </c>
      <c r="AK30" s="71">
        <v>52570546</v>
      </c>
      <c r="AL30" s="71">
        <v>51401705</v>
      </c>
      <c r="AM30" s="71">
        <v>54596331</v>
      </c>
      <c r="AN30" s="71">
        <v>55881232</v>
      </c>
      <c r="AO30" s="71">
        <v>51459761</v>
      </c>
      <c r="AP30" s="78">
        <v>51878553</v>
      </c>
      <c r="AQ30" s="72">
        <v>51412328</v>
      </c>
      <c r="AR30" s="71">
        <v>53982154</v>
      </c>
      <c r="AS30" s="71">
        <v>52893515</v>
      </c>
      <c r="AT30" s="71">
        <v>47595251</v>
      </c>
      <c r="AU30" s="73">
        <f t="shared" si="0"/>
        <v>611048021</v>
      </c>
      <c r="AV30" s="65">
        <f t="shared" si="1"/>
        <v>3.7470332760311811</v>
      </c>
      <c r="AW30" s="66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9">
        <v>43374</v>
      </c>
      <c r="AC31" s="75">
        <v>98449999</v>
      </c>
      <c r="AD31" s="76">
        <v>276231792.63999999</v>
      </c>
      <c r="AE31" s="77">
        <f t="shared" si="4"/>
        <v>2.8058079781189229</v>
      </c>
      <c r="AG31" s="3"/>
      <c r="AH31" s="61">
        <v>2015</v>
      </c>
      <c r="AI31" s="58">
        <v>50506401</v>
      </c>
      <c r="AJ31" s="58">
        <v>52139993</v>
      </c>
      <c r="AK31" s="58">
        <v>58673360</v>
      </c>
      <c r="AL31" s="58">
        <v>52130003</v>
      </c>
      <c r="AM31" s="58">
        <v>66160947</v>
      </c>
      <c r="AN31" s="71">
        <v>63425708</v>
      </c>
      <c r="AO31" s="71">
        <v>63440573</v>
      </c>
      <c r="AP31" s="71">
        <v>65351435</v>
      </c>
      <c r="AQ31" s="72">
        <v>59556437</v>
      </c>
      <c r="AR31" s="71">
        <v>63036864</v>
      </c>
      <c r="AS31" s="71">
        <v>60431865</v>
      </c>
      <c r="AT31" s="71">
        <v>65455247</v>
      </c>
      <c r="AU31" s="73">
        <f t="shared" si="0"/>
        <v>720308833</v>
      </c>
      <c r="AV31" s="65">
        <f t="shared" si="1"/>
        <v>3.1998802162266422</v>
      </c>
      <c r="AW31" s="66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9">
        <v>43405</v>
      </c>
      <c r="AC32" s="75">
        <v>96842610</v>
      </c>
      <c r="AD32" s="76">
        <v>266763496.36000004</v>
      </c>
      <c r="AE32" s="77">
        <f t="shared" si="4"/>
        <v>2.7546087033383349</v>
      </c>
      <c r="AG32" s="3"/>
      <c r="AH32" s="61">
        <v>2016</v>
      </c>
      <c r="AI32" s="58">
        <v>55632857</v>
      </c>
      <c r="AJ32" s="58">
        <v>57312773</v>
      </c>
      <c r="AK32" s="58">
        <v>64260029</v>
      </c>
      <c r="AL32" s="58">
        <v>68456967</v>
      </c>
      <c r="AM32" s="58">
        <v>76717653</v>
      </c>
      <c r="AN32" s="71">
        <v>71180386</v>
      </c>
      <c r="AO32" s="71">
        <v>72767083</v>
      </c>
      <c r="AP32" s="71">
        <v>64871080</v>
      </c>
      <c r="AQ32" s="72">
        <v>66165736</v>
      </c>
      <c r="AR32" s="71">
        <v>72998159</v>
      </c>
      <c r="AS32" s="71">
        <v>64437647</v>
      </c>
      <c r="AT32" s="71">
        <v>65054371</v>
      </c>
      <c r="AU32" s="73">
        <f t="shared" ref="AU32:AU37" si="6">SUM(AI32:AT32)</f>
        <v>799854741</v>
      </c>
      <c r="AV32" s="65">
        <f t="shared" si="1"/>
        <v>3.0696634509165204</v>
      </c>
      <c r="AW32" s="66">
        <f t="shared" si="5"/>
        <v>0.11043305920420388</v>
      </c>
      <c r="AX32" s="7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7">
        <v>43435</v>
      </c>
      <c r="AC33" s="80">
        <v>97149564</v>
      </c>
      <c r="AD33" s="81">
        <v>264838171.44000006</v>
      </c>
      <c r="AE33" s="82">
        <f t="shared" si="4"/>
        <v>2.7260870819759937</v>
      </c>
      <c r="AG33" s="3"/>
      <c r="AH33" s="61">
        <v>2017</v>
      </c>
      <c r="AI33" s="58">
        <v>64303584</v>
      </c>
      <c r="AJ33" s="58">
        <v>66620606</v>
      </c>
      <c r="AK33" s="58">
        <v>71869640</v>
      </c>
      <c r="AL33" s="58">
        <v>79851780</v>
      </c>
      <c r="AM33" s="58">
        <v>85869921</v>
      </c>
      <c r="AN33" s="71">
        <v>86082995</v>
      </c>
      <c r="AO33" s="71">
        <v>91361157</v>
      </c>
      <c r="AP33" s="71">
        <v>73629117</v>
      </c>
      <c r="AQ33" s="72">
        <v>67692637</v>
      </c>
      <c r="AR33" s="71">
        <v>88432893</v>
      </c>
      <c r="AS33" s="71">
        <v>70957849</v>
      </c>
      <c r="AT33" s="71">
        <v>91911350</v>
      </c>
      <c r="AU33" s="73">
        <f t="shared" si="6"/>
        <v>938583529</v>
      </c>
      <c r="AV33" s="65">
        <f t="shared" si="1"/>
        <v>3.0478176362393845</v>
      </c>
      <c r="AW33" s="66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9">
        <v>43466</v>
      </c>
      <c r="AC34" s="75">
        <v>89192404</v>
      </c>
      <c r="AD34" s="76">
        <v>237806527.17000008</v>
      </c>
      <c r="AE34" s="82">
        <f t="shared" si="4"/>
        <v>2.6662195041855816</v>
      </c>
      <c r="AG34" s="3"/>
      <c r="AH34" s="61">
        <v>2018</v>
      </c>
      <c r="AI34" s="58">
        <v>76740046</v>
      </c>
      <c r="AJ34" s="58">
        <v>76478433</v>
      </c>
      <c r="AK34" s="75">
        <v>83568002</v>
      </c>
      <c r="AL34" s="58">
        <v>106117594</v>
      </c>
      <c r="AM34" s="58">
        <v>107592012</v>
      </c>
      <c r="AN34" s="71">
        <v>88303488</v>
      </c>
      <c r="AO34" s="71">
        <v>97947911</v>
      </c>
      <c r="AP34" s="71">
        <v>97434163</v>
      </c>
      <c r="AQ34" s="72">
        <v>88599933</v>
      </c>
      <c r="AR34" s="71">
        <v>98449999</v>
      </c>
      <c r="AS34" s="71">
        <v>96842610</v>
      </c>
      <c r="AT34" s="71">
        <v>97149564</v>
      </c>
      <c r="AU34" s="64">
        <f t="shared" si="6"/>
        <v>1115223755</v>
      </c>
      <c r="AV34" s="65">
        <f t="shared" si="1"/>
        <v>2.8682275719637982</v>
      </c>
      <c r="AW34" s="66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7">
        <v>43497</v>
      </c>
      <c r="AC35" s="75">
        <v>99644130</v>
      </c>
      <c r="AD35" s="76">
        <v>267058137.86000001</v>
      </c>
      <c r="AE35" s="77">
        <f t="shared" si="4"/>
        <v>2.6801191185070312</v>
      </c>
      <c r="AG35" s="3"/>
      <c r="AH35" s="61">
        <v>2019</v>
      </c>
      <c r="AI35" s="58">
        <f>+AJ35</f>
        <v>99644130</v>
      </c>
      <c r="AJ35" s="58">
        <v>99644130</v>
      </c>
      <c r="AK35" s="75">
        <v>117737601</v>
      </c>
      <c r="AL35" s="58">
        <v>122841387</v>
      </c>
      <c r="AM35" s="58">
        <v>125293328</v>
      </c>
      <c r="AN35" s="71">
        <v>123967355</v>
      </c>
      <c r="AO35" s="71">
        <v>123831883</v>
      </c>
      <c r="AP35" s="71">
        <v>124943552</v>
      </c>
      <c r="AQ35" s="72">
        <v>112033456</v>
      </c>
      <c r="AR35" s="71">
        <v>116745652</v>
      </c>
      <c r="AS35" s="71">
        <v>135273597</v>
      </c>
      <c r="AT35" s="71">
        <v>105986034</v>
      </c>
      <c r="AU35" s="64">
        <f t="shared" si="6"/>
        <v>1407942105</v>
      </c>
      <c r="AV35" s="65">
        <f t="shared" si="1"/>
        <v>2.5943425284948063</v>
      </c>
      <c r="AW35" s="66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9">
        <v>43525</v>
      </c>
      <c r="AC36" s="75">
        <v>117737601</v>
      </c>
      <c r="AD36" s="76">
        <v>308545725.49000001</v>
      </c>
      <c r="AE36" s="77">
        <f t="shared" si="4"/>
        <v>2.6206218138417818</v>
      </c>
      <c r="AG36" s="1"/>
      <c r="AH36" s="61">
        <v>2020</v>
      </c>
      <c r="AI36" s="71">
        <v>109712762</v>
      </c>
      <c r="AJ36" s="71">
        <v>131998915</v>
      </c>
      <c r="AK36" s="75">
        <v>115811924</v>
      </c>
      <c r="AL36" s="58">
        <v>127751797</v>
      </c>
      <c r="AM36" s="58">
        <v>159145827</v>
      </c>
      <c r="AN36" s="71">
        <v>122263463</v>
      </c>
      <c r="AO36" s="71">
        <v>98311746</v>
      </c>
      <c r="AP36" s="71">
        <v>115666912</v>
      </c>
      <c r="AQ36" s="72">
        <v>118950401</v>
      </c>
      <c r="AR36" s="71">
        <v>141703470</v>
      </c>
      <c r="AS36" s="71">
        <v>154257289</v>
      </c>
      <c r="AT36" s="71">
        <v>95557708</v>
      </c>
      <c r="AU36" s="64">
        <f t="shared" si="6"/>
        <v>1491132214</v>
      </c>
      <c r="AV36" s="65">
        <f t="shared" si="1"/>
        <v>2.4222336531319817</v>
      </c>
      <c r="AW36" s="66">
        <f t="shared" si="5"/>
        <v>5.908631377992634E-2</v>
      </c>
      <c r="AX36" s="74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9">
        <v>43556</v>
      </c>
      <c r="AC37" s="75">
        <v>122841387</v>
      </c>
      <c r="AD37" s="76">
        <v>319096198.44999999</v>
      </c>
      <c r="AE37" s="82">
        <f t="shared" si="4"/>
        <v>2.5976277722263097</v>
      </c>
      <c r="AH37" s="61">
        <v>2021</v>
      </c>
      <c r="AI37" s="71">
        <v>101421858</v>
      </c>
      <c r="AJ37" s="71">
        <v>126636641</v>
      </c>
      <c r="AK37" s="75">
        <v>137398429</v>
      </c>
      <c r="AL37" s="58">
        <v>167273101</v>
      </c>
      <c r="AM37" s="58">
        <v>161190067</v>
      </c>
      <c r="AN37" s="71">
        <v>153299074</v>
      </c>
      <c r="AO37" s="71">
        <v>162826458</v>
      </c>
      <c r="AP37" s="71">
        <v>152297115</v>
      </c>
      <c r="AQ37" s="72">
        <v>164254725</v>
      </c>
      <c r="AR37" s="71">
        <v>155185007</v>
      </c>
      <c r="AS37" s="71">
        <v>188165830</v>
      </c>
      <c r="AT37" s="71">
        <v>185686546</v>
      </c>
      <c r="AU37" s="64">
        <f t="shared" si="6"/>
        <v>1855634851</v>
      </c>
      <c r="AV37" s="65">
        <f t="shared" si="1"/>
        <v>2.7369744897510553</v>
      </c>
      <c r="AW37" s="66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9">
        <v>43586</v>
      </c>
      <c r="AC38" s="75">
        <v>125293328</v>
      </c>
      <c r="AD38" s="76">
        <v>318003984.67999995</v>
      </c>
      <c r="AE38" s="82">
        <f t="shared" si="4"/>
        <v>2.5380759674609323</v>
      </c>
      <c r="AH38" s="61">
        <v>2022</v>
      </c>
      <c r="AI38" s="71">
        <v>161094284</v>
      </c>
      <c r="AJ38" s="71">
        <v>180446924</v>
      </c>
      <c r="AK38" s="75">
        <v>184043936</v>
      </c>
      <c r="AL38" s="58">
        <v>182579815</v>
      </c>
      <c r="AM38" s="58">
        <v>208671837</v>
      </c>
      <c r="AN38" s="71">
        <v>209466750</v>
      </c>
      <c r="AO38" s="71">
        <v>227749024</v>
      </c>
      <c r="AP38" s="71">
        <v>183783270</v>
      </c>
      <c r="AQ38" s="72">
        <v>209270183</v>
      </c>
      <c r="AR38" s="71">
        <v>205648136</v>
      </c>
      <c r="AS38" s="71">
        <v>188596398</v>
      </c>
      <c r="AT38" s="71">
        <v>197378288</v>
      </c>
      <c r="AU38" s="64">
        <f>SUM(AI38:AT38)</f>
        <v>2338728845</v>
      </c>
      <c r="AV38" s="65">
        <f t="shared" si="1"/>
        <v>2.8447867583811326</v>
      </c>
      <c r="AW38" s="66">
        <f>+(AU38-AU37)/AU37</f>
        <v>0.26033893130410923</v>
      </c>
      <c r="AY38" s="83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9">
        <v>43617</v>
      </c>
      <c r="AC39" s="75">
        <v>123967355</v>
      </c>
      <c r="AD39" s="76">
        <v>320166090.88999999</v>
      </c>
      <c r="AE39" s="82">
        <f t="shared" si="4"/>
        <v>2.5826645320455532</v>
      </c>
      <c r="AH39" s="61">
        <v>2023</v>
      </c>
      <c r="AI39" s="71">
        <v>209188250</v>
      </c>
      <c r="AJ39" s="71">
        <v>206062017</v>
      </c>
      <c r="AK39" s="75">
        <v>236255622</v>
      </c>
      <c r="AL39" s="58">
        <v>206800041</v>
      </c>
      <c r="AM39" s="58">
        <v>236817684</v>
      </c>
      <c r="AN39" s="71">
        <v>240986079</v>
      </c>
      <c r="AO39" s="71">
        <v>220840601</v>
      </c>
      <c r="AP39" s="71">
        <v>217441748</v>
      </c>
      <c r="AQ39" s="72">
        <v>236691628</v>
      </c>
      <c r="AR39" s="71">
        <v>216287609</v>
      </c>
      <c r="AS39" s="71">
        <v>216042043</v>
      </c>
      <c r="AT39" s="71">
        <v>233231853</v>
      </c>
      <c r="AU39" s="64">
        <f>SUM(AI39:AT39)</f>
        <v>2676645175</v>
      </c>
      <c r="AV39" s="65">
        <f t="shared" si="1"/>
        <v>2.3494811770260133</v>
      </c>
      <c r="AW39" s="66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69">
        <v>43647</v>
      </c>
      <c r="AC40" s="75">
        <v>123831883</v>
      </c>
      <c r="AD40" s="76">
        <v>324050947.59999985</v>
      </c>
      <c r="AE40" s="82">
        <f t="shared" si="4"/>
        <v>2.6168619886043389</v>
      </c>
      <c r="AH40" s="84">
        <v>2024</v>
      </c>
      <c r="AI40" s="85">
        <v>196676284</v>
      </c>
      <c r="AJ40" s="85">
        <v>201461305</v>
      </c>
      <c r="AK40" s="86">
        <v>202473619</v>
      </c>
      <c r="AL40" s="87">
        <v>246220925</v>
      </c>
      <c r="AM40" s="87">
        <v>275347813</v>
      </c>
      <c r="AN40" s="85">
        <v>236535209</v>
      </c>
      <c r="AO40" s="85">
        <v>214697316</v>
      </c>
      <c r="AP40" s="85">
        <v>229869247</v>
      </c>
      <c r="AQ40" s="85">
        <v>209908753</v>
      </c>
      <c r="AR40" s="85">
        <v>189754392</v>
      </c>
      <c r="AS40" s="85"/>
      <c r="AT40" s="85"/>
      <c r="AU40" s="88">
        <f>SUM(AI40:AT40)</f>
        <v>2202944863</v>
      </c>
      <c r="AV40" s="89">
        <f>+AU74/AU40</f>
        <v>2.2310998227897998</v>
      </c>
      <c r="AW40" s="90">
        <f>+(AU40-AU39)/AU39</f>
        <v>-0.17697538561494242</v>
      </c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0"/>
      <c r="T41" s="1"/>
      <c r="U41" s="1"/>
      <c r="V41" s="1"/>
      <c r="W41" s="1"/>
      <c r="X41" s="1"/>
      <c r="Y41" s="1"/>
      <c r="Z41" s="1"/>
      <c r="AA41" s="1"/>
      <c r="AB41" s="69">
        <v>43678</v>
      </c>
      <c r="AC41" s="75">
        <v>124943552</v>
      </c>
      <c r="AD41" s="76">
        <v>326912721.97000003</v>
      </c>
      <c r="AE41" s="82">
        <f t="shared" si="4"/>
        <v>2.6164833377716046</v>
      </c>
      <c r="AV41" s="1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"/>
      <c r="Q42" s="1"/>
      <c r="R42" s="10"/>
      <c r="S42" s="1"/>
      <c r="T42" s="1"/>
      <c r="U42" s="1"/>
      <c r="V42" s="1"/>
      <c r="W42" s="1"/>
      <c r="X42" s="1"/>
      <c r="Y42" s="1"/>
      <c r="Z42" s="1"/>
      <c r="AA42" s="1"/>
      <c r="AB42" s="69">
        <v>43709</v>
      </c>
      <c r="AC42" s="71">
        <v>112033456</v>
      </c>
      <c r="AD42" s="91">
        <v>284125531.82000011</v>
      </c>
      <c r="AE42" s="82">
        <f t="shared" ref="AE42:AE54" si="7">(AD42/AC42)</f>
        <v>2.5360775429439588</v>
      </c>
      <c r="AH42" s="255" t="s">
        <v>52</v>
      </c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7"/>
      <c r="AV42" s="1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P43" s="8"/>
      <c r="Q43" s="1"/>
      <c r="R43" s="1"/>
      <c r="S43" s="5"/>
      <c r="T43" s="13"/>
      <c r="U43" s="13"/>
      <c r="V43" s="13"/>
      <c r="W43" s="13"/>
      <c r="X43" s="13"/>
      <c r="Y43" s="7"/>
      <c r="Z43" s="7"/>
      <c r="AA43" s="7"/>
      <c r="AB43" s="69">
        <v>43739</v>
      </c>
      <c r="AC43" s="71">
        <v>116745652</v>
      </c>
      <c r="AD43" s="91">
        <v>305288552.73999995</v>
      </c>
      <c r="AE43" s="82">
        <f t="shared" si="7"/>
        <v>2.6149886313539108</v>
      </c>
      <c r="AG43" s="92"/>
      <c r="AH43" s="45" t="s">
        <v>10</v>
      </c>
      <c r="AI43" s="42" t="s">
        <v>11</v>
      </c>
      <c r="AJ43" s="42" t="s">
        <v>12</v>
      </c>
      <c r="AK43" s="42" t="s">
        <v>13</v>
      </c>
      <c r="AL43" s="42" t="s">
        <v>14</v>
      </c>
      <c r="AM43" s="42" t="s">
        <v>15</v>
      </c>
      <c r="AN43" s="42" t="s">
        <v>16</v>
      </c>
      <c r="AO43" s="42" t="s">
        <v>17</v>
      </c>
      <c r="AP43" s="42" t="s">
        <v>18</v>
      </c>
      <c r="AQ43" s="42" t="s">
        <v>19</v>
      </c>
      <c r="AR43" s="42" t="s">
        <v>20</v>
      </c>
      <c r="AS43" s="42" t="s">
        <v>21</v>
      </c>
      <c r="AT43" s="42" t="s">
        <v>22</v>
      </c>
      <c r="AU43" s="45" t="s">
        <v>3</v>
      </c>
      <c r="AV43" s="1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2"/>
      <c r="Q44" s="12"/>
      <c r="R44" s="1"/>
      <c r="S44" s="1"/>
      <c r="T44" s="13"/>
      <c r="U44" s="13"/>
      <c r="V44" s="13"/>
      <c r="W44" s="13"/>
      <c r="X44" s="13"/>
      <c r="Y44" s="7"/>
      <c r="Z44" s="7"/>
      <c r="AA44" s="7"/>
      <c r="AB44" s="69">
        <v>43770</v>
      </c>
      <c r="AC44" s="71">
        <v>135273597</v>
      </c>
      <c r="AD44" s="91">
        <v>364320933.26999992</v>
      </c>
      <c r="AE44" s="82">
        <f t="shared" si="7"/>
        <v>2.6932153897704065</v>
      </c>
      <c r="AG44" s="92"/>
      <c r="AH44" s="51">
        <v>1994</v>
      </c>
      <c r="AI44" s="93">
        <v>33460843.649999999</v>
      </c>
      <c r="AJ44" s="93">
        <v>36882566.390000001</v>
      </c>
      <c r="AK44" s="93">
        <v>48559794.140000001</v>
      </c>
      <c r="AL44" s="94">
        <v>40667475.399999999</v>
      </c>
      <c r="AM44" s="93">
        <v>51188030.130000003</v>
      </c>
      <c r="AN44" s="93">
        <v>51060404.640000001</v>
      </c>
      <c r="AO44" s="93">
        <v>49734966.240000002</v>
      </c>
      <c r="AP44" s="93">
        <v>32205590.600000001</v>
      </c>
      <c r="AQ44" s="93">
        <v>37119416.100000001</v>
      </c>
      <c r="AR44" s="93">
        <v>46688430.549999997</v>
      </c>
      <c r="AS44" s="93">
        <v>42858362.909999996</v>
      </c>
      <c r="AT44" s="93">
        <v>43874474.130000003</v>
      </c>
      <c r="AU44" s="95">
        <f t="shared" ref="AU44:AU73" si="8">SUM(AI44:AT44)</f>
        <v>514300354.88</v>
      </c>
      <c r="AV44" s="1"/>
      <c r="AW44" s="96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69">
        <v>43800</v>
      </c>
      <c r="AC45" s="71">
        <v>105986034</v>
      </c>
      <c r="AD45" s="91">
        <v>277308728.72000003</v>
      </c>
      <c r="AE45" s="82">
        <f t="shared" si="7"/>
        <v>2.6164648138451905</v>
      </c>
      <c r="AG45" s="92"/>
      <c r="AH45" s="61">
        <v>1995</v>
      </c>
      <c r="AI45" s="97">
        <v>40254935.740000002</v>
      </c>
      <c r="AJ45" s="97">
        <v>51949088.399999999</v>
      </c>
      <c r="AK45" s="97">
        <v>57640593.75</v>
      </c>
      <c r="AL45" s="98">
        <v>56654123.710000001</v>
      </c>
      <c r="AM45" s="97">
        <v>59262797.789999999</v>
      </c>
      <c r="AN45" s="97">
        <v>60002704.100000001</v>
      </c>
      <c r="AO45" s="97">
        <v>60133659.630000003</v>
      </c>
      <c r="AP45" s="97">
        <v>56859069.520000003</v>
      </c>
      <c r="AQ45" s="97">
        <v>65498668.609999999</v>
      </c>
      <c r="AR45" s="97">
        <v>60426403.859999999</v>
      </c>
      <c r="AS45" s="97">
        <v>58321554.170000002</v>
      </c>
      <c r="AT45" s="97">
        <v>38170730.460000001</v>
      </c>
      <c r="AU45" s="99">
        <f t="shared" si="8"/>
        <v>665174329.74000001</v>
      </c>
      <c r="AV45" s="1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2"/>
      <c r="R46" s="1"/>
      <c r="S46" s="1"/>
      <c r="T46" s="1"/>
      <c r="U46" s="1"/>
      <c r="V46" s="1"/>
      <c r="W46" s="1"/>
      <c r="X46" s="1"/>
      <c r="Y46" s="1"/>
      <c r="Z46" s="1"/>
      <c r="AA46" s="1"/>
      <c r="AB46" s="69">
        <v>43831</v>
      </c>
      <c r="AC46" s="71">
        <v>109712762</v>
      </c>
      <c r="AD46" s="91">
        <v>283056724.69999999</v>
      </c>
      <c r="AE46" s="82">
        <f t="shared" si="7"/>
        <v>2.5799799361536446</v>
      </c>
      <c r="AG46" s="92"/>
      <c r="AH46" s="61">
        <v>1996</v>
      </c>
      <c r="AI46" s="97">
        <v>44852192.450000003</v>
      </c>
      <c r="AJ46" s="97">
        <v>41603572.420000002</v>
      </c>
      <c r="AK46" s="97">
        <v>55531920.780000001</v>
      </c>
      <c r="AL46" s="98">
        <v>50319542.479999997</v>
      </c>
      <c r="AM46" s="97">
        <v>52753057.649999999</v>
      </c>
      <c r="AN46" s="97">
        <v>50425664.299999997</v>
      </c>
      <c r="AO46" s="97">
        <v>52114113</v>
      </c>
      <c r="AP46" s="97">
        <v>52944599.25</v>
      </c>
      <c r="AQ46" s="97">
        <v>48190390.07</v>
      </c>
      <c r="AR46" s="97">
        <v>52741734.140000001</v>
      </c>
      <c r="AS46" s="97">
        <v>63433441.780000001</v>
      </c>
      <c r="AT46" s="97">
        <v>50397613.670000002</v>
      </c>
      <c r="AU46" s="99">
        <f t="shared" si="8"/>
        <v>615307841.98999989</v>
      </c>
      <c r="AV46" s="1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9">
        <v>43862</v>
      </c>
      <c r="AC47" s="71">
        <v>131998915</v>
      </c>
      <c r="AD47" s="91">
        <v>334212222.10999995</v>
      </c>
      <c r="AE47" s="82">
        <f t="shared" si="7"/>
        <v>2.5319315852709847</v>
      </c>
      <c r="AG47" s="3"/>
      <c r="AH47" s="61">
        <v>1997</v>
      </c>
      <c r="AI47" s="97">
        <v>46713635.789999999</v>
      </c>
      <c r="AJ47" s="97">
        <v>56824735.399999999</v>
      </c>
      <c r="AK47" s="97">
        <v>67882081.519999996</v>
      </c>
      <c r="AL47" s="98">
        <v>78186246.010000005</v>
      </c>
      <c r="AM47" s="97">
        <v>66377824.700000003</v>
      </c>
      <c r="AN47" s="97">
        <v>79176159.950000003</v>
      </c>
      <c r="AO47" s="97">
        <v>77741398.090000004</v>
      </c>
      <c r="AP47" s="97">
        <v>83223775.049999997</v>
      </c>
      <c r="AQ47" s="97">
        <v>75156050.959999993</v>
      </c>
      <c r="AR47" s="97">
        <v>85464006.140000001</v>
      </c>
      <c r="AS47" s="97">
        <v>77362810.780000001</v>
      </c>
      <c r="AT47" s="97">
        <v>77556119.510000005</v>
      </c>
      <c r="AU47" s="99">
        <f t="shared" si="8"/>
        <v>871664843.89999986</v>
      </c>
      <c r="AV47" s="1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9">
        <v>43891</v>
      </c>
      <c r="AC48" s="71">
        <v>115811924</v>
      </c>
      <c r="AD48" s="91">
        <v>290384081.64000005</v>
      </c>
      <c r="AE48" s="82">
        <f t="shared" si="7"/>
        <v>2.5073763703295358</v>
      </c>
      <c r="AG48" s="1"/>
      <c r="AH48" s="61">
        <v>1998</v>
      </c>
      <c r="AI48" s="97">
        <v>63530271.32</v>
      </c>
      <c r="AJ48" s="97">
        <v>72691608.349999994</v>
      </c>
      <c r="AK48" s="97">
        <v>89678948.150000006</v>
      </c>
      <c r="AL48" s="98">
        <v>91866268.950000003</v>
      </c>
      <c r="AM48" s="97">
        <v>92987416.890000001</v>
      </c>
      <c r="AN48" s="97">
        <v>77469935.670000002</v>
      </c>
      <c r="AO48" s="97">
        <v>67068006.719999999</v>
      </c>
      <c r="AP48" s="97">
        <v>67881873.730000004</v>
      </c>
      <c r="AQ48" s="97">
        <v>59427820.270000003</v>
      </c>
      <c r="AR48" s="97">
        <v>64035771.829999998</v>
      </c>
      <c r="AS48" s="97">
        <v>63299721.380000003</v>
      </c>
      <c r="AT48" s="97">
        <v>65113250.75</v>
      </c>
      <c r="AU48" s="99">
        <f t="shared" si="8"/>
        <v>875050894.00999999</v>
      </c>
      <c r="AV48" s="1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9">
        <v>43922</v>
      </c>
      <c r="AC49" s="71">
        <v>127751797</v>
      </c>
      <c r="AD49" s="91">
        <v>317430911.43999994</v>
      </c>
      <c r="AE49" s="82">
        <f t="shared" si="7"/>
        <v>2.4847471338504925</v>
      </c>
      <c r="AG49" s="1"/>
      <c r="AH49" s="61">
        <v>1999</v>
      </c>
      <c r="AI49" s="97">
        <v>55593036.780000001</v>
      </c>
      <c r="AJ49" s="97">
        <v>61026742.979999997</v>
      </c>
      <c r="AK49" s="97">
        <v>70886417.25</v>
      </c>
      <c r="AL49" s="98">
        <v>64895519.850000001</v>
      </c>
      <c r="AM49" s="97">
        <v>62595616.630000003</v>
      </c>
      <c r="AN49" s="97">
        <v>76921547.489999995</v>
      </c>
      <c r="AO49" s="97">
        <v>60904291.359999999</v>
      </c>
      <c r="AP49" s="97">
        <v>41918512.270000003</v>
      </c>
      <c r="AQ49" s="97">
        <v>39414762.020000003</v>
      </c>
      <c r="AR49" s="91">
        <v>33379680.309999999</v>
      </c>
      <c r="AS49" s="91">
        <v>25236010</v>
      </c>
      <c r="AT49" s="91">
        <v>24169978</v>
      </c>
      <c r="AU49" s="99">
        <f t="shared" si="8"/>
        <v>616942114.93999994</v>
      </c>
      <c r="AV49" s="1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9">
        <v>43952</v>
      </c>
      <c r="AC50" s="71">
        <v>159145827</v>
      </c>
      <c r="AD50" s="91">
        <v>392124655.53000003</v>
      </c>
      <c r="AE50" s="82">
        <f>(AD50/AC50)</f>
        <v>2.4639330035967579</v>
      </c>
      <c r="AG50" s="1"/>
      <c r="AH50" s="61">
        <v>2000</v>
      </c>
      <c r="AI50" s="91">
        <v>18526777.960000001</v>
      </c>
      <c r="AJ50" s="91">
        <v>20776663.109999999</v>
      </c>
      <c r="AK50" s="91">
        <v>25098273.559999999</v>
      </c>
      <c r="AL50" s="100">
        <v>37056599.310000002</v>
      </c>
      <c r="AM50" s="91">
        <v>35507979.32</v>
      </c>
      <c r="AN50" s="91">
        <v>33753779.869999997</v>
      </c>
      <c r="AO50" s="91">
        <v>20138536.239999998</v>
      </c>
      <c r="AP50" s="91">
        <v>14404428.470000001</v>
      </c>
      <c r="AQ50" s="91">
        <v>22401930.710000001</v>
      </c>
      <c r="AR50" s="91">
        <v>22698926.620000001</v>
      </c>
      <c r="AS50" s="91">
        <v>25693201.809999999</v>
      </c>
      <c r="AT50" s="91">
        <v>21351306.420000002</v>
      </c>
      <c r="AU50" s="101">
        <f t="shared" si="8"/>
        <v>297408403.40000004</v>
      </c>
      <c r="AV50" s="1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9">
        <v>43983</v>
      </c>
      <c r="AC51" s="71">
        <v>122263463</v>
      </c>
      <c r="AD51" s="91">
        <v>291154723.31000012</v>
      </c>
      <c r="AE51" s="82">
        <f t="shared" si="7"/>
        <v>2.3813714757122502</v>
      </c>
      <c r="AF51" s="1"/>
      <c r="AG51" s="1"/>
      <c r="AH51" s="61">
        <v>2001</v>
      </c>
      <c r="AI51" s="91">
        <v>21629912.510000002</v>
      </c>
      <c r="AJ51" s="91">
        <v>24426842.289999999</v>
      </c>
      <c r="AK51" s="91">
        <v>30174581.809999999</v>
      </c>
      <c r="AL51" s="100">
        <v>32232612.68</v>
      </c>
      <c r="AM51" s="91">
        <v>41023546.159999996</v>
      </c>
      <c r="AN51" s="91">
        <v>26692749.050000001</v>
      </c>
      <c r="AO51" s="91">
        <v>17568638.809999999</v>
      </c>
      <c r="AP51" s="91">
        <v>20523988.84</v>
      </c>
      <c r="AQ51" s="91">
        <v>17699236.27</v>
      </c>
      <c r="AR51" s="91">
        <v>16929778.129999999</v>
      </c>
      <c r="AS51" s="91">
        <v>18129766.879999999</v>
      </c>
      <c r="AT51" s="91">
        <v>13662419.65</v>
      </c>
      <c r="AU51" s="101">
        <f t="shared" si="8"/>
        <v>280694073.07999998</v>
      </c>
      <c r="AV51" s="1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9">
        <v>44013</v>
      </c>
      <c r="AC52" s="71">
        <v>98311746</v>
      </c>
      <c r="AD52" s="91">
        <v>233305331.41000006</v>
      </c>
      <c r="AE52" s="82">
        <f t="shared" si="7"/>
        <v>2.3731175663384114</v>
      </c>
      <c r="AF52" s="1"/>
      <c r="AG52" s="1"/>
      <c r="AH52" s="61">
        <v>2002</v>
      </c>
      <c r="AI52" s="91">
        <v>15448972.91</v>
      </c>
      <c r="AJ52" s="91">
        <v>18939306.879999999</v>
      </c>
      <c r="AK52" s="91">
        <v>27139338.18</v>
      </c>
      <c r="AL52" s="100">
        <v>25456268</v>
      </c>
      <c r="AM52" s="91">
        <v>30492221.710000001</v>
      </c>
      <c r="AN52" s="91">
        <v>30918659.059999999</v>
      </c>
      <c r="AO52" s="97">
        <v>21695083.68</v>
      </c>
      <c r="AP52" s="91">
        <v>19239122.510000002</v>
      </c>
      <c r="AQ52" s="91">
        <v>15767411.77</v>
      </c>
      <c r="AR52" s="91">
        <v>19398479.32</v>
      </c>
      <c r="AS52" s="91">
        <v>20763516.270000011</v>
      </c>
      <c r="AT52" s="91">
        <v>18600794.130000003</v>
      </c>
      <c r="AU52" s="101">
        <f t="shared" si="8"/>
        <v>263859174.42000002</v>
      </c>
      <c r="AV52" s="1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9">
        <v>44044</v>
      </c>
      <c r="AC53" s="71">
        <v>115666912</v>
      </c>
      <c r="AD53" s="91">
        <v>269090673.78000003</v>
      </c>
      <c r="AE53" s="82">
        <f t="shared" si="7"/>
        <v>2.3264274037159391</v>
      </c>
      <c r="AG53" s="1"/>
      <c r="AH53" s="61">
        <v>2003</v>
      </c>
      <c r="AI53" s="91">
        <v>20103764.179999996</v>
      </c>
      <c r="AJ53" s="91">
        <v>23497742.720000006</v>
      </c>
      <c r="AK53" s="91">
        <v>27856172.75</v>
      </c>
      <c r="AL53" s="100">
        <v>27762111.449999999</v>
      </c>
      <c r="AM53" s="91">
        <v>31913074.200000007</v>
      </c>
      <c r="AN53" s="91">
        <v>27004749.669999994</v>
      </c>
      <c r="AO53" s="97">
        <v>24597019.439999994</v>
      </c>
      <c r="AP53" s="91">
        <v>21212521.160000004</v>
      </c>
      <c r="AQ53" s="91">
        <v>23696728.599999998</v>
      </c>
      <c r="AR53" s="91">
        <v>24134996.189999998</v>
      </c>
      <c r="AS53" s="91">
        <v>25080541.259999994</v>
      </c>
      <c r="AT53" s="91">
        <v>26961474.260000002</v>
      </c>
      <c r="AU53" s="101">
        <f t="shared" si="8"/>
        <v>303820895.88</v>
      </c>
      <c r="AV53" s="1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9">
        <v>44075</v>
      </c>
      <c r="AC54" s="71">
        <v>118950401</v>
      </c>
      <c r="AD54" s="91">
        <v>275908691.29999995</v>
      </c>
      <c r="AE54" s="82">
        <f t="shared" si="7"/>
        <v>2.3195272061335879</v>
      </c>
      <c r="AG54" s="102"/>
      <c r="AH54" s="61">
        <v>2004</v>
      </c>
      <c r="AI54" s="91">
        <v>21874363.720000003</v>
      </c>
      <c r="AJ54" s="91">
        <v>33600441.199999988</v>
      </c>
      <c r="AK54" s="91">
        <v>27635648.630000006</v>
      </c>
      <c r="AL54" s="100">
        <v>33158335.420000006</v>
      </c>
      <c r="AM54" s="91">
        <v>27910923.749999996</v>
      </c>
      <c r="AN54" s="91">
        <v>30890133.130000003</v>
      </c>
      <c r="AO54" s="97">
        <v>31980691.760000005</v>
      </c>
      <c r="AP54" s="91">
        <v>24644885.07</v>
      </c>
      <c r="AQ54" s="91">
        <v>25327906.870000001</v>
      </c>
      <c r="AR54" s="91">
        <v>28022796.630000003</v>
      </c>
      <c r="AS54" s="91">
        <v>32874202.99000001</v>
      </c>
      <c r="AT54" s="91">
        <v>32227403.890000008</v>
      </c>
      <c r="AU54" s="101">
        <f t="shared" si="8"/>
        <v>350147733.06</v>
      </c>
      <c r="AV54" s="1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9">
        <v>44105</v>
      </c>
      <c r="AC55" s="71">
        <v>141703470</v>
      </c>
      <c r="AD55" s="91">
        <v>337330000.86999995</v>
      </c>
      <c r="AE55" s="82">
        <f t="shared" ref="AE55:AE63" si="9">(AD55/AC55)</f>
        <v>2.3805345124575985</v>
      </c>
      <c r="AG55" s="102"/>
      <c r="AH55" s="61">
        <v>2005</v>
      </c>
      <c r="AI55" s="91">
        <v>29154043.030000009</v>
      </c>
      <c r="AJ55" s="91">
        <v>35438814.170000002</v>
      </c>
      <c r="AK55" s="91">
        <v>39413984.780000009</v>
      </c>
      <c r="AL55" s="100">
        <v>38594602.760000013</v>
      </c>
      <c r="AM55" s="91">
        <v>44992259.239999995</v>
      </c>
      <c r="AN55" s="91">
        <v>46041311.569999985</v>
      </c>
      <c r="AO55" s="97">
        <v>39350570.060000002</v>
      </c>
      <c r="AP55" s="91">
        <v>33852385.649999991</v>
      </c>
      <c r="AQ55" s="91">
        <v>37657283.600000001</v>
      </c>
      <c r="AR55" s="91">
        <v>42622153.670000017</v>
      </c>
      <c r="AS55" s="91">
        <v>51048878.350000009</v>
      </c>
      <c r="AT55" s="91">
        <v>42085200.11999999</v>
      </c>
      <c r="AU55" s="101">
        <f t="shared" si="8"/>
        <v>480251487.00000006</v>
      </c>
      <c r="AV55" s="1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9">
        <v>44136</v>
      </c>
      <c r="AC56" s="71">
        <v>154257289</v>
      </c>
      <c r="AD56" s="91">
        <v>367520430.56</v>
      </c>
      <c r="AE56" s="82">
        <f t="shared" si="9"/>
        <v>2.3825158146011498</v>
      </c>
      <c r="AG56" s="103"/>
      <c r="AH56" s="61">
        <v>2006</v>
      </c>
      <c r="AI56" s="91">
        <v>39066322.579999998</v>
      </c>
      <c r="AJ56" s="91">
        <v>40758572.040000014</v>
      </c>
      <c r="AK56" s="91">
        <v>59233961.729999997</v>
      </c>
      <c r="AL56" s="100">
        <v>54086959.820000015</v>
      </c>
      <c r="AM56" s="91">
        <v>54255036.840000011</v>
      </c>
      <c r="AN56" s="91">
        <v>51047563.93</v>
      </c>
      <c r="AO56" s="97">
        <v>46732923.849999994</v>
      </c>
      <c r="AP56" s="91">
        <v>48894584.609999999</v>
      </c>
      <c r="AQ56" s="91">
        <v>48563490.579999998</v>
      </c>
      <c r="AR56" s="91">
        <v>49090041.38000001</v>
      </c>
      <c r="AS56" s="91">
        <v>56233022.409999996</v>
      </c>
      <c r="AT56" s="91">
        <v>49708263.63000001</v>
      </c>
      <c r="AU56" s="101">
        <f t="shared" si="8"/>
        <v>597670743.39999998</v>
      </c>
      <c r="AV56" s="1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9">
        <v>44166</v>
      </c>
      <c r="AC57" s="71">
        <v>95557708</v>
      </c>
      <c r="AD57" s="91">
        <v>220352183.37000003</v>
      </c>
      <c r="AE57" s="82">
        <f t="shared" si="9"/>
        <v>2.3059592782405374</v>
      </c>
      <c r="AG57" s="103"/>
      <c r="AH57" s="61">
        <v>2007</v>
      </c>
      <c r="AI57" s="91">
        <v>40715748.480000004</v>
      </c>
      <c r="AJ57" s="91">
        <v>54233552.790000014</v>
      </c>
      <c r="AK57" s="91">
        <v>50433899.199999996</v>
      </c>
      <c r="AL57" s="100">
        <v>46941363.870000012</v>
      </c>
      <c r="AM57" s="91">
        <v>51399567.679999985</v>
      </c>
      <c r="AN57" s="91">
        <v>51839461.480000012</v>
      </c>
      <c r="AO57" s="97">
        <v>43763684.129999988</v>
      </c>
      <c r="AP57" s="91">
        <v>48953575.189999983</v>
      </c>
      <c r="AQ57" s="91">
        <v>44693323.630000003</v>
      </c>
      <c r="AR57" s="91">
        <v>44693323.630000003</v>
      </c>
      <c r="AS57" s="91">
        <v>51914139.369999997</v>
      </c>
      <c r="AT57" s="91">
        <v>52446872.700000003</v>
      </c>
      <c r="AU57" s="101">
        <f t="shared" si="8"/>
        <v>582028512.14999998</v>
      </c>
      <c r="AV57" s="1"/>
      <c r="AW57" s="7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9">
        <v>44197</v>
      </c>
      <c r="AC58" s="71">
        <v>101421858</v>
      </c>
      <c r="AD58" s="91">
        <v>238565407.14000019</v>
      </c>
      <c r="AE58" s="82">
        <f t="shared" si="9"/>
        <v>2.3522089995629956</v>
      </c>
      <c r="AG58" s="1"/>
      <c r="AH58" s="61">
        <v>2008</v>
      </c>
      <c r="AI58" s="91">
        <v>40595281.230000004</v>
      </c>
      <c r="AJ58" s="91">
        <v>56070412.209999986</v>
      </c>
      <c r="AK58" s="91">
        <v>50786840.580000013</v>
      </c>
      <c r="AL58" s="100">
        <v>55342963.830000021</v>
      </c>
      <c r="AM58" s="91">
        <v>76911546.619999975</v>
      </c>
      <c r="AN58" s="91">
        <v>59951291.290000014</v>
      </c>
      <c r="AO58" s="97">
        <v>59207290</v>
      </c>
      <c r="AP58" s="91">
        <v>62964717.310000002</v>
      </c>
      <c r="AQ58" s="91">
        <v>56481844.37999998</v>
      </c>
      <c r="AR58" s="91">
        <v>57544095.209999993</v>
      </c>
      <c r="AS58" s="91">
        <v>54332823.309999995</v>
      </c>
      <c r="AT58" s="91">
        <v>43280040.81000001</v>
      </c>
      <c r="AU58" s="101">
        <f t="shared" si="8"/>
        <v>673469146.78000009</v>
      </c>
      <c r="AV58" s="1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9">
        <v>44228</v>
      </c>
      <c r="AC59" s="71">
        <v>126636641</v>
      </c>
      <c r="AD59" s="91">
        <v>288295658.07000005</v>
      </c>
      <c r="AE59" s="82">
        <f t="shared" si="9"/>
        <v>2.2765579992760552</v>
      </c>
      <c r="AG59" s="1"/>
      <c r="AH59" s="61">
        <v>2009</v>
      </c>
      <c r="AI59" s="91">
        <v>41640527.50999999</v>
      </c>
      <c r="AJ59" s="91">
        <v>46007855.340000004</v>
      </c>
      <c r="AK59" s="91">
        <v>54159262.600000009</v>
      </c>
      <c r="AL59" s="100">
        <v>50149870.719999999</v>
      </c>
      <c r="AM59" s="91">
        <v>53962147.099999987</v>
      </c>
      <c r="AN59" s="91">
        <v>51368375.610000007</v>
      </c>
      <c r="AO59" s="97">
        <v>55253051.700000003</v>
      </c>
      <c r="AP59" s="91">
        <v>53348815.870000005</v>
      </c>
      <c r="AQ59" s="91">
        <v>41943303.5</v>
      </c>
      <c r="AR59" s="91">
        <v>55944151.919999994</v>
      </c>
      <c r="AS59" s="91">
        <v>52488715.140000008</v>
      </c>
      <c r="AT59" s="91">
        <v>50988037.240000017</v>
      </c>
      <c r="AU59" s="101">
        <f t="shared" si="8"/>
        <v>607254114.25</v>
      </c>
      <c r="AV59" s="7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9">
        <v>44256</v>
      </c>
      <c r="AC60" s="71">
        <v>137398429</v>
      </c>
      <c r="AD60" s="91">
        <v>325992264.56999999</v>
      </c>
      <c r="AE60" s="82">
        <f t="shared" si="9"/>
        <v>2.3726054725851342</v>
      </c>
      <c r="AH60" s="61">
        <v>2010</v>
      </c>
      <c r="AI60" s="91">
        <v>42458031.88000001</v>
      </c>
      <c r="AJ60" s="91">
        <v>45387464.640000008</v>
      </c>
      <c r="AK60" s="91">
        <v>53082972.140000015</v>
      </c>
      <c r="AL60" s="100">
        <v>53167381.210000023</v>
      </c>
      <c r="AM60" s="91">
        <v>71120342.620000005</v>
      </c>
      <c r="AN60" s="91">
        <v>68939664.890000015</v>
      </c>
      <c r="AO60" s="97">
        <v>65680651.089999996</v>
      </c>
      <c r="AP60" s="91">
        <v>56129679.450000003</v>
      </c>
      <c r="AQ60" s="91">
        <v>60754426.859999999</v>
      </c>
      <c r="AR60" s="91">
        <v>74420672.010000005</v>
      </c>
      <c r="AS60" s="91">
        <v>76396458.239999995</v>
      </c>
      <c r="AT60" s="91">
        <v>67942428.499999985</v>
      </c>
      <c r="AU60" s="101">
        <f t="shared" si="8"/>
        <v>735480173.53000009</v>
      </c>
      <c r="AV60" s="7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9">
        <v>44287</v>
      </c>
      <c r="AC61" s="71">
        <v>167273101</v>
      </c>
      <c r="AD61" s="91">
        <v>404490954.65999979</v>
      </c>
      <c r="AE61" s="82">
        <f t="shared" si="9"/>
        <v>2.4181470436182071</v>
      </c>
      <c r="AH61" s="61">
        <v>2011</v>
      </c>
      <c r="AI61" s="91">
        <v>66384011.909999989</v>
      </c>
      <c r="AJ61" s="91">
        <v>71315654.910000011</v>
      </c>
      <c r="AK61" s="91">
        <v>86564266.200000003</v>
      </c>
      <c r="AL61" s="100">
        <v>90490538.379999995</v>
      </c>
      <c r="AM61" s="91">
        <v>83669076.439999998</v>
      </c>
      <c r="AN61" s="91">
        <v>82406583.860000014</v>
      </c>
      <c r="AO61" s="97">
        <v>93164316.999999985</v>
      </c>
      <c r="AP61" s="91">
        <v>79098433.719999984</v>
      </c>
      <c r="AQ61" s="91">
        <v>77408784.579999983</v>
      </c>
      <c r="AR61" s="91">
        <v>84581301.790000007</v>
      </c>
      <c r="AS61" s="91">
        <v>86236344.480000004</v>
      </c>
      <c r="AT61" s="91">
        <v>92046077.429999992</v>
      </c>
      <c r="AU61" s="101">
        <f t="shared" si="8"/>
        <v>993365390.69999993</v>
      </c>
      <c r="AV61" s="1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9">
        <v>44317</v>
      </c>
      <c r="AC62" s="71">
        <v>161190067</v>
      </c>
      <c r="AD62" s="91">
        <v>406308292.1500001</v>
      </c>
      <c r="AE62" s="82">
        <f>(AD62/AC62)</f>
        <v>2.5206782260968978</v>
      </c>
      <c r="AH62" s="61">
        <v>2012</v>
      </c>
      <c r="AI62" s="91">
        <v>78244139.560000017</v>
      </c>
      <c r="AJ62" s="91">
        <v>78863263.409999996</v>
      </c>
      <c r="AK62" s="91">
        <v>104608708.81999996</v>
      </c>
      <c r="AL62" s="100">
        <v>88673668.790000007</v>
      </c>
      <c r="AM62" s="91">
        <v>110019886.98999999</v>
      </c>
      <c r="AN62" s="91">
        <v>116181271.07000001</v>
      </c>
      <c r="AO62" s="97">
        <v>106021654.93000001</v>
      </c>
      <c r="AP62" s="91">
        <v>92397063.270000026</v>
      </c>
      <c r="AQ62" s="91">
        <v>80399903.540000007</v>
      </c>
      <c r="AR62" s="91">
        <v>85060936.649999961</v>
      </c>
      <c r="AS62" s="91">
        <v>93755702.189999998</v>
      </c>
      <c r="AT62" s="91">
        <v>99097509.340000004</v>
      </c>
      <c r="AU62" s="101">
        <f t="shared" si="8"/>
        <v>1133323708.5599997</v>
      </c>
      <c r="AV62" s="1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9">
        <v>44348</v>
      </c>
      <c r="AC63" s="71">
        <v>153299074</v>
      </c>
      <c r="AD63" s="91">
        <v>414774773.79000008</v>
      </c>
      <c r="AE63" s="82">
        <f t="shared" si="9"/>
        <v>2.705657398752455</v>
      </c>
      <c r="AH63" s="61">
        <v>2013</v>
      </c>
      <c r="AI63" s="91">
        <v>81914461.140000001</v>
      </c>
      <c r="AJ63" s="91">
        <v>97244443.480000004</v>
      </c>
      <c r="AK63" s="91">
        <v>119835510.96000001</v>
      </c>
      <c r="AL63" s="100">
        <v>124617195.06</v>
      </c>
      <c r="AM63" s="91">
        <v>162055903.61000001</v>
      </c>
      <c r="AN63" s="91">
        <v>135162580.69</v>
      </c>
      <c r="AO63" s="91">
        <v>124448063.19</v>
      </c>
      <c r="AP63" s="104">
        <v>153791820.34</v>
      </c>
      <c r="AQ63" s="91">
        <v>132005317.49000001</v>
      </c>
      <c r="AR63" s="91">
        <v>161975716.72</v>
      </c>
      <c r="AS63" s="91">
        <v>167819922.09</v>
      </c>
      <c r="AT63" s="91">
        <v>159740973.34999999</v>
      </c>
      <c r="AU63" s="101">
        <f t="shared" si="8"/>
        <v>1620611908.1199999</v>
      </c>
      <c r="AV63" s="3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9">
        <v>44378</v>
      </c>
      <c r="AC64" s="71">
        <v>162826458</v>
      </c>
      <c r="AD64" s="91">
        <v>459572273.56</v>
      </c>
      <c r="AE64" s="82">
        <f t="shared" ref="AE64:AE69" si="10">(AD64/AC64)</f>
        <v>2.8224668104000643</v>
      </c>
      <c r="AH64" s="61">
        <v>2014</v>
      </c>
      <c r="AI64" s="91">
        <v>157270263.31999999</v>
      </c>
      <c r="AJ64" s="91">
        <v>186176628.27000001</v>
      </c>
      <c r="AK64" s="91">
        <v>209237700.49000001</v>
      </c>
      <c r="AL64" s="100">
        <v>202259494.34999999</v>
      </c>
      <c r="AM64" s="91">
        <v>204396213.88999999</v>
      </c>
      <c r="AN64" s="91">
        <v>202300302.75999999</v>
      </c>
      <c r="AO64" s="91">
        <v>186050165.88</v>
      </c>
      <c r="AP64" s="104">
        <v>192569703.63999999</v>
      </c>
      <c r="AQ64" s="91">
        <v>193567118.86000001</v>
      </c>
      <c r="AR64" s="91">
        <v>203766203.21000001</v>
      </c>
      <c r="AS64" s="91">
        <v>190634425.56</v>
      </c>
      <c r="AT64" s="91">
        <v>161389047.71000001</v>
      </c>
      <c r="AU64" s="101">
        <f t="shared" si="8"/>
        <v>2289617267.9400001</v>
      </c>
      <c r="AV64" s="1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9">
        <v>44409</v>
      </c>
      <c r="AC65" s="71">
        <v>152297115</v>
      </c>
      <c r="AD65" s="91">
        <v>441272957.15000015</v>
      </c>
      <c r="AE65" s="82">
        <f t="shared" si="10"/>
        <v>2.8974479073356063</v>
      </c>
      <c r="AH65" s="61">
        <v>2015</v>
      </c>
      <c r="AI65" s="59">
        <v>172181928.16</v>
      </c>
      <c r="AJ65" s="59">
        <v>179612761.63000005</v>
      </c>
      <c r="AK65" s="59">
        <v>200433236.15000001</v>
      </c>
      <c r="AL65" s="105">
        <v>176547639.62</v>
      </c>
      <c r="AM65" s="59">
        <v>216058473.84999999</v>
      </c>
      <c r="AN65" s="59">
        <v>205984269.31</v>
      </c>
      <c r="AO65" s="59">
        <v>194243215.44</v>
      </c>
      <c r="AP65" s="91">
        <v>200190621.66</v>
      </c>
      <c r="AQ65" s="91">
        <v>184618191.78</v>
      </c>
      <c r="AR65" s="91">
        <v>192641963.93000001</v>
      </c>
      <c r="AS65" s="91">
        <v>184986307.66</v>
      </c>
      <c r="AT65" s="91">
        <v>197403375.09999999</v>
      </c>
      <c r="AU65" s="101">
        <f t="shared" si="8"/>
        <v>2304901984.2900004</v>
      </c>
      <c r="AV65" s="5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9">
        <v>44440</v>
      </c>
      <c r="AC66" s="71">
        <v>164254725</v>
      </c>
      <c r="AD66" s="91">
        <v>493016057.37999988</v>
      </c>
      <c r="AE66" s="82">
        <f t="shared" si="10"/>
        <v>3.0015334863578498</v>
      </c>
      <c r="AG66" s="10"/>
      <c r="AH66" s="61">
        <v>2016</v>
      </c>
      <c r="AI66" s="59">
        <v>167851545.31</v>
      </c>
      <c r="AJ66" s="59">
        <v>172469337.84999999</v>
      </c>
      <c r="AK66" s="59">
        <v>191596585.38</v>
      </c>
      <c r="AL66" s="105">
        <v>206677641.86000001</v>
      </c>
      <c r="AM66" s="59">
        <v>234647491.84999999</v>
      </c>
      <c r="AN66" s="59">
        <v>217977716.47999999</v>
      </c>
      <c r="AO66" s="59">
        <v>223165859.21999997</v>
      </c>
      <c r="AP66" s="91">
        <v>197831552.56999999</v>
      </c>
      <c r="AQ66" s="91">
        <v>205265451.81</v>
      </c>
      <c r="AR66" s="91">
        <v>231275044.08000001</v>
      </c>
      <c r="AS66" s="91">
        <v>204222661.30999985</v>
      </c>
      <c r="AT66" s="91">
        <v>202303976.77000001</v>
      </c>
      <c r="AU66" s="101">
        <f t="shared" si="8"/>
        <v>2455284864.4899998</v>
      </c>
      <c r="AV66" s="3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9">
        <v>44470</v>
      </c>
      <c r="AC67" s="71">
        <v>155185007</v>
      </c>
      <c r="AD67" s="91">
        <v>485194548.26999998</v>
      </c>
      <c r="AE67" s="82">
        <f t="shared" si="10"/>
        <v>3.1265555716345714</v>
      </c>
      <c r="AG67" s="5"/>
      <c r="AH67" s="61">
        <v>2017</v>
      </c>
      <c r="AI67" s="59">
        <v>199045945.5</v>
      </c>
      <c r="AJ67" s="59">
        <v>206099394.28</v>
      </c>
      <c r="AK67" s="59">
        <v>222036343.91</v>
      </c>
      <c r="AL67" s="105">
        <v>245601181.59</v>
      </c>
      <c r="AM67" s="59">
        <v>262213940.41999999</v>
      </c>
      <c r="AN67" s="91">
        <v>259491252.75999996</v>
      </c>
      <c r="AO67" s="91">
        <v>274293480.52999997</v>
      </c>
      <c r="AP67" s="91">
        <v>221409741.70000002</v>
      </c>
      <c r="AQ67" s="76">
        <v>207106338.45000005</v>
      </c>
      <c r="AR67" s="91">
        <v>268999147.16999996</v>
      </c>
      <c r="AS67" s="91">
        <v>218612937.19999999</v>
      </c>
      <c r="AT67" s="91">
        <v>275721729.26000005</v>
      </c>
      <c r="AU67" s="101">
        <f t="shared" si="8"/>
        <v>2860631432.77</v>
      </c>
      <c r="AV67" s="3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8"/>
      <c r="Z68" s="8"/>
      <c r="AA68" s="8"/>
      <c r="AB68" s="69">
        <v>44501</v>
      </c>
      <c r="AC68" s="71">
        <v>188165830</v>
      </c>
      <c r="AD68" s="91">
        <v>582151974.10999978</v>
      </c>
      <c r="AE68" s="82">
        <f t="shared" si="10"/>
        <v>3.0938240705552107</v>
      </c>
      <c r="AG68" s="3"/>
      <c r="AH68" s="61">
        <v>2018</v>
      </c>
      <c r="AI68" s="59">
        <v>228251420.47999999</v>
      </c>
      <c r="AJ68" s="59">
        <v>225804061.73000008</v>
      </c>
      <c r="AK68" s="76">
        <v>250423741.74999991</v>
      </c>
      <c r="AL68" s="106">
        <v>315475764.76999998</v>
      </c>
      <c r="AM68" s="76">
        <v>312424062.74000001</v>
      </c>
      <c r="AN68" s="76">
        <v>253377264.18000004</v>
      </c>
      <c r="AO68" s="107">
        <v>281940230</v>
      </c>
      <c r="AP68" s="76">
        <v>275218913.16999996</v>
      </c>
      <c r="AQ68" s="91">
        <v>247966603.73999998</v>
      </c>
      <c r="AR68" s="91">
        <v>276231792.63999999</v>
      </c>
      <c r="AS68" s="59">
        <v>266763496.36000004</v>
      </c>
      <c r="AT68" s="59">
        <v>264838171.44000006</v>
      </c>
      <c r="AU68" s="99">
        <f t="shared" si="8"/>
        <v>3198715522.9999995</v>
      </c>
      <c r="AV68" s="3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69">
        <v>44531</v>
      </c>
      <c r="AC69" s="71">
        <f>+AT37</f>
        <v>185686546</v>
      </c>
      <c r="AD69" s="91">
        <f>+AT71</f>
        <v>539190088.63000011</v>
      </c>
      <c r="AE69" s="82">
        <f t="shared" si="10"/>
        <v>2.9037649751425723</v>
      </c>
      <c r="AG69" s="3"/>
      <c r="AH69" s="61">
        <v>2019</v>
      </c>
      <c r="AI69" s="59">
        <v>237806527.17000008</v>
      </c>
      <c r="AJ69" s="59">
        <v>267058137.86000001</v>
      </c>
      <c r="AK69" s="59">
        <v>308545725.49000001</v>
      </c>
      <c r="AL69" s="106">
        <v>319096198.44999999</v>
      </c>
      <c r="AM69" s="91">
        <v>318003984.67999995</v>
      </c>
      <c r="AN69" s="76">
        <v>320166090.88999999</v>
      </c>
      <c r="AO69" s="107">
        <v>324050947.59999985</v>
      </c>
      <c r="AP69" s="108">
        <v>326912721.97000003</v>
      </c>
      <c r="AQ69" s="91">
        <v>284125531.82000011</v>
      </c>
      <c r="AR69" s="91">
        <v>305288552.73999995</v>
      </c>
      <c r="AS69" s="91">
        <v>364320933.26999992</v>
      </c>
      <c r="AT69" s="59">
        <v>277308728.72000003</v>
      </c>
      <c r="AU69" s="99">
        <f t="shared" si="8"/>
        <v>3652684080.6599998</v>
      </c>
      <c r="AV69" s="7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69">
        <v>44562</v>
      </c>
      <c r="AC70" s="71">
        <v>161094284</v>
      </c>
      <c r="AD70" s="91">
        <v>470006158.97999978</v>
      </c>
      <c r="AE70" s="82">
        <f t="shared" ref="AE70:AE75" si="11">(AD70/AC70)</f>
        <v>2.9175843320424688</v>
      </c>
      <c r="AG70" s="3"/>
      <c r="AH70" s="61">
        <v>2020</v>
      </c>
      <c r="AI70" s="59">
        <v>283056724.69999999</v>
      </c>
      <c r="AJ70" s="59">
        <v>334212222.10999995</v>
      </c>
      <c r="AK70" s="59">
        <v>290384081.64000005</v>
      </c>
      <c r="AL70" s="106">
        <v>317430911.43999994</v>
      </c>
      <c r="AM70" s="91">
        <v>392124655.53000003</v>
      </c>
      <c r="AN70" s="76">
        <v>291154723.31000012</v>
      </c>
      <c r="AO70" s="107">
        <v>233305331.41000006</v>
      </c>
      <c r="AP70" s="108">
        <v>269090673.78000003</v>
      </c>
      <c r="AQ70" s="91">
        <v>275908691.29999995</v>
      </c>
      <c r="AR70" s="91">
        <v>337330000.86999995</v>
      </c>
      <c r="AS70" s="91">
        <v>367520430.56</v>
      </c>
      <c r="AT70" s="59">
        <v>220352183.37000003</v>
      </c>
      <c r="AU70" s="99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9">
        <v>44593</v>
      </c>
      <c r="AC71" s="71">
        <v>180446924</v>
      </c>
      <c r="AD71" s="91">
        <v>532430796.37</v>
      </c>
      <c r="AE71" s="82">
        <f t="shared" si="11"/>
        <v>2.9506227347494161</v>
      </c>
      <c r="AG71" s="3"/>
      <c r="AH71" s="61">
        <v>2021</v>
      </c>
      <c r="AI71" s="59">
        <v>238565407.14000019</v>
      </c>
      <c r="AJ71" s="59">
        <v>288295658.07000005</v>
      </c>
      <c r="AK71" s="59">
        <v>325992264.56999999</v>
      </c>
      <c r="AL71" s="106">
        <v>404490954.65999979</v>
      </c>
      <c r="AM71" s="91">
        <v>406308292.1500001</v>
      </c>
      <c r="AN71" s="76">
        <v>414774773.79000008</v>
      </c>
      <c r="AO71" s="107">
        <v>459572273.56</v>
      </c>
      <c r="AP71" s="108">
        <v>441272957.15000015</v>
      </c>
      <c r="AQ71" s="91">
        <v>493016057.37999988</v>
      </c>
      <c r="AR71" s="91">
        <v>485194548.26999998</v>
      </c>
      <c r="AS71" s="91">
        <v>582151974.10999978</v>
      </c>
      <c r="AT71" s="59">
        <v>539190088.63000011</v>
      </c>
      <c r="AU71" s="99">
        <f t="shared" si="8"/>
        <v>5078825249.4800005</v>
      </c>
      <c r="AV71" s="1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8"/>
      <c r="U72" s="8"/>
      <c r="V72" s="8"/>
      <c r="W72" s="8"/>
      <c r="X72" s="8"/>
      <c r="AB72" s="69">
        <v>44621</v>
      </c>
      <c r="AC72" s="71">
        <v>184043936</v>
      </c>
      <c r="AD72" s="91">
        <v>542803777.60000002</v>
      </c>
      <c r="AE72" s="82">
        <f t="shared" si="11"/>
        <v>2.9493162849983823</v>
      </c>
      <c r="AG72" s="3"/>
      <c r="AH72" s="61">
        <v>2022</v>
      </c>
      <c r="AI72" s="59">
        <v>470006158.97999978</v>
      </c>
      <c r="AJ72" s="59">
        <v>532430796.37</v>
      </c>
      <c r="AK72" s="59">
        <v>542803778</v>
      </c>
      <c r="AL72" s="105">
        <v>538747730.44999993</v>
      </c>
      <c r="AM72" s="59">
        <v>610058453.05000019</v>
      </c>
      <c r="AN72" s="59">
        <v>599027188</v>
      </c>
      <c r="AO72" s="59">
        <v>653990770.48000014</v>
      </c>
      <c r="AP72" s="59">
        <v>534345749.87999988</v>
      </c>
      <c r="AQ72" s="59">
        <v>604738273.55000007</v>
      </c>
      <c r="AR72" s="109">
        <v>580802945.64999998</v>
      </c>
      <c r="AS72" s="91">
        <v>495790979.32999998</v>
      </c>
      <c r="AT72" s="59">
        <v>490442025.9600001</v>
      </c>
      <c r="AU72" s="99">
        <f t="shared" si="8"/>
        <v>6653184849.6999998</v>
      </c>
      <c r="AV72" s="1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69">
        <v>44652</v>
      </c>
      <c r="AC73" s="71">
        <v>182579815</v>
      </c>
      <c r="AD73" s="91">
        <v>538747730.44999993</v>
      </c>
      <c r="AE73" s="82">
        <f t="shared" si="11"/>
        <v>2.9507518695316892</v>
      </c>
      <c r="AH73" s="61">
        <v>2023</v>
      </c>
      <c r="AI73" s="59">
        <v>518157909.93000001</v>
      </c>
      <c r="AJ73" s="59">
        <v>509310178.85000002</v>
      </c>
      <c r="AK73" s="59">
        <v>589982368.05000007</v>
      </c>
      <c r="AL73" s="105">
        <v>516304993.93000001</v>
      </c>
      <c r="AM73" s="59">
        <v>573666931.82000005</v>
      </c>
      <c r="AN73" s="59">
        <v>570758617.6099999</v>
      </c>
      <c r="AO73" s="59">
        <v>503906047.98000002</v>
      </c>
      <c r="AP73" s="59">
        <v>489472611.01999998</v>
      </c>
      <c r="AQ73" s="59">
        <v>547886534.18000007</v>
      </c>
      <c r="AR73" s="109">
        <v>495078500.28000003</v>
      </c>
      <c r="AS73" s="91">
        <v>471702913.96000004</v>
      </c>
      <c r="AT73" s="59">
        <v>502499848.62999988</v>
      </c>
      <c r="AU73" s="99">
        <f t="shared" si="8"/>
        <v>6288727456.2399998</v>
      </c>
      <c r="AV73" s="1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69">
        <v>44682</v>
      </c>
      <c r="AC74" s="71">
        <v>208671837</v>
      </c>
      <c r="AD74" s="91">
        <v>610058453.05000019</v>
      </c>
      <c r="AE74" s="82">
        <f t="shared" si="11"/>
        <v>2.9235303710390022</v>
      </c>
      <c r="AH74" s="84">
        <v>2024</v>
      </c>
      <c r="AI74" s="110">
        <v>431631449.03999996</v>
      </c>
      <c r="AJ74" s="110">
        <v>453336476.48000002</v>
      </c>
      <c r="AK74" s="111">
        <v>460131615.48999983</v>
      </c>
      <c r="AL74" s="112">
        <v>539056871.41999996</v>
      </c>
      <c r="AM74" s="112">
        <v>602227046.5</v>
      </c>
      <c r="AN74" s="112">
        <v>523728067.52499998</v>
      </c>
      <c r="AO74" s="112">
        <v>480539138.24000001</v>
      </c>
      <c r="AP74" s="112">
        <v>513808828.35000002</v>
      </c>
      <c r="AQ74" s="112">
        <v>469609820.52999997</v>
      </c>
      <c r="AR74" s="112">
        <v>440920579.88</v>
      </c>
      <c r="AS74" s="113"/>
      <c r="AT74" s="113"/>
      <c r="AU74" s="114">
        <f>SUM(AI74:AT74)</f>
        <v>4914989893.4549999</v>
      </c>
      <c r="AV74" s="1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9">
        <v>44713</v>
      </c>
      <c r="AC75" s="71">
        <v>209466750</v>
      </c>
      <c r="AD75" s="91">
        <v>599027188</v>
      </c>
      <c r="AE75" s="82">
        <f t="shared" si="11"/>
        <v>2.85977219773544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9">
        <v>44743</v>
      </c>
      <c r="AC76" s="71">
        <v>227749024</v>
      </c>
      <c r="AD76" s="91">
        <v>653990770.48000014</v>
      </c>
      <c r="AE76" s="82">
        <f>(AD76/AC76)</f>
        <v>2.8715414845422131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8"/>
      <c r="U77" s="8"/>
      <c r="V77" s="8"/>
      <c r="W77" s="8"/>
      <c r="X77" s="8"/>
      <c r="AB77" s="69">
        <v>44774</v>
      </c>
      <c r="AC77" s="71">
        <v>183783270</v>
      </c>
      <c r="AD77" s="91">
        <v>534345749.87999988</v>
      </c>
      <c r="AE77" s="82">
        <f>(AD77/AC77)</f>
        <v>2.9074776495161929</v>
      </c>
      <c r="AG77" s="115"/>
      <c r="AH77" s="1"/>
      <c r="AI77" s="1"/>
      <c r="AJ77" s="1"/>
      <c r="AK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7"/>
      <c r="X78" s="7"/>
      <c r="Y78" s="3"/>
      <c r="Z78" s="3"/>
      <c r="AA78" s="14"/>
      <c r="AB78" s="69">
        <v>44805</v>
      </c>
      <c r="AC78" s="71">
        <v>209270183</v>
      </c>
      <c r="AD78" s="91">
        <v>604738273.55000007</v>
      </c>
      <c r="AE78" s="82">
        <f>(AD78/AC78)</f>
        <v>2.8897488637929851</v>
      </c>
      <c r="AG78" s="115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7"/>
      <c r="X79" s="7"/>
      <c r="Y79" s="3"/>
      <c r="Z79" s="3"/>
      <c r="AA79" s="14"/>
      <c r="AB79" s="69">
        <v>44835</v>
      </c>
      <c r="AC79" s="71">
        <v>205648136</v>
      </c>
      <c r="AD79" s="91">
        <v>580802945.64999998</v>
      </c>
      <c r="AE79" s="82">
        <f>(AD79/AC79)</f>
        <v>2.8242558233058821</v>
      </c>
      <c r="AG79" s="116"/>
      <c r="AV79" s="1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69">
        <v>44866</v>
      </c>
      <c r="AC80" s="71">
        <v>188596398</v>
      </c>
      <c r="AD80" s="91">
        <v>495790979.32999998</v>
      </c>
      <c r="AE80" s="82">
        <f t="shared" ref="AE80:AE81" si="12">(AD80/AC80)</f>
        <v>2.628846492232582</v>
      </c>
      <c r="AG80" s="116"/>
      <c r="AV80" s="1"/>
    </row>
    <row r="81" spans="1:48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69">
        <v>44896</v>
      </c>
      <c r="AC81" s="71">
        <v>197378288</v>
      </c>
      <c r="AD81" s="59">
        <v>490442025.9600001</v>
      </c>
      <c r="AE81" s="82">
        <f t="shared" si="12"/>
        <v>2.4847820443148239</v>
      </c>
      <c r="AG81" s="116"/>
      <c r="AV81" s="1"/>
    </row>
    <row r="82" spans="1:48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69">
        <v>44927</v>
      </c>
      <c r="AC82" s="71">
        <f>$AI$39</f>
        <v>209188250</v>
      </c>
      <c r="AD82" s="59">
        <f>$AI$73</f>
        <v>518157909.93000001</v>
      </c>
      <c r="AE82" s="82">
        <f t="shared" ref="AE82:AE85" si="13">(AD82/AC82)</f>
        <v>2.4769933776395185</v>
      </c>
      <c r="AG82" s="70"/>
      <c r="AV82" s="1"/>
    </row>
    <row r="83" spans="1:48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69">
        <v>44958</v>
      </c>
      <c r="AC83" s="71">
        <v>206062017</v>
      </c>
      <c r="AD83" s="117">
        <v>509310178.85000002</v>
      </c>
      <c r="AE83" s="77">
        <f t="shared" si="13"/>
        <v>2.4716354147402142</v>
      </c>
      <c r="AG83" s="116"/>
      <c r="AV83" s="1"/>
    </row>
    <row r="84" spans="1:48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5"/>
      <c r="AB84" s="69">
        <v>44986</v>
      </c>
      <c r="AC84" s="71">
        <v>236255622</v>
      </c>
      <c r="AD84" s="117">
        <v>589982368.05000007</v>
      </c>
      <c r="AE84" s="77">
        <f t="shared" si="13"/>
        <v>2.4972204388431445</v>
      </c>
      <c r="AV84" s="1"/>
    </row>
    <row r="85" spans="1:48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"/>
      <c r="AB85" s="69">
        <v>45017</v>
      </c>
      <c r="AC85" s="71">
        <v>206800041</v>
      </c>
      <c r="AD85" s="117">
        <v>516304993.93000001</v>
      </c>
      <c r="AE85" s="77">
        <f t="shared" si="13"/>
        <v>2.4966387406567292</v>
      </c>
      <c r="AV85" s="1"/>
    </row>
    <row r="86" spans="1:48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5"/>
      <c r="Z86" s="15"/>
      <c r="AA86" s="1"/>
      <c r="AB86" s="69">
        <v>45047</v>
      </c>
      <c r="AC86" s="71">
        <v>236817684</v>
      </c>
      <c r="AD86" s="117">
        <v>573666931.82000005</v>
      </c>
      <c r="AE86" s="77">
        <f t="shared" ref="AE86:AE90" si="14">(AD86/AC86)</f>
        <v>2.4223990460948857</v>
      </c>
      <c r="AG86" s="1"/>
    </row>
    <row r="87" spans="1:48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69">
        <v>45078</v>
      </c>
      <c r="AC87" s="71">
        <v>240986079</v>
      </c>
      <c r="AD87" s="117">
        <v>570758617.6099999</v>
      </c>
      <c r="AE87" s="77">
        <f t="shared" si="14"/>
        <v>2.3684298278905973</v>
      </c>
      <c r="AG87" s="1"/>
    </row>
    <row r="88" spans="1:48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69">
        <v>45108</v>
      </c>
      <c r="AC88" s="71">
        <v>220840601</v>
      </c>
      <c r="AD88" s="59">
        <v>503906047.98000002</v>
      </c>
      <c r="AE88" s="77">
        <f t="shared" si="14"/>
        <v>2.2817636145628857</v>
      </c>
      <c r="AG88" s="1"/>
    </row>
    <row r="89" spans="1:48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9">
        <v>45139</v>
      </c>
      <c r="AC89" s="71">
        <v>217441748</v>
      </c>
      <c r="AD89" s="59">
        <v>489472611.01999998</v>
      </c>
      <c r="AE89" s="77">
        <f t="shared" si="14"/>
        <v>2.2510516748605238</v>
      </c>
      <c r="AG89" s="1"/>
    </row>
    <row r="90" spans="1:48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9">
        <v>45170</v>
      </c>
      <c r="AC90" s="71">
        <v>236691628</v>
      </c>
      <c r="AD90" s="117">
        <v>547886534.18000007</v>
      </c>
      <c r="AE90" s="77">
        <f t="shared" si="14"/>
        <v>2.314769384999118</v>
      </c>
      <c r="AG90" s="1"/>
    </row>
    <row r="91" spans="1:48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9">
        <v>45200</v>
      </c>
      <c r="AC91" s="71">
        <v>216287609</v>
      </c>
      <c r="AD91" s="117">
        <v>495078500.28000003</v>
      </c>
      <c r="AE91" s="77">
        <f t="shared" ref="AE91:AE97" si="15">(AD91/AC91)</f>
        <v>2.2889822610226367</v>
      </c>
    </row>
    <row r="92" spans="1:48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9">
        <v>45231</v>
      </c>
      <c r="AC92" s="71">
        <v>216042043</v>
      </c>
      <c r="AD92" s="117">
        <v>471702913.96000004</v>
      </c>
      <c r="AE92" s="77">
        <f t="shared" si="15"/>
        <v>2.1833848051510976</v>
      </c>
    </row>
    <row r="93" spans="1:48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9">
        <v>45261</v>
      </c>
      <c r="AC93" s="71">
        <v>233231853</v>
      </c>
      <c r="AD93" s="117">
        <v>502499848.62999988</v>
      </c>
      <c r="AE93" s="77">
        <f t="shared" si="15"/>
        <v>2.1545078091456054</v>
      </c>
      <c r="AQ93" s="1"/>
    </row>
    <row r="94" spans="1:48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9">
        <v>45292</v>
      </c>
      <c r="AC94" s="71">
        <v>196676284</v>
      </c>
      <c r="AD94" s="59">
        <v>431631449.03999996</v>
      </c>
      <c r="AE94" s="77">
        <f t="shared" si="15"/>
        <v>2.1946288604883342</v>
      </c>
      <c r="AQ94" s="1"/>
    </row>
    <row r="95" spans="1:48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9">
        <v>45323</v>
      </c>
      <c r="AC95" s="71">
        <v>201461305</v>
      </c>
      <c r="AD95" s="59">
        <v>453336476.48000002</v>
      </c>
      <c r="AE95" s="77">
        <f t="shared" si="15"/>
        <v>2.250240940710674</v>
      </c>
    </row>
    <row r="96" spans="1:48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9">
        <v>45352</v>
      </c>
      <c r="AC96" s="71">
        <v>202473619</v>
      </c>
      <c r="AD96" s="118">
        <v>460131615.48999983</v>
      </c>
      <c r="AE96" s="77">
        <f t="shared" si="15"/>
        <v>2.2725509513908566</v>
      </c>
    </row>
    <row r="97" spans="1:35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9">
        <v>45383</v>
      </c>
      <c r="AC97" s="71">
        <v>246220925</v>
      </c>
      <c r="AD97" s="118">
        <v>539056871.41999996</v>
      </c>
      <c r="AE97" s="77">
        <f t="shared" si="15"/>
        <v>2.1893219328129807</v>
      </c>
    </row>
    <row r="98" spans="1:35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9">
        <v>45413</v>
      </c>
      <c r="AC98" s="129">
        <v>275347813</v>
      </c>
      <c r="AD98" s="130">
        <v>602227046.5</v>
      </c>
      <c r="AE98" s="77">
        <v>2.187150280725128</v>
      </c>
    </row>
    <row r="99" spans="1:35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9">
        <v>45444</v>
      </c>
      <c r="AC99" s="71">
        <v>236535209</v>
      </c>
      <c r="AD99" s="130">
        <v>523728067.52499998</v>
      </c>
      <c r="AE99" s="77">
        <v>2.2141653656517581</v>
      </c>
    </row>
    <row r="100" spans="1:35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69">
        <v>45474</v>
      </c>
      <c r="AC100" s="71">
        <v>214697316</v>
      </c>
      <c r="AD100" s="130">
        <v>480539138.24000001</v>
      </c>
      <c r="AE100" s="77">
        <v>2.238216793730202</v>
      </c>
    </row>
    <row r="101" spans="1:35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69">
        <v>45505</v>
      </c>
      <c r="AC101" s="71">
        <v>229869247</v>
      </c>
      <c r="AD101" s="130">
        <v>513808828.35000002</v>
      </c>
      <c r="AE101" s="77">
        <v>2.2352221319539969</v>
      </c>
    </row>
    <row r="102" spans="1:35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69">
        <v>45536</v>
      </c>
      <c r="AC102" s="71">
        <v>209908753</v>
      </c>
      <c r="AD102" s="130">
        <v>469609820.52999997</v>
      </c>
      <c r="AE102" s="77">
        <v>2.237209329379418</v>
      </c>
    </row>
    <row r="103" spans="1:35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19">
        <v>45566</v>
      </c>
      <c r="AC103" s="131">
        <v>189754392</v>
      </c>
      <c r="AD103" s="132">
        <v>440920579.88</v>
      </c>
      <c r="AE103" s="133">
        <v>2.3236383370773308</v>
      </c>
    </row>
    <row r="104" spans="1:35" ht="16.899999999999999" thickBot="1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C104" s="121"/>
    </row>
    <row r="105" spans="1:35" ht="16.899999999999999" thickBot="1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21"/>
      <c r="Z105" s="121"/>
      <c r="AA105" s="122"/>
      <c r="AB105" s="246" t="s">
        <v>31</v>
      </c>
      <c r="AC105" s="247"/>
      <c r="AD105" s="247"/>
      <c r="AE105" s="247"/>
      <c r="AF105" s="248"/>
    </row>
    <row r="106" spans="1:35" ht="16.899999999999999" thickBot="1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21"/>
      <c r="Z106" s="121"/>
      <c r="AA106" s="1"/>
      <c r="AB106" s="251" t="s">
        <v>20</v>
      </c>
      <c r="AC106" s="251" t="s">
        <v>0</v>
      </c>
      <c r="AD106" s="251" t="s">
        <v>4</v>
      </c>
      <c r="AE106" s="123" t="s">
        <v>9</v>
      </c>
      <c r="AF106" s="46" t="s">
        <v>25</v>
      </c>
      <c r="AG106" s="124"/>
      <c r="AH106" s="124"/>
      <c r="AI106" s="124"/>
    </row>
    <row r="107" spans="1:35" ht="16.899999999999999" thickBot="1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21"/>
      <c r="Z107" s="121"/>
      <c r="AA107" s="1"/>
      <c r="AB107" s="253"/>
      <c r="AC107" s="253"/>
      <c r="AD107" s="253"/>
      <c r="AE107" s="246" t="s">
        <v>26</v>
      </c>
      <c r="AF107" s="248"/>
      <c r="AG107" s="124"/>
      <c r="AH107" s="124"/>
    </row>
    <row r="108" spans="1:35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21"/>
      <c r="Z108" s="121"/>
      <c r="AA108" s="1"/>
      <c r="AB108" s="134">
        <v>2018</v>
      </c>
      <c r="AC108" s="129">
        <v>98449999</v>
      </c>
      <c r="AD108" s="130">
        <v>276231792.63999999</v>
      </c>
      <c r="AE108" s="135"/>
      <c r="AF108" s="135"/>
      <c r="AG108" s="124"/>
      <c r="AH108" s="124"/>
    </row>
    <row r="109" spans="1:35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21"/>
      <c r="Z109" s="121"/>
      <c r="AA109" s="1"/>
      <c r="AB109" s="134">
        <v>2019</v>
      </c>
      <c r="AC109" s="129">
        <v>116745652</v>
      </c>
      <c r="AD109" s="130">
        <v>305288552.73999989</v>
      </c>
      <c r="AE109" s="136">
        <v>0.18583700544273249</v>
      </c>
      <c r="AF109" s="136">
        <v>0.1051897749433508</v>
      </c>
      <c r="AG109" s="124"/>
      <c r="AH109" s="124"/>
    </row>
    <row r="110" spans="1:35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21"/>
      <c r="Z110" s="121"/>
      <c r="AA110" s="1"/>
      <c r="AB110" s="134">
        <v>2020</v>
      </c>
      <c r="AC110" s="129">
        <v>141703470</v>
      </c>
      <c r="AD110" s="130">
        <v>337330000.87</v>
      </c>
      <c r="AE110" s="137">
        <v>0.21377942195226241</v>
      </c>
      <c r="AF110" s="137">
        <v>0.1049546333867561</v>
      </c>
      <c r="AG110" s="124"/>
      <c r="AH110" s="124"/>
    </row>
    <row r="111" spans="1:35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21"/>
      <c r="Z111" s="121"/>
      <c r="AA111" s="1"/>
      <c r="AB111" s="134">
        <v>2021</v>
      </c>
      <c r="AC111" s="129">
        <v>155185007</v>
      </c>
      <c r="AD111" s="130">
        <v>485194548.26999998</v>
      </c>
      <c r="AE111" s="136">
        <v>9.5139074575943727E-2</v>
      </c>
      <c r="AF111" s="136">
        <v>0.43833796880990689</v>
      </c>
      <c r="AG111" s="124"/>
      <c r="AH111" s="124"/>
    </row>
    <row r="112" spans="1:35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34">
        <v>2022</v>
      </c>
      <c r="AC112" s="129">
        <v>205648136</v>
      </c>
      <c r="AD112" s="130">
        <v>580802945.65699995</v>
      </c>
      <c r="AE112" s="136">
        <v>0.32518044091720788</v>
      </c>
      <c r="AF112" s="136">
        <v>0.19705167283494701</v>
      </c>
    </row>
    <row r="113" spans="1:46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34">
        <v>2023</v>
      </c>
      <c r="AC113" s="129">
        <v>216287609</v>
      </c>
      <c r="AD113" s="130">
        <v>495078500.28600001</v>
      </c>
      <c r="AE113" s="136">
        <v>5.1736296797749708E-2</v>
      </c>
      <c r="AF113" s="137">
        <v>-0.14759643698781369</v>
      </c>
    </row>
    <row r="114" spans="1:46" ht="16.899999999999999" thickBot="1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38">
        <v>2024</v>
      </c>
      <c r="AC114" s="131">
        <v>189754392</v>
      </c>
      <c r="AD114" s="132">
        <v>440920579.88</v>
      </c>
      <c r="AE114" s="139">
        <v>-0.1226756221619705</v>
      </c>
      <c r="AF114" s="139">
        <v>-0.10939259203280639</v>
      </c>
    </row>
    <row r="115" spans="1:46" ht="16.899999999999999" thickBot="1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46" ht="16.899999999999999" thickBot="1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46" t="s">
        <v>112</v>
      </c>
      <c r="AC116" s="247"/>
      <c r="AD116" s="247"/>
      <c r="AE116" s="247"/>
      <c r="AF116" s="248"/>
    </row>
    <row r="117" spans="1:46" ht="16.899999999999999" thickBot="1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49" t="s">
        <v>113</v>
      </c>
      <c r="AC117" s="251" t="s">
        <v>0</v>
      </c>
      <c r="AD117" s="251" t="s">
        <v>4</v>
      </c>
      <c r="AE117" s="123" t="s">
        <v>9</v>
      </c>
      <c r="AF117" s="46" t="s">
        <v>25</v>
      </c>
      <c r="AG117" s="124"/>
      <c r="AH117" s="124"/>
      <c r="AL117" s="1"/>
      <c r="AM117" s="1"/>
    </row>
    <row r="118" spans="1:46" ht="16.899999999999999" thickBot="1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50"/>
      <c r="AC118" s="252"/>
      <c r="AD118" s="253"/>
      <c r="AE118" s="246" t="s">
        <v>26</v>
      </c>
      <c r="AF118" s="248"/>
      <c r="AG118" s="124"/>
      <c r="AH118" s="124"/>
      <c r="AL118" s="1"/>
      <c r="AM118" s="1"/>
      <c r="AN118" s="1"/>
      <c r="AO118" s="1"/>
      <c r="AP118" s="1"/>
      <c r="AQ118" s="1"/>
    </row>
    <row r="119" spans="1:46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AA119" s="1"/>
      <c r="AB119" s="125" t="s">
        <v>132</v>
      </c>
      <c r="AC119" s="129">
        <v>921231581</v>
      </c>
      <c r="AD119" s="130">
        <v>2667113855.1999998</v>
      </c>
      <c r="AE119" s="135"/>
      <c r="AF119" s="135"/>
      <c r="AG119" s="124"/>
      <c r="AH119" s="124"/>
      <c r="AL119" s="1"/>
      <c r="AM119" s="1"/>
      <c r="AN119" s="1"/>
      <c r="AO119" s="1"/>
      <c r="AP119" s="1"/>
      <c r="AQ119" s="1"/>
    </row>
    <row r="120" spans="1:46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AA120" s="1"/>
      <c r="AB120" s="125" t="s">
        <v>133</v>
      </c>
      <c r="AC120" s="129">
        <v>1166682474</v>
      </c>
      <c r="AD120" s="130">
        <v>3011054418.6700001</v>
      </c>
      <c r="AE120" s="136">
        <v>0.26643777532416141</v>
      </c>
      <c r="AF120" s="136">
        <v>0.1289560859201524</v>
      </c>
      <c r="AG120" s="124"/>
      <c r="AH120" s="124"/>
      <c r="AL120" s="1"/>
      <c r="AM120" s="1"/>
      <c r="AN120" s="1"/>
      <c r="AO120" s="1"/>
      <c r="AP120" s="1"/>
      <c r="AQ120" s="1"/>
    </row>
    <row r="121" spans="1:46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AA121" s="1"/>
      <c r="AB121" s="125" t="s">
        <v>134</v>
      </c>
      <c r="AC121" s="129">
        <v>1241317217</v>
      </c>
      <c r="AD121" s="130">
        <v>3023998016.1020002</v>
      </c>
      <c r="AE121" s="136">
        <v>6.3971770094491065E-2</v>
      </c>
      <c r="AF121" s="137">
        <v>4.2986926279855453E-3</v>
      </c>
      <c r="AG121" s="124"/>
      <c r="AH121" s="124"/>
      <c r="AL121" s="1"/>
      <c r="AM121" s="1"/>
      <c r="AN121" s="1"/>
      <c r="AO121" s="1"/>
      <c r="AP121" s="1"/>
      <c r="AQ121" s="1"/>
    </row>
    <row r="122" spans="1:46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AA122" s="1"/>
      <c r="AB122" s="125" t="s">
        <v>135</v>
      </c>
      <c r="AC122" s="129">
        <v>1481806907</v>
      </c>
      <c r="AD122" s="130">
        <v>3957546709.9400001</v>
      </c>
      <c r="AE122" s="136">
        <v>0.19373749651294811</v>
      </c>
      <c r="AF122" s="136">
        <v>0.30871339493845462</v>
      </c>
      <c r="AG122" s="124"/>
      <c r="AH122" s="124"/>
      <c r="AL122" s="1"/>
      <c r="AM122" s="1"/>
      <c r="AN122" s="1"/>
      <c r="AO122" s="1"/>
      <c r="AP122" s="1"/>
      <c r="AQ122" s="1"/>
    </row>
    <row r="123" spans="1:46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25" t="s">
        <v>136</v>
      </c>
      <c r="AC123" s="129">
        <v>1952754159</v>
      </c>
      <c r="AD123" s="130">
        <v>5666951843.0790005</v>
      </c>
      <c r="AE123" s="136">
        <v>0.31781958214343781</v>
      </c>
      <c r="AF123" s="136">
        <v>0.43193555463175198</v>
      </c>
      <c r="AG123" s="124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5" customHeight="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6" t="s">
        <v>27</v>
      </c>
      <c r="M124" s="1"/>
      <c r="N124" s="1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25" t="s">
        <v>137</v>
      </c>
      <c r="AC124" s="129">
        <v>2227371279</v>
      </c>
      <c r="AD124" s="130">
        <v>5314524693.6610003</v>
      </c>
      <c r="AE124" s="136">
        <v>0.1406306670680095</v>
      </c>
      <c r="AF124" s="137">
        <v>-6.2189896645833631E-2</v>
      </c>
      <c r="AG124" s="124"/>
    </row>
    <row r="125" spans="1:46" ht="16.899999999999999" thickBot="1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26" t="s">
        <v>138</v>
      </c>
      <c r="AC125" s="131">
        <v>2202944863</v>
      </c>
      <c r="AD125" s="132">
        <v>4914989893.4549999</v>
      </c>
      <c r="AE125" s="139">
        <v>-1.0966477044171309E-2</v>
      </c>
      <c r="AF125" s="140">
        <v>-7.5177898915881003E-2</v>
      </c>
      <c r="AG125" s="124"/>
    </row>
    <row r="126" spans="1:46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G126" s="124"/>
    </row>
    <row r="127" spans="1:46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G127" s="124"/>
    </row>
    <row r="128" spans="1:46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M128" s="1"/>
      <c r="N128" s="1"/>
      <c r="O128" s="1"/>
      <c r="P128" s="1"/>
      <c r="Q128" s="1"/>
      <c r="R128" s="18"/>
      <c r="S128" s="1"/>
      <c r="U128" s="1"/>
      <c r="V128" s="1"/>
      <c r="W128" s="1"/>
      <c r="X128" s="1"/>
      <c r="Y128" s="1"/>
      <c r="Z128" s="1"/>
      <c r="AA128" s="1"/>
      <c r="AC128" s="127"/>
      <c r="AD128" s="127"/>
      <c r="AG128" s="124"/>
      <c r="AH128" s="128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8"/>
      <c r="S129" s="1"/>
      <c r="U129" s="1"/>
      <c r="V129" s="1"/>
      <c r="W129" s="1"/>
      <c r="X129" s="1"/>
      <c r="Y129" s="1"/>
      <c r="Z129" s="1"/>
      <c r="AA129" s="1"/>
      <c r="AC129" s="127"/>
      <c r="AD129" s="127"/>
      <c r="AG129" s="124"/>
      <c r="AH129" s="128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8"/>
      <c r="S130" s="1"/>
      <c r="U130" s="19"/>
      <c r="V130" s="1"/>
      <c r="W130" s="1"/>
      <c r="X130" s="1"/>
      <c r="Y130" s="1"/>
      <c r="Z130" s="1"/>
      <c r="AC130" s="127"/>
      <c r="AD130" s="127"/>
      <c r="AG130" s="124"/>
      <c r="AH130" s="128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8"/>
      <c r="S131" s="1"/>
      <c r="U131" s="19"/>
      <c r="V131" s="1"/>
      <c r="W131" s="1"/>
      <c r="X131" s="1"/>
      <c r="Y131" s="1"/>
      <c r="Z131" s="1"/>
      <c r="AC131" s="127"/>
      <c r="AD131" s="127"/>
      <c r="AG131" s="124"/>
      <c r="AH131" s="128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8"/>
      <c r="S132" s="1"/>
      <c r="U132" s="19"/>
      <c r="V132" s="1"/>
      <c r="W132" s="1"/>
      <c r="X132" s="1"/>
      <c r="Y132" s="1"/>
      <c r="Z132" s="1"/>
      <c r="AC132" s="127"/>
      <c r="AD132" s="127"/>
      <c r="AG132" s="1"/>
      <c r="AH132" s="128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8"/>
      <c r="S133" s="1"/>
      <c r="U133" s="19"/>
      <c r="V133" s="1"/>
      <c r="W133" s="1"/>
      <c r="X133" s="1"/>
      <c r="Y133" s="1"/>
      <c r="Z133" s="1"/>
      <c r="AG133" s="1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8"/>
      <c r="S134" s="1"/>
      <c r="U134" s="19"/>
      <c r="V134" s="1"/>
      <c r="W134" s="19"/>
      <c r="X134" s="1"/>
      <c r="Y134" s="35"/>
      <c r="Z134" s="1"/>
      <c r="AG134" s="1"/>
      <c r="AH134" s="96"/>
      <c r="AL134" s="1"/>
      <c r="AM134" s="1"/>
      <c r="AN134" s="1"/>
      <c r="AO134" s="1"/>
      <c r="AP134" s="1"/>
    </row>
    <row r="135" spans="1:48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9"/>
      <c r="V135" s="1"/>
      <c r="W135" s="19"/>
      <c r="X135" s="1"/>
      <c r="Y135" s="35"/>
      <c r="Z135" s="1"/>
      <c r="AG135" s="7"/>
      <c r="AH135" s="96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8" x14ac:dyDescent="0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9"/>
      <c r="V136" s="1"/>
      <c r="W136" s="19"/>
      <c r="X136" s="1"/>
      <c r="Y136" s="35"/>
      <c r="Z136" s="1"/>
      <c r="AG136" s="7"/>
      <c r="AH136" s="96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8" x14ac:dyDescent="0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9"/>
      <c r="X137" s="1"/>
      <c r="Y137" s="35"/>
      <c r="Z137" s="1"/>
      <c r="AF137" s="124"/>
      <c r="AG137" s="7"/>
      <c r="AH137" s="96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8" x14ac:dyDescent="0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9"/>
      <c r="X138" s="1"/>
      <c r="Y138" s="35"/>
      <c r="Z138" s="1"/>
      <c r="AG138" s="7"/>
      <c r="AH138" s="96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8" x14ac:dyDescent="0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9"/>
      <c r="X139" s="1"/>
      <c r="Y139" s="35"/>
      <c r="Z139" s="1"/>
      <c r="AG139" s="7"/>
      <c r="AH139" s="96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8" x14ac:dyDescent="0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9"/>
      <c r="X140" s="1"/>
      <c r="Y140" s="35"/>
      <c r="Z140" s="1"/>
      <c r="AG140" s="1"/>
      <c r="AH140" s="96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8" x14ac:dyDescent="0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G141" s="1"/>
      <c r="AH141" s="96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G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G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6">
      <c r="Y144" s="1"/>
      <c r="Z144" s="1"/>
      <c r="AG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3:48" x14ac:dyDescent="0.6">
      <c r="AG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3:48" x14ac:dyDescent="0.6">
      <c r="AG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3:48" x14ac:dyDescent="0.6">
      <c r="AG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3:48" x14ac:dyDescent="0.6">
      <c r="AG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3:48" x14ac:dyDescent="0.6">
      <c r="AG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3:48" x14ac:dyDescent="0.6">
      <c r="AG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3:48" x14ac:dyDescent="0.6">
      <c r="AG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3:48" x14ac:dyDescent="0.6">
      <c r="AG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</sheetData>
  <mergeCells count="14">
    <mergeCell ref="A1:F3"/>
    <mergeCell ref="AH8:AV8"/>
    <mergeCell ref="AH42:AU42"/>
    <mergeCell ref="AB8:AE8"/>
    <mergeCell ref="AB106:AB107"/>
    <mergeCell ref="AC106:AC107"/>
    <mergeCell ref="AD106:AD107"/>
    <mergeCell ref="AE107:AF107"/>
    <mergeCell ref="AB105:AF105"/>
    <mergeCell ref="AB116:AF116"/>
    <mergeCell ref="AB117:AB118"/>
    <mergeCell ref="AC117:AC118"/>
    <mergeCell ref="AD117:AD118"/>
    <mergeCell ref="AE118:AF118"/>
  </mergeCells>
  <phoneticPr fontId="9" type="noConversion"/>
  <conditionalFormatting sqref="AB108:AB114">
    <cfRule type="cellIs" dxfId="18" priority="5" operator="lessThan">
      <formula>0</formula>
    </cfRule>
  </conditionalFormatting>
  <conditionalFormatting sqref="AD94">
    <cfRule type="cellIs" dxfId="17" priority="4" operator="lessThan">
      <formula>0</formula>
    </cfRule>
  </conditionalFormatting>
  <conditionalFormatting sqref="AE108:AF114">
    <cfRule type="cellIs" dxfId="16" priority="3" operator="lessThan">
      <formula>0</formula>
    </cfRule>
  </conditionalFormatting>
  <conditionalFormatting sqref="AE119:AF125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5"/>
  <sheetViews>
    <sheetView showGridLines="0" zoomScale="80" zoomScaleNormal="80" workbookViewId="0">
      <selection activeCell="G60" sqref="G60"/>
    </sheetView>
  </sheetViews>
  <sheetFormatPr baseColWidth="10" defaultColWidth="9.140625" defaultRowHeight="16.5" x14ac:dyDescent="0.6"/>
  <cols>
    <col min="1" max="1" width="32" style="189" customWidth="1"/>
    <col min="2" max="2" width="15.640625" style="219" customWidth="1"/>
    <col min="3" max="3" width="14.640625" style="220" customWidth="1"/>
    <col min="4" max="4" width="15.640625" style="219" customWidth="1"/>
    <col min="5" max="5" width="15.640625" style="220" customWidth="1"/>
    <col min="6" max="6" width="16.42578125" style="222" customWidth="1"/>
    <col min="7" max="7" width="16.640625" style="222" customWidth="1"/>
    <col min="8" max="8" width="16.42578125" style="222" bestFit="1" customWidth="1"/>
    <col min="9" max="9" width="12.28515625" style="212" customWidth="1"/>
    <col min="10" max="10" width="15.140625" style="189" bestFit="1" customWidth="1"/>
    <col min="11" max="11" width="19.42578125" style="189" bestFit="1" customWidth="1"/>
    <col min="12" max="12" width="18.640625" style="189" customWidth="1"/>
    <col min="13" max="13" width="20.42578125" style="189" customWidth="1"/>
    <col min="14" max="14" width="10.140625" style="189" bestFit="1" customWidth="1"/>
    <col min="15" max="15" width="13.640625" style="189" bestFit="1" customWidth="1"/>
    <col min="16" max="16384" width="9.140625" style="189"/>
  </cols>
  <sheetData>
    <row r="1" spans="1:16" x14ac:dyDescent="0.6">
      <c r="A1" s="273"/>
      <c r="F1" s="221"/>
      <c r="G1" s="221"/>
    </row>
    <row r="2" spans="1:16" x14ac:dyDescent="0.6">
      <c r="A2" s="273"/>
      <c r="B2" s="223"/>
      <c r="D2" s="223"/>
    </row>
    <row r="3" spans="1:16" x14ac:dyDescent="0.6">
      <c r="A3" s="273"/>
      <c r="B3" s="223"/>
      <c r="D3" s="223"/>
    </row>
    <row r="4" spans="1:16" x14ac:dyDescent="0.6">
      <c r="A4" s="224" t="s">
        <v>5</v>
      </c>
      <c r="B4" s="223"/>
      <c r="D4" s="223"/>
      <c r="F4" s="221"/>
      <c r="G4" s="221"/>
      <c r="H4" s="221"/>
    </row>
    <row r="5" spans="1:16" x14ac:dyDescent="0.6">
      <c r="A5" s="224" t="s">
        <v>28</v>
      </c>
      <c r="B5" s="223"/>
      <c r="D5" s="223"/>
      <c r="F5" s="221"/>
      <c r="G5" s="221"/>
      <c r="H5" s="221"/>
    </row>
    <row r="6" spans="1:16" x14ac:dyDescent="0.6">
      <c r="A6" s="224" t="s">
        <v>140</v>
      </c>
      <c r="B6" s="223"/>
      <c r="D6" s="223"/>
      <c r="H6" s="221"/>
    </row>
    <row r="7" spans="1:16" x14ac:dyDescent="0.6">
      <c r="A7" s="224" t="s">
        <v>78</v>
      </c>
      <c r="B7" s="223"/>
      <c r="D7" s="223"/>
      <c r="F7" s="221"/>
      <c r="G7" s="221"/>
      <c r="H7" s="221"/>
      <c r="I7" s="213"/>
    </row>
    <row r="8" spans="1:16" x14ac:dyDescent="0.6">
      <c r="A8" s="224" t="s">
        <v>7</v>
      </c>
      <c r="B8" s="223"/>
      <c r="D8" s="223"/>
      <c r="F8" s="221"/>
      <c r="G8" s="221"/>
      <c r="H8" s="221"/>
      <c r="I8" s="213"/>
    </row>
    <row r="9" spans="1:16" ht="16.899999999999999" thickBot="1" x14ac:dyDescent="0.65">
      <c r="A9" s="224"/>
      <c r="B9" s="223"/>
      <c r="D9" s="223"/>
      <c r="F9" s="221"/>
      <c r="G9" s="221"/>
      <c r="H9" s="221"/>
    </row>
    <row r="10" spans="1:16" ht="15" customHeight="1" thickBot="1" x14ac:dyDescent="0.65">
      <c r="A10" s="258" t="s">
        <v>48</v>
      </c>
      <c r="B10" s="274">
        <v>45200</v>
      </c>
      <c r="C10" s="261"/>
      <c r="D10" s="274">
        <v>45566</v>
      </c>
      <c r="E10" s="261"/>
      <c r="F10" s="225"/>
      <c r="G10" s="225" t="s">
        <v>29</v>
      </c>
      <c r="H10" s="226"/>
      <c r="I10" s="214"/>
      <c r="K10" s="269" t="s">
        <v>102</v>
      </c>
      <c r="L10" s="270"/>
    </row>
    <row r="11" spans="1:16" ht="15" customHeight="1" thickBot="1" x14ac:dyDescent="0.65">
      <c r="A11" s="259"/>
      <c r="B11" s="227" t="s">
        <v>4</v>
      </c>
      <c r="C11" s="206" t="s">
        <v>0</v>
      </c>
      <c r="D11" s="228" t="s">
        <v>4</v>
      </c>
      <c r="E11" s="206" t="s">
        <v>0</v>
      </c>
      <c r="F11" s="228" t="s">
        <v>4</v>
      </c>
      <c r="G11" s="206" t="s">
        <v>0</v>
      </c>
      <c r="H11" s="205" t="s">
        <v>30</v>
      </c>
      <c r="I11" s="215"/>
      <c r="J11" s="229"/>
      <c r="K11" s="271"/>
      <c r="L11" s="272"/>
      <c r="M11" s="230"/>
      <c r="N11" s="230"/>
      <c r="O11" s="230"/>
      <c r="P11" s="230"/>
    </row>
    <row r="12" spans="1:16" ht="16.899999999999999" thickBot="1" x14ac:dyDescent="0.65">
      <c r="A12" s="29" t="s">
        <v>41</v>
      </c>
      <c r="B12" s="30">
        <v>246895983.25</v>
      </c>
      <c r="C12" s="31">
        <v>114429809</v>
      </c>
      <c r="D12" s="30">
        <v>214101022.40000001</v>
      </c>
      <c r="E12" s="31">
        <v>100175346</v>
      </c>
      <c r="F12" s="32">
        <v>-0.13282905788221239</v>
      </c>
      <c r="G12" s="32">
        <v>-0.1245694904550614</v>
      </c>
      <c r="H12" s="32">
        <f>I12</f>
        <v>0.52792109286197708</v>
      </c>
      <c r="I12" s="216">
        <f t="shared" ref="I12:I43" si="0">E12/E$78</f>
        <v>0.52792109286197708</v>
      </c>
      <c r="J12" s="229"/>
      <c r="K12" s="231">
        <v>2023</v>
      </c>
      <c r="L12" s="231">
        <v>2024</v>
      </c>
    </row>
    <row r="13" spans="1:16" ht="16.899999999999999" thickBot="1" x14ac:dyDescent="0.65">
      <c r="A13" s="20" t="s">
        <v>41</v>
      </c>
      <c r="B13" s="144">
        <v>246895983.25</v>
      </c>
      <c r="C13" s="145">
        <v>114429809</v>
      </c>
      <c r="D13" s="144">
        <v>214101022.40000001</v>
      </c>
      <c r="E13" s="145">
        <v>100175346</v>
      </c>
      <c r="F13" s="146">
        <v>-0.13282905788221239</v>
      </c>
      <c r="G13" s="146">
        <v>-0.1245694904550614</v>
      </c>
      <c r="H13" s="199">
        <f t="shared" ref="H13:H76" si="1">I13</f>
        <v>0.52792109286197708</v>
      </c>
      <c r="I13" s="216">
        <f t="shared" si="0"/>
        <v>0.52792109286197708</v>
      </c>
      <c r="J13" s="232" t="s">
        <v>41</v>
      </c>
      <c r="K13" s="233">
        <f>+C12/$C$78</f>
        <v>0.52906317439571859</v>
      </c>
      <c r="L13" s="234">
        <f>+H12</f>
        <v>0.52792109286197708</v>
      </c>
    </row>
    <row r="14" spans="1:16" ht="16.899999999999999" thickBot="1" x14ac:dyDescent="0.65">
      <c r="A14" s="29" t="s">
        <v>1</v>
      </c>
      <c r="B14" s="30">
        <v>105982629.29000001</v>
      </c>
      <c r="C14" s="31">
        <v>39572786</v>
      </c>
      <c r="D14" s="30">
        <v>85795197.629999995</v>
      </c>
      <c r="E14" s="31">
        <v>29406213</v>
      </c>
      <c r="F14" s="32">
        <v>-0.19047868311288249</v>
      </c>
      <c r="G14" s="32">
        <v>-0.25690819443442769</v>
      </c>
      <c r="H14" s="32">
        <f t="shared" si="1"/>
        <v>0.15496986757492284</v>
      </c>
      <c r="I14" s="216">
        <f t="shared" si="0"/>
        <v>0.15496986757492284</v>
      </c>
      <c r="J14" s="235" t="s">
        <v>1</v>
      </c>
      <c r="K14" s="233">
        <f>+C14/$C$78</f>
        <v>0.18296372216126353</v>
      </c>
      <c r="L14" s="236">
        <f>+H14</f>
        <v>0.15496986757492284</v>
      </c>
    </row>
    <row r="15" spans="1:16" ht="16.899999999999999" thickBot="1" x14ac:dyDescent="0.65">
      <c r="A15" s="20" t="s">
        <v>92</v>
      </c>
      <c r="B15" s="21">
        <v>105982629.29000001</v>
      </c>
      <c r="C15" s="22">
        <v>39572786</v>
      </c>
      <c r="D15" s="21">
        <v>85795197.629999995</v>
      </c>
      <c r="E15" s="22">
        <v>29406213</v>
      </c>
      <c r="F15" s="33">
        <v>-0.19047868311288249</v>
      </c>
      <c r="G15" s="33">
        <v>-0.25690819443442769</v>
      </c>
      <c r="H15" s="211">
        <f t="shared" si="1"/>
        <v>0.15496986757492284</v>
      </c>
      <c r="I15" s="216">
        <f t="shared" si="0"/>
        <v>0.15496986757492284</v>
      </c>
      <c r="J15" s="235" t="s">
        <v>2</v>
      </c>
      <c r="K15" s="233">
        <f>+C16/$C$78</f>
        <v>0.21326580479235868</v>
      </c>
      <c r="L15" s="236">
        <f>+H16</f>
        <v>0.24736705435518985</v>
      </c>
    </row>
    <row r="16" spans="1:16" ht="16.899999999999999" thickBot="1" x14ac:dyDescent="0.65">
      <c r="A16" s="29" t="s">
        <v>2</v>
      </c>
      <c r="B16" s="30">
        <v>103692097.68000001</v>
      </c>
      <c r="C16" s="31">
        <v>46126751</v>
      </c>
      <c r="D16" s="30">
        <v>109671172.38</v>
      </c>
      <c r="E16" s="31">
        <v>46938985</v>
      </c>
      <c r="F16" s="32">
        <v>5.7661816413935092E-2</v>
      </c>
      <c r="G16" s="210">
        <v>1.7608740750026049E-2</v>
      </c>
      <c r="H16" s="209">
        <f t="shared" si="1"/>
        <v>0.24736705435518985</v>
      </c>
      <c r="I16" s="216">
        <f t="shared" si="0"/>
        <v>0.24736705435518985</v>
      </c>
      <c r="J16" s="235" t="s">
        <v>62</v>
      </c>
      <c r="K16" s="233">
        <f>+C41/$C$78</f>
        <v>4.2904057439554943E-2</v>
      </c>
      <c r="L16" s="236">
        <f>+H41</f>
        <v>3.7684134341406973E-2</v>
      </c>
    </row>
    <row r="17" spans="1:13" ht="16.899999999999999" thickBot="1" x14ac:dyDescent="0.65">
      <c r="A17" s="20" t="s">
        <v>40</v>
      </c>
      <c r="B17" s="21">
        <v>31775522.960000001</v>
      </c>
      <c r="C17" s="22">
        <v>14912321</v>
      </c>
      <c r="D17" s="21">
        <v>32224020.359999999</v>
      </c>
      <c r="E17" s="22">
        <v>14548752</v>
      </c>
      <c r="F17" s="33">
        <v>1.411455605513035E-2</v>
      </c>
      <c r="G17" s="208">
        <v>-2.4380443527201479E-2</v>
      </c>
      <c r="H17" s="33">
        <f t="shared" si="1"/>
        <v>7.6671490165033968E-2</v>
      </c>
      <c r="I17" s="216">
        <f t="shared" si="0"/>
        <v>7.6671490165033968E-2</v>
      </c>
      <c r="J17" s="235" t="s">
        <v>100</v>
      </c>
      <c r="K17" s="233">
        <f>+C55/$C$78</f>
        <v>2.6313143995225358E-2</v>
      </c>
      <c r="L17" s="236">
        <f>+H55</f>
        <v>2.2984342834077853E-2</v>
      </c>
    </row>
    <row r="18" spans="1:13" ht="16.899999999999999" thickBot="1" x14ac:dyDescent="0.65">
      <c r="A18" s="20" t="s">
        <v>39</v>
      </c>
      <c r="B18" s="21">
        <v>13185611.07</v>
      </c>
      <c r="C18" s="22">
        <v>5854481</v>
      </c>
      <c r="D18" s="21">
        <v>16653295.6</v>
      </c>
      <c r="E18" s="22">
        <v>7348882</v>
      </c>
      <c r="F18" s="33">
        <v>0.26299005116946761</v>
      </c>
      <c r="G18" s="208">
        <v>0.25525763940475682</v>
      </c>
      <c r="H18" s="33">
        <f t="shared" si="1"/>
        <v>3.8728389485709509E-2</v>
      </c>
      <c r="I18" s="216">
        <f t="shared" si="0"/>
        <v>3.8728389485709509E-2</v>
      </c>
      <c r="J18" s="237" t="s">
        <v>101</v>
      </c>
      <c r="K18" s="233">
        <f>+C72/$C$78</f>
        <v>4.6421290828546728E-3</v>
      </c>
      <c r="L18" s="236">
        <f>+H72</f>
        <v>8.1661667151293124E-3</v>
      </c>
    </row>
    <row r="19" spans="1:13" ht="16.899999999999999" thickBot="1" x14ac:dyDescent="0.65">
      <c r="A19" s="20" t="s">
        <v>38</v>
      </c>
      <c r="B19" s="21">
        <v>12930842.060000001</v>
      </c>
      <c r="C19" s="22">
        <v>5500943</v>
      </c>
      <c r="D19" s="21">
        <v>13280602.66</v>
      </c>
      <c r="E19" s="22">
        <v>5828147</v>
      </c>
      <c r="F19" s="33">
        <v>2.7048555567927179E-2</v>
      </c>
      <c r="G19" s="208">
        <v>5.9481438000720921E-2</v>
      </c>
      <c r="H19" s="33">
        <f t="shared" si="1"/>
        <v>3.0714161282759663E-2</v>
      </c>
      <c r="I19" s="216">
        <f t="shared" si="0"/>
        <v>3.0714161282759663E-2</v>
      </c>
      <c r="J19" s="237" t="s">
        <v>55</v>
      </c>
      <c r="K19" s="233">
        <f>+C76/$C$78</f>
        <v>8.4796813302420856E-4</v>
      </c>
      <c r="L19" s="236">
        <f>+H76</f>
        <v>9.0734131729609715E-4</v>
      </c>
    </row>
    <row r="20" spans="1:13" x14ac:dyDescent="0.6">
      <c r="A20" s="20" t="s">
        <v>37</v>
      </c>
      <c r="B20" s="21">
        <v>13148689.119999999</v>
      </c>
      <c r="C20" s="22">
        <v>6729137</v>
      </c>
      <c r="D20" s="21">
        <v>11748830.199999999</v>
      </c>
      <c r="E20" s="22">
        <v>5375934</v>
      </c>
      <c r="F20" s="33">
        <v>-0.10646376283022201</v>
      </c>
      <c r="G20" s="208">
        <v>-0.20109606922849099</v>
      </c>
      <c r="H20" s="33">
        <f t="shared" si="1"/>
        <v>2.8331012227637925E-2</v>
      </c>
      <c r="I20" s="216">
        <f t="shared" si="0"/>
        <v>2.8331012227637925E-2</v>
      </c>
      <c r="L20" s="229"/>
    </row>
    <row r="21" spans="1:13" x14ac:dyDescent="0.6">
      <c r="A21" s="20" t="s">
        <v>64</v>
      </c>
      <c r="B21" s="21">
        <v>1925963.58</v>
      </c>
      <c r="C21" s="22">
        <v>810097</v>
      </c>
      <c r="D21" s="21">
        <v>9179282.6099999994</v>
      </c>
      <c r="E21" s="22">
        <v>4344977</v>
      </c>
      <c r="F21" s="33">
        <v>3.7660727883545948</v>
      </c>
      <c r="G21" s="208">
        <v>4.3635268369096538</v>
      </c>
      <c r="H21" s="33">
        <f t="shared" si="1"/>
        <v>2.2897899512123017E-2</v>
      </c>
      <c r="I21" s="216">
        <f t="shared" si="0"/>
        <v>2.2897899512123017E-2</v>
      </c>
    </row>
    <row r="22" spans="1:13" x14ac:dyDescent="0.6">
      <c r="A22" s="20" t="s">
        <v>95</v>
      </c>
      <c r="B22" s="21">
        <v>5710221.79</v>
      </c>
      <c r="C22" s="22">
        <v>1809737</v>
      </c>
      <c r="D22" s="21">
        <v>8822018.1099999994</v>
      </c>
      <c r="E22" s="22">
        <v>2881080</v>
      </c>
      <c r="F22" s="33">
        <v>0.54495191858388381</v>
      </c>
      <c r="G22" s="208">
        <v>0.59198822812375496</v>
      </c>
      <c r="H22" s="33">
        <f t="shared" si="1"/>
        <v>1.5183205878048925E-2</v>
      </c>
      <c r="I22" s="216">
        <f t="shared" si="0"/>
        <v>1.5183205878048925E-2</v>
      </c>
      <c r="M22" s="238"/>
    </row>
    <row r="23" spans="1:13" x14ac:dyDescent="0.6">
      <c r="A23" s="20" t="s">
        <v>94</v>
      </c>
      <c r="B23" s="21">
        <v>4601619.1900000004</v>
      </c>
      <c r="C23" s="22">
        <v>1779771</v>
      </c>
      <c r="D23" s="21">
        <v>4889442.51</v>
      </c>
      <c r="E23" s="22">
        <v>1526774</v>
      </c>
      <c r="F23" s="33">
        <v>6.2548270101420389E-2</v>
      </c>
      <c r="G23" s="208">
        <v>-0.14215143408899231</v>
      </c>
      <c r="H23" s="33">
        <f t="shared" si="1"/>
        <v>8.0460535532690062E-3</v>
      </c>
      <c r="I23" s="216">
        <f t="shared" si="0"/>
        <v>8.0460535532690062E-3</v>
      </c>
    </row>
    <row r="24" spans="1:13" x14ac:dyDescent="0.6">
      <c r="A24" s="20" t="s">
        <v>35</v>
      </c>
      <c r="B24" s="21">
        <v>3465163.2</v>
      </c>
      <c r="C24" s="22">
        <v>1595510</v>
      </c>
      <c r="D24" s="21">
        <v>2761620.63</v>
      </c>
      <c r="E24" s="22">
        <v>1323272</v>
      </c>
      <c r="F24" s="33">
        <v>-0.20303302597695841</v>
      </c>
      <c r="G24" s="208">
        <v>-0.17062757362849501</v>
      </c>
      <c r="H24" s="33">
        <f t="shared" si="1"/>
        <v>6.9736040681472079E-3</v>
      </c>
      <c r="I24" s="216">
        <f t="shared" si="0"/>
        <v>6.9736040681472079E-3</v>
      </c>
    </row>
    <row r="25" spans="1:13" x14ac:dyDescent="0.6">
      <c r="A25" s="20" t="s">
        <v>93</v>
      </c>
      <c r="B25" s="21">
        <v>9129596.1699999999</v>
      </c>
      <c r="C25" s="22">
        <v>3929123</v>
      </c>
      <c r="D25" s="21">
        <v>3313362.71</v>
      </c>
      <c r="E25" s="22">
        <v>1092527</v>
      </c>
      <c r="F25" s="33">
        <v>-0.63707455967354143</v>
      </c>
      <c r="G25" s="208">
        <v>-0.72194125762924699</v>
      </c>
      <c r="H25" s="33">
        <f t="shared" si="1"/>
        <v>5.757584783597525E-3</v>
      </c>
      <c r="I25" s="216">
        <f t="shared" si="0"/>
        <v>5.757584783597525E-3</v>
      </c>
    </row>
    <row r="26" spans="1:13" x14ac:dyDescent="0.6">
      <c r="A26" s="20" t="s">
        <v>34</v>
      </c>
      <c r="B26" s="21">
        <v>3277903.88</v>
      </c>
      <c r="C26" s="22">
        <v>1415492</v>
      </c>
      <c r="D26" s="21">
        <v>2045543.96</v>
      </c>
      <c r="E26" s="22">
        <v>817135</v>
      </c>
      <c r="F26" s="33">
        <v>-0.37595974900886958</v>
      </c>
      <c r="G26" s="208">
        <v>-0.42272015666637458</v>
      </c>
      <c r="H26" s="33">
        <f t="shared" si="1"/>
        <v>4.3062771374482861E-3</v>
      </c>
      <c r="I26" s="216">
        <f t="shared" si="0"/>
        <v>4.3062771374482861E-3</v>
      </c>
    </row>
    <row r="27" spans="1:13" x14ac:dyDescent="0.6">
      <c r="A27" s="20" t="s">
        <v>96</v>
      </c>
      <c r="B27" s="21">
        <v>993000.4</v>
      </c>
      <c r="C27" s="22">
        <v>432705</v>
      </c>
      <c r="D27" s="21">
        <v>983159</v>
      </c>
      <c r="E27" s="22">
        <v>403885</v>
      </c>
      <c r="F27" s="33">
        <v>-9.9107714357415944E-3</v>
      </c>
      <c r="G27" s="208">
        <v>-6.6604268497012953E-2</v>
      </c>
      <c r="H27" s="33">
        <f t="shared" si="1"/>
        <v>2.1284619330444801E-3</v>
      </c>
      <c r="I27" s="216">
        <f t="shared" si="0"/>
        <v>2.1284619330444801E-3</v>
      </c>
    </row>
    <row r="28" spans="1:13" x14ac:dyDescent="0.6">
      <c r="A28" s="20" t="s">
        <v>97</v>
      </c>
      <c r="B28" s="21">
        <v>104133.57</v>
      </c>
      <c r="C28" s="22">
        <v>48889</v>
      </c>
      <c r="D28" s="21">
        <v>643870.94999999995</v>
      </c>
      <c r="E28" s="22">
        <v>294005</v>
      </c>
      <c r="F28" s="33">
        <v>5.1831256721535608</v>
      </c>
      <c r="G28" s="208">
        <v>5.0137249688068888</v>
      </c>
      <c r="H28" s="33">
        <f t="shared" si="1"/>
        <v>1.5493976023490408E-3</v>
      </c>
      <c r="I28" s="216">
        <f t="shared" si="0"/>
        <v>1.5493976023490408E-3</v>
      </c>
    </row>
    <row r="29" spans="1:13" x14ac:dyDescent="0.6">
      <c r="A29" s="20" t="s">
        <v>115</v>
      </c>
      <c r="B29" s="21">
        <v>0</v>
      </c>
      <c r="C29" s="22">
        <v>0</v>
      </c>
      <c r="D29" s="21">
        <v>538359.39</v>
      </c>
      <c r="E29" s="22">
        <v>244537</v>
      </c>
      <c r="F29" s="33"/>
      <c r="G29" s="208"/>
      <c r="H29" s="33">
        <f t="shared" si="1"/>
        <v>1.2887027141906681E-3</v>
      </c>
      <c r="I29" s="216">
        <f t="shared" si="0"/>
        <v>1.2887027141906681E-3</v>
      </c>
    </row>
    <row r="30" spans="1:13" x14ac:dyDescent="0.6">
      <c r="A30" s="20" t="s">
        <v>36</v>
      </c>
      <c r="B30" s="21">
        <v>681201.51</v>
      </c>
      <c r="C30" s="22">
        <v>232381</v>
      </c>
      <c r="D30" s="21">
        <v>901040</v>
      </c>
      <c r="E30" s="22">
        <v>235124</v>
      </c>
      <c r="F30" s="33">
        <v>0.32272167159465043</v>
      </c>
      <c r="G30" s="208">
        <v>1.180389102379276E-2</v>
      </c>
      <c r="H30" s="33">
        <f t="shared" si="1"/>
        <v>1.2390964842595054E-3</v>
      </c>
      <c r="I30" s="216">
        <f t="shared" si="0"/>
        <v>1.2390964842595054E-3</v>
      </c>
    </row>
    <row r="31" spans="1:13" x14ac:dyDescent="0.6">
      <c r="A31" s="20" t="s">
        <v>69</v>
      </c>
      <c r="B31" s="21">
        <v>729961.65</v>
      </c>
      <c r="C31" s="22">
        <v>342705</v>
      </c>
      <c r="D31" s="21">
        <v>406808.65</v>
      </c>
      <c r="E31" s="22">
        <v>176986</v>
      </c>
      <c r="F31" s="33">
        <v>-0.44269859930312772</v>
      </c>
      <c r="G31" s="208">
        <v>-0.48356166382165422</v>
      </c>
      <c r="H31" s="33">
        <f t="shared" si="1"/>
        <v>9.3271095406318707E-4</v>
      </c>
      <c r="I31" s="216">
        <f t="shared" si="0"/>
        <v>9.3271095406318707E-4</v>
      </c>
    </row>
    <row r="32" spans="1:13" x14ac:dyDescent="0.6">
      <c r="A32" s="20" t="s">
        <v>33</v>
      </c>
      <c r="B32" s="21">
        <v>739759.71</v>
      </c>
      <c r="C32" s="22">
        <v>325225</v>
      </c>
      <c r="D32" s="21">
        <v>351649.11</v>
      </c>
      <c r="E32" s="22">
        <v>152205</v>
      </c>
      <c r="F32" s="33">
        <v>-0.52464414424516304</v>
      </c>
      <c r="G32" s="208">
        <v>-0.53200092243831199</v>
      </c>
      <c r="H32" s="33">
        <f t="shared" si="1"/>
        <v>8.0211582138241103E-4</v>
      </c>
      <c r="I32" s="216">
        <f t="shared" si="0"/>
        <v>8.0211582138241103E-4</v>
      </c>
    </row>
    <row r="33" spans="1:9" x14ac:dyDescent="0.6">
      <c r="A33" s="20" t="s">
        <v>59</v>
      </c>
      <c r="B33" s="21">
        <v>0</v>
      </c>
      <c r="C33" s="22">
        <v>0</v>
      </c>
      <c r="D33" s="21">
        <v>276258.07</v>
      </c>
      <c r="E33" s="22">
        <v>105466</v>
      </c>
      <c r="F33" s="33"/>
      <c r="G33" s="208"/>
      <c r="H33" s="33">
        <f t="shared" si="1"/>
        <v>5.5580268202698566E-4</v>
      </c>
      <c r="I33" s="216">
        <f t="shared" si="0"/>
        <v>5.5580268202698566E-4</v>
      </c>
    </row>
    <row r="34" spans="1:9" x14ac:dyDescent="0.6">
      <c r="A34" s="20" t="s">
        <v>70</v>
      </c>
      <c r="B34" s="21">
        <v>112500</v>
      </c>
      <c r="C34" s="22">
        <v>39683</v>
      </c>
      <c r="D34" s="21">
        <v>192385</v>
      </c>
      <c r="E34" s="22">
        <v>88250</v>
      </c>
      <c r="F34" s="33">
        <v>0.71008888888888899</v>
      </c>
      <c r="G34" s="208">
        <v>1.223874203059244</v>
      </c>
      <c r="H34" s="33">
        <f t="shared" si="1"/>
        <v>4.650748742616719E-4</v>
      </c>
      <c r="I34" s="216">
        <f t="shared" si="0"/>
        <v>4.650748742616719E-4</v>
      </c>
    </row>
    <row r="35" spans="1:9" x14ac:dyDescent="0.6">
      <c r="A35" s="20" t="s">
        <v>60</v>
      </c>
      <c r="B35" s="21">
        <v>578653.34</v>
      </c>
      <c r="C35" s="22">
        <v>214915</v>
      </c>
      <c r="D35" s="21">
        <v>109878.96</v>
      </c>
      <c r="E35" s="22">
        <v>51059</v>
      </c>
      <c r="F35" s="33">
        <v>-0.81011263151094914</v>
      </c>
      <c r="G35" s="208">
        <v>-0.76242235302328831</v>
      </c>
      <c r="H35" s="33">
        <f t="shared" si="1"/>
        <v>2.6907941082069921E-4</v>
      </c>
      <c r="I35" s="216">
        <f t="shared" si="0"/>
        <v>2.6907941082069921E-4</v>
      </c>
    </row>
    <row r="36" spans="1:9" x14ac:dyDescent="0.6">
      <c r="A36" s="20" t="s">
        <v>99</v>
      </c>
      <c r="B36" s="21">
        <v>0</v>
      </c>
      <c r="C36" s="22">
        <v>0</v>
      </c>
      <c r="D36" s="21">
        <v>92086</v>
      </c>
      <c r="E36" s="22">
        <v>40000</v>
      </c>
      <c r="F36" s="33"/>
      <c r="G36" s="208"/>
      <c r="H36" s="33">
        <f t="shared" si="1"/>
        <v>2.1079880986364733E-4</v>
      </c>
      <c r="I36" s="216">
        <f t="shared" si="0"/>
        <v>2.1079880986364733E-4</v>
      </c>
    </row>
    <row r="37" spans="1:9" x14ac:dyDescent="0.6">
      <c r="A37" s="20" t="s">
        <v>123</v>
      </c>
      <c r="B37" s="21">
        <v>0</v>
      </c>
      <c r="C37" s="22">
        <v>0</v>
      </c>
      <c r="D37" s="21">
        <v>66257.899999999994</v>
      </c>
      <c r="E37" s="22">
        <v>30887</v>
      </c>
      <c r="F37" s="33"/>
      <c r="G37" s="208"/>
      <c r="H37" s="33">
        <f t="shared" si="1"/>
        <v>1.6277357100646188E-4</v>
      </c>
      <c r="I37" s="216">
        <f t="shared" si="0"/>
        <v>1.6277357100646188E-4</v>
      </c>
    </row>
    <row r="38" spans="1:9" x14ac:dyDescent="0.6">
      <c r="A38" s="20" t="s">
        <v>77</v>
      </c>
      <c r="B38" s="21">
        <v>358585.59999999998</v>
      </c>
      <c r="C38" s="22">
        <v>56782</v>
      </c>
      <c r="D38" s="21">
        <v>191400</v>
      </c>
      <c r="E38" s="22">
        <v>29101</v>
      </c>
      <c r="F38" s="33">
        <v>-0.46623623480697501</v>
      </c>
      <c r="G38" s="208">
        <v>-0.48749603747666509</v>
      </c>
      <c r="H38" s="33">
        <f t="shared" si="1"/>
        <v>1.5336140414605001E-4</v>
      </c>
      <c r="I38" s="216">
        <f t="shared" si="0"/>
        <v>1.5336140414605001E-4</v>
      </c>
    </row>
    <row r="39" spans="1:9" x14ac:dyDescent="0.6">
      <c r="A39" s="20" t="s">
        <v>105</v>
      </c>
      <c r="B39" s="21">
        <v>107556.48</v>
      </c>
      <c r="C39" s="22">
        <v>50496</v>
      </c>
      <c r="D39" s="21">
        <v>0</v>
      </c>
      <c r="E39" s="22">
        <v>0</v>
      </c>
      <c r="F39" s="33">
        <v>-1</v>
      </c>
      <c r="G39" s="208">
        <v>-1</v>
      </c>
      <c r="H39" s="33">
        <f t="shared" si="1"/>
        <v>0</v>
      </c>
      <c r="I39" s="216">
        <f t="shared" si="0"/>
        <v>0</v>
      </c>
    </row>
    <row r="40" spans="1:9" ht="16.899999999999999" thickBot="1" x14ac:dyDescent="0.65">
      <c r="A40" s="20" t="s">
        <v>58</v>
      </c>
      <c r="B40" s="21">
        <v>135612.4</v>
      </c>
      <c r="C40" s="22">
        <v>46358</v>
      </c>
      <c r="D40" s="21">
        <v>0</v>
      </c>
      <c r="E40" s="22">
        <v>0</v>
      </c>
      <c r="F40" s="33">
        <v>-1</v>
      </c>
      <c r="G40" s="208">
        <v>-1</v>
      </c>
      <c r="H40" s="34">
        <f t="shared" si="1"/>
        <v>0</v>
      </c>
      <c r="I40" s="216">
        <f t="shared" si="0"/>
        <v>0</v>
      </c>
    </row>
    <row r="41" spans="1:9" ht="16.899999999999999" thickBot="1" x14ac:dyDescent="0.65">
      <c r="A41" s="29" t="s">
        <v>62</v>
      </c>
      <c r="B41" s="30">
        <v>21976954.515999999</v>
      </c>
      <c r="C41" s="31">
        <v>9279616</v>
      </c>
      <c r="D41" s="30">
        <v>16664521.289999999</v>
      </c>
      <c r="E41" s="31">
        <v>7150730</v>
      </c>
      <c r="F41" s="32">
        <v>-0.24172745236981599</v>
      </c>
      <c r="G41" s="32">
        <v>-0.2294153120129109</v>
      </c>
      <c r="H41" s="209">
        <f t="shared" si="1"/>
        <v>3.7684134341406973E-2</v>
      </c>
      <c r="I41" s="216">
        <f t="shared" si="0"/>
        <v>3.7684134341406973E-2</v>
      </c>
    </row>
    <row r="42" spans="1:9" x14ac:dyDescent="0.6">
      <c r="A42" s="20" t="s">
        <v>85</v>
      </c>
      <c r="B42" s="21">
        <v>5501240.9199999999</v>
      </c>
      <c r="C42" s="22">
        <v>1914466</v>
      </c>
      <c r="D42" s="21">
        <v>5317241.0599999996</v>
      </c>
      <c r="E42" s="22">
        <v>2096546</v>
      </c>
      <c r="F42" s="33">
        <v>-3.3446973632996313E-2</v>
      </c>
      <c r="G42" s="208">
        <v>9.5107460774962904E-2</v>
      </c>
      <c r="H42" s="33">
        <f t="shared" si="1"/>
        <v>1.1048735040609759E-2</v>
      </c>
      <c r="I42" s="216">
        <f t="shared" si="0"/>
        <v>1.1048735040609759E-2</v>
      </c>
    </row>
    <row r="43" spans="1:9" x14ac:dyDescent="0.6">
      <c r="A43" s="20" t="s">
        <v>89</v>
      </c>
      <c r="B43" s="21">
        <v>6402832.1500000004</v>
      </c>
      <c r="C43" s="22">
        <v>2804010</v>
      </c>
      <c r="D43" s="21">
        <v>2821853</v>
      </c>
      <c r="E43" s="22">
        <v>1221144</v>
      </c>
      <c r="F43" s="33">
        <v>-0.55928049745923758</v>
      </c>
      <c r="G43" s="208">
        <v>-0.56450083986861666</v>
      </c>
      <c r="H43" s="33">
        <f t="shared" si="1"/>
        <v>6.4353925468033438E-3</v>
      </c>
      <c r="I43" s="216">
        <f t="shared" si="0"/>
        <v>6.4353925468033438E-3</v>
      </c>
    </row>
    <row r="44" spans="1:9" x14ac:dyDescent="0.6">
      <c r="A44" s="20" t="s">
        <v>88</v>
      </c>
      <c r="B44" s="21">
        <v>243691.1</v>
      </c>
      <c r="C44" s="22">
        <v>111598</v>
      </c>
      <c r="D44" s="21">
        <v>2711383.3</v>
      </c>
      <c r="E44" s="22">
        <v>1200466</v>
      </c>
      <c r="F44" s="33">
        <v>10.126312368404101</v>
      </c>
      <c r="G44" s="208">
        <v>9.7570565780748755</v>
      </c>
      <c r="H44" s="33">
        <f t="shared" si="1"/>
        <v>6.3264201020443315E-3</v>
      </c>
      <c r="I44" s="216">
        <f t="shared" ref="I44:I78" si="2">E44/E$78</f>
        <v>6.3264201020443315E-3</v>
      </c>
    </row>
    <row r="45" spans="1:9" x14ac:dyDescent="0.6">
      <c r="A45" s="20" t="s">
        <v>86</v>
      </c>
      <c r="B45" s="21">
        <v>3046704.9160000002</v>
      </c>
      <c r="C45" s="22">
        <v>1502073</v>
      </c>
      <c r="D45" s="21">
        <v>1924136.34</v>
      </c>
      <c r="E45" s="22">
        <v>810788</v>
      </c>
      <c r="F45" s="33">
        <v>-0.36845333136948932</v>
      </c>
      <c r="G45" s="208">
        <v>-0.46022064173978228</v>
      </c>
      <c r="H45" s="33">
        <f t="shared" si="1"/>
        <v>4.272828636293172E-3</v>
      </c>
      <c r="I45" s="216">
        <f t="shared" si="2"/>
        <v>4.272828636293172E-3</v>
      </c>
    </row>
    <row r="46" spans="1:9" x14ac:dyDescent="0.6">
      <c r="A46" s="20" t="s">
        <v>49</v>
      </c>
      <c r="B46" s="21">
        <v>1077872.24</v>
      </c>
      <c r="C46" s="22">
        <v>523193</v>
      </c>
      <c r="D46" s="21">
        <v>1075218.8400000001</v>
      </c>
      <c r="E46" s="22">
        <v>495770</v>
      </c>
      <c r="F46" s="33">
        <v>-2.4617017690332639E-3</v>
      </c>
      <c r="G46" s="208">
        <v>-5.2414692092592967E-2</v>
      </c>
      <c r="H46" s="33">
        <f t="shared" si="1"/>
        <v>2.6126931491525108E-3</v>
      </c>
      <c r="I46" s="216">
        <f t="shared" si="2"/>
        <v>2.6126931491525108E-3</v>
      </c>
    </row>
    <row r="47" spans="1:9" x14ac:dyDescent="0.6">
      <c r="A47" s="20" t="s">
        <v>87</v>
      </c>
      <c r="B47" s="21">
        <v>2522100.73</v>
      </c>
      <c r="C47" s="22">
        <v>956843</v>
      </c>
      <c r="D47" s="21">
        <v>789498.5</v>
      </c>
      <c r="E47" s="22">
        <v>405253</v>
      </c>
      <c r="F47" s="33">
        <v>-0.68696789521170309</v>
      </c>
      <c r="G47" s="208">
        <v>-0.57646865786759172</v>
      </c>
      <c r="H47" s="33">
        <f t="shared" si="1"/>
        <v>2.1356712523418167E-3</v>
      </c>
      <c r="I47" s="216">
        <f t="shared" si="2"/>
        <v>2.1356712523418167E-3</v>
      </c>
    </row>
    <row r="48" spans="1:9" x14ac:dyDescent="0.6">
      <c r="A48" s="20" t="s">
        <v>54</v>
      </c>
      <c r="B48" s="21">
        <v>440000</v>
      </c>
      <c r="C48" s="22">
        <v>176368</v>
      </c>
      <c r="D48" s="21">
        <v>809886.28</v>
      </c>
      <c r="E48" s="22">
        <v>371532</v>
      </c>
      <c r="F48" s="33">
        <v>0.84065063636363635</v>
      </c>
      <c r="G48" s="208">
        <v>1.1065726208836071</v>
      </c>
      <c r="H48" s="33">
        <f t="shared" si="1"/>
        <v>1.9579625856565152E-3</v>
      </c>
      <c r="I48" s="216">
        <f t="shared" si="2"/>
        <v>1.9579625856565152E-3</v>
      </c>
    </row>
    <row r="49" spans="1:11" x14ac:dyDescent="0.6">
      <c r="A49" s="20" t="s">
        <v>57</v>
      </c>
      <c r="B49" s="21">
        <v>1917422.48</v>
      </c>
      <c r="C49" s="22">
        <v>892858</v>
      </c>
      <c r="D49" s="21">
        <v>320100</v>
      </c>
      <c r="E49" s="22">
        <v>150000</v>
      </c>
      <c r="F49" s="33">
        <v>-0.8330571361612491</v>
      </c>
      <c r="G49" s="208">
        <v>-0.83200016127984511</v>
      </c>
      <c r="H49" s="33">
        <f t="shared" si="1"/>
        <v>7.9049553698867748E-4</v>
      </c>
      <c r="I49" s="216">
        <f t="shared" si="2"/>
        <v>7.9049553698867748E-4</v>
      </c>
    </row>
    <row r="50" spans="1:11" x14ac:dyDescent="0.6">
      <c r="A50" s="20" t="s">
        <v>116</v>
      </c>
      <c r="B50" s="21">
        <v>0</v>
      </c>
      <c r="C50" s="22">
        <v>0</v>
      </c>
      <c r="D50" s="21">
        <v>225330.6</v>
      </c>
      <c r="E50" s="22">
        <v>105794</v>
      </c>
      <c r="F50" s="33"/>
      <c r="G50" s="208"/>
      <c r="H50" s="33">
        <f t="shared" si="1"/>
        <v>5.5753123226786759E-4</v>
      </c>
      <c r="I50" s="216">
        <f t="shared" si="2"/>
        <v>5.5753123226786759E-4</v>
      </c>
    </row>
    <row r="51" spans="1:11" x14ac:dyDescent="0.6">
      <c r="A51" s="20" t="s">
        <v>91</v>
      </c>
      <c r="B51" s="21">
        <v>757781.67</v>
      </c>
      <c r="C51" s="22">
        <v>363787</v>
      </c>
      <c r="D51" s="21">
        <v>215735.31</v>
      </c>
      <c r="E51" s="22">
        <v>101338</v>
      </c>
      <c r="F51" s="33">
        <v>-0.71530677167210976</v>
      </c>
      <c r="G51" s="208">
        <v>-0.7214358951804215</v>
      </c>
      <c r="H51" s="33">
        <f t="shared" si="1"/>
        <v>5.3404824484905734E-4</v>
      </c>
      <c r="I51" s="216">
        <f t="shared" si="2"/>
        <v>5.3404824484905734E-4</v>
      </c>
    </row>
    <row r="52" spans="1:11" x14ac:dyDescent="0.6">
      <c r="A52" s="20" t="s">
        <v>108</v>
      </c>
      <c r="B52" s="21">
        <v>0</v>
      </c>
      <c r="C52" s="22">
        <v>0</v>
      </c>
      <c r="D52" s="21">
        <v>236081.46</v>
      </c>
      <c r="E52" s="22">
        <v>100953</v>
      </c>
      <c r="F52" s="33"/>
      <c r="G52" s="208"/>
      <c r="H52" s="33">
        <f t="shared" si="1"/>
        <v>5.3201930630411966E-4</v>
      </c>
      <c r="I52" s="216">
        <f t="shared" si="2"/>
        <v>5.3201930630411966E-4</v>
      </c>
      <c r="J52" s="239"/>
      <c r="K52" s="239"/>
    </row>
    <row r="53" spans="1:11" x14ac:dyDescent="0.6">
      <c r="A53" s="20" t="s">
        <v>124</v>
      </c>
      <c r="B53" s="21">
        <v>0</v>
      </c>
      <c r="C53" s="22">
        <v>0</v>
      </c>
      <c r="D53" s="21">
        <v>113862.32</v>
      </c>
      <c r="E53" s="22">
        <v>52910</v>
      </c>
      <c r="F53" s="33"/>
      <c r="G53" s="208"/>
      <c r="H53" s="33">
        <f t="shared" si="1"/>
        <v>2.7883412574713947E-4</v>
      </c>
      <c r="I53" s="216">
        <f t="shared" si="2"/>
        <v>2.7883412574713947E-4</v>
      </c>
    </row>
    <row r="54" spans="1:11" ht="16.899999999999999" thickBot="1" x14ac:dyDescent="0.65">
      <c r="A54" s="20" t="s">
        <v>66</v>
      </c>
      <c r="B54" s="21">
        <v>67308.31</v>
      </c>
      <c r="C54" s="22">
        <v>34420</v>
      </c>
      <c r="D54" s="21">
        <v>104194.28</v>
      </c>
      <c r="E54" s="22">
        <v>38236</v>
      </c>
      <c r="F54" s="33">
        <v>0.54801509650145719</v>
      </c>
      <c r="G54" s="208">
        <v>0.1108657757117955</v>
      </c>
      <c r="H54" s="33">
        <f t="shared" si="1"/>
        <v>2.0150258234866047E-4</v>
      </c>
      <c r="I54" s="216">
        <f t="shared" si="2"/>
        <v>2.0150258234866047E-4</v>
      </c>
    </row>
    <row r="55" spans="1:11" ht="16.899999999999999" thickBot="1" x14ac:dyDescent="0.65">
      <c r="A55" s="29" t="s">
        <v>68</v>
      </c>
      <c r="B55" s="30">
        <v>13855975.949999999</v>
      </c>
      <c r="C55" s="31">
        <v>5691207</v>
      </c>
      <c r="D55" s="30">
        <v>10749502.51</v>
      </c>
      <c r="E55" s="31">
        <v>4361380</v>
      </c>
      <c r="F55" s="32">
        <v>-0.22419737528484959</v>
      </c>
      <c r="G55" s="32">
        <v>-0.2336634390560737</v>
      </c>
      <c r="H55" s="32">
        <f t="shared" si="1"/>
        <v>2.2984342834077853E-2</v>
      </c>
      <c r="I55" s="216">
        <f t="shared" si="2"/>
        <v>2.2984342834077853E-2</v>
      </c>
    </row>
    <row r="56" spans="1:11" x14ac:dyDescent="0.6">
      <c r="A56" s="20" t="s">
        <v>43</v>
      </c>
      <c r="B56" s="21">
        <v>3748011.16</v>
      </c>
      <c r="C56" s="22">
        <v>1725476</v>
      </c>
      <c r="D56" s="21">
        <v>2620807.2599999998</v>
      </c>
      <c r="E56" s="22">
        <v>1208467</v>
      </c>
      <c r="F56" s="33">
        <v>-0.30074721015505201</v>
      </c>
      <c r="G56" s="208">
        <v>-0.29963268106887608</v>
      </c>
      <c r="H56" s="33">
        <f t="shared" si="1"/>
        <v>6.3685851339873069E-3</v>
      </c>
      <c r="I56" s="216">
        <f t="shared" si="2"/>
        <v>6.3685851339873069E-3</v>
      </c>
    </row>
    <row r="57" spans="1:11" x14ac:dyDescent="0.6">
      <c r="A57" s="20" t="s">
        <v>83</v>
      </c>
      <c r="B57" s="21">
        <v>4010736.04</v>
      </c>
      <c r="C57" s="22">
        <v>1482934</v>
      </c>
      <c r="D57" s="21">
        <v>2773267.85</v>
      </c>
      <c r="E57" s="22">
        <v>1031196</v>
      </c>
      <c r="F57" s="33">
        <v>-0.30853892593739468</v>
      </c>
      <c r="G57" s="208">
        <v>-0.30462448092767452</v>
      </c>
      <c r="H57" s="33">
        <f t="shared" si="1"/>
        <v>5.4343722384038416E-3</v>
      </c>
      <c r="I57" s="216">
        <f t="shared" si="2"/>
        <v>5.4343722384038416E-3</v>
      </c>
    </row>
    <row r="58" spans="1:11" x14ac:dyDescent="0.6">
      <c r="A58" s="20" t="s">
        <v>45</v>
      </c>
      <c r="B58" s="21">
        <v>1900197.72</v>
      </c>
      <c r="C58" s="22">
        <v>744649</v>
      </c>
      <c r="D58" s="21">
        <v>1942030.32</v>
      </c>
      <c r="E58" s="22">
        <v>724094</v>
      </c>
      <c r="F58" s="33">
        <v>2.2014866958160569E-2</v>
      </c>
      <c r="G58" s="208">
        <v>-2.760360921722849E-2</v>
      </c>
      <c r="H58" s="33">
        <f t="shared" si="1"/>
        <v>3.8159538357351959E-3</v>
      </c>
      <c r="I58" s="216">
        <f t="shared" si="2"/>
        <v>3.8159538357351959E-3</v>
      </c>
    </row>
    <row r="59" spans="1:11" x14ac:dyDescent="0.6">
      <c r="A59" s="20" t="s">
        <v>44</v>
      </c>
      <c r="B59" s="21">
        <v>1190801.3600000001</v>
      </c>
      <c r="C59" s="22">
        <v>459604</v>
      </c>
      <c r="D59" s="21">
        <v>1052835.53</v>
      </c>
      <c r="E59" s="22">
        <v>436160</v>
      </c>
      <c r="F59" s="33">
        <v>-0.115859651016858</v>
      </c>
      <c r="G59" s="208">
        <v>-5.1009129598523988E-2</v>
      </c>
      <c r="H59" s="33">
        <f t="shared" si="1"/>
        <v>2.2985502227532103E-3</v>
      </c>
      <c r="I59" s="216">
        <f t="shared" si="2"/>
        <v>2.2985502227532103E-3</v>
      </c>
    </row>
    <row r="60" spans="1:11" x14ac:dyDescent="0.6">
      <c r="A60" s="20" t="s">
        <v>42</v>
      </c>
      <c r="B60" s="21">
        <v>410020.15</v>
      </c>
      <c r="C60" s="22">
        <v>144320</v>
      </c>
      <c r="D60" s="21">
        <v>529230.32000000007</v>
      </c>
      <c r="E60" s="22">
        <v>248024</v>
      </c>
      <c r="F60" s="33">
        <v>0.29074222327853899</v>
      </c>
      <c r="G60" s="208">
        <v>0.71856984478935693</v>
      </c>
      <c r="H60" s="33">
        <f t="shared" si="1"/>
        <v>1.3070791004405316E-3</v>
      </c>
      <c r="I60" s="216">
        <f t="shared" si="2"/>
        <v>1.3070791004405316E-3</v>
      </c>
    </row>
    <row r="61" spans="1:11" x14ac:dyDescent="0.6">
      <c r="A61" s="20" t="s">
        <v>75</v>
      </c>
      <c r="B61" s="21">
        <v>337198.24</v>
      </c>
      <c r="C61" s="22">
        <v>125517</v>
      </c>
      <c r="D61" s="21">
        <v>573253.09</v>
      </c>
      <c r="E61" s="22">
        <v>209264</v>
      </c>
      <c r="F61" s="33">
        <v>0.70004769301286984</v>
      </c>
      <c r="G61" s="208">
        <v>0.66721639299855795</v>
      </c>
      <c r="H61" s="33">
        <f t="shared" si="1"/>
        <v>1.1028150536826573E-3</v>
      </c>
      <c r="I61" s="216">
        <f t="shared" si="2"/>
        <v>1.1028150536826573E-3</v>
      </c>
    </row>
    <row r="62" spans="1:11" x14ac:dyDescent="0.6">
      <c r="A62" s="20" t="s">
        <v>61</v>
      </c>
      <c r="B62" s="21">
        <v>85717.7</v>
      </c>
      <c r="C62" s="22">
        <v>40692</v>
      </c>
      <c r="D62" s="21">
        <v>209812.29</v>
      </c>
      <c r="E62" s="22">
        <v>104198</v>
      </c>
      <c r="F62" s="33">
        <v>1.447712549450114</v>
      </c>
      <c r="G62" s="208">
        <v>1.5606507421606211</v>
      </c>
      <c r="H62" s="33">
        <f t="shared" si="1"/>
        <v>5.491203597543081E-4</v>
      </c>
      <c r="I62" s="216">
        <f t="shared" si="2"/>
        <v>5.491203597543081E-4</v>
      </c>
    </row>
    <row r="63" spans="1:11" x14ac:dyDescent="0.6">
      <c r="A63" s="20" t="s">
        <v>72</v>
      </c>
      <c r="B63" s="21">
        <v>105145.60000000001</v>
      </c>
      <c r="C63" s="22">
        <v>38180</v>
      </c>
      <c r="D63" s="21">
        <v>221540.08</v>
      </c>
      <c r="E63" s="22">
        <v>90000</v>
      </c>
      <c r="F63" s="33">
        <v>1.106983839552012</v>
      </c>
      <c r="G63" s="208">
        <v>1.3572551073860659</v>
      </c>
      <c r="H63" s="33">
        <f t="shared" si="1"/>
        <v>4.7429732219320646E-4</v>
      </c>
      <c r="I63" s="216">
        <f t="shared" si="2"/>
        <v>4.7429732219320646E-4</v>
      </c>
    </row>
    <row r="64" spans="1:11" x14ac:dyDescent="0.6">
      <c r="A64" s="20" t="s">
        <v>84</v>
      </c>
      <c r="B64" s="21">
        <v>70150.399999999994</v>
      </c>
      <c r="C64" s="22">
        <v>36160</v>
      </c>
      <c r="D64" s="21">
        <v>206755.7</v>
      </c>
      <c r="E64" s="22">
        <v>81359</v>
      </c>
      <c r="F64" s="33">
        <v>1.9473203288933489</v>
      </c>
      <c r="G64" s="208">
        <v>1.2499723451327429</v>
      </c>
      <c r="H64" s="33">
        <f t="shared" si="1"/>
        <v>4.2875950929241208E-4</v>
      </c>
      <c r="I64" s="216">
        <f t="shared" si="2"/>
        <v>4.2875950929241208E-4</v>
      </c>
    </row>
    <row r="65" spans="1:12" x14ac:dyDescent="0.6">
      <c r="A65" s="20" t="s">
        <v>110</v>
      </c>
      <c r="B65" s="21">
        <v>0</v>
      </c>
      <c r="C65" s="22">
        <v>0</v>
      </c>
      <c r="D65" s="21">
        <v>256250.23999999999</v>
      </c>
      <c r="E65" s="22">
        <v>62858</v>
      </c>
      <c r="F65" s="33"/>
      <c r="G65" s="208"/>
      <c r="H65" s="33">
        <f t="shared" si="1"/>
        <v>3.312597897602286E-4</v>
      </c>
      <c r="I65" s="216">
        <f t="shared" si="2"/>
        <v>3.312597897602286E-4</v>
      </c>
    </row>
    <row r="66" spans="1:12" x14ac:dyDescent="0.6">
      <c r="A66" s="20" t="s">
        <v>67</v>
      </c>
      <c r="B66" s="21">
        <v>195490.65</v>
      </c>
      <c r="C66" s="22">
        <v>90146</v>
      </c>
      <c r="D66" s="21">
        <v>103646.63</v>
      </c>
      <c r="E66" s="22">
        <v>48501</v>
      </c>
      <c r="F66" s="33">
        <v>-0.46981285294207159</v>
      </c>
      <c r="G66" s="208">
        <v>-0.4619727996805183</v>
      </c>
      <c r="H66" s="33">
        <f t="shared" si="1"/>
        <v>2.5559882692991896E-4</v>
      </c>
      <c r="I66" s="216">
        <f t="shared" si="2"/>
        <v>2.5559882692991896E-4</v>
      </c>
    </row>
    <row r="67" spans="1:12" x14ac:dyDescent="0.6">
      <c r="A67" s="20" t="s">
        <v>63</v>
      </c>
      <c r="B67" s="21">
        <v>83240.5</v>
      </c>
      <c r="C67" s="22">
        <v>42968</v>
      </c>
      <c r="D67" s="21">
        <v>91050</v>
      </c>
      <c r="E67" s="22">
        <v>42990</v>
      </c>
      <c r="F67" s="33">
        <v>9.3818513824400318E-2</v>
      </c>
      <c r="G67" s="208">
        <v>5.120089368833014E-4</v>
      </c>
      <c r="H67" s="33">
        <f t="shared" si="1"/>
        <v>2.2655602090095495E-4</v>
      </c>
      <c r="I67" s="216">
        <f t="shared" si="2"/>
        <v>2.2655602090095495E-4</v>
      </c>
    </row>
    <row r="68" spans="1:12" x14ac:dyDescent="0.6">
      <c r="A68" s="20" t="s">
        <v>53</v>
      </c>
      <c r="B68" s="21">
        <v>487934.85</v>
      </c>
      <c r="C68" s="22">
        <v>219766</v>
      </c>
      <c r="D68" s="21">
        <v>83471.199999999997</v>
      </c>
      <c r="E68" s="22">
        <v>41200</v>
      </c>
      <c r="F68" s="33">
        <v>-0.82892962041961138</v>
      </c>
      <c r="G68" s="208">
        <v>-0.81252787055322484</v>
      </c>
      <c r="H68" s="33">
        <f t="shared" si="1"/>
        <v>2.1712277415955673E-4</v>
      </c>
      <c r="I68" s="216">
        <f t="shared" si="2"/>
        <v>2.1712277415955673E-4</v>
      </c>
    </row>
    <row r="69" spans="1:12" x14ac:dyDescent="0.6">
      <c r="A69" s="20" t="s">
        <v>73</v>
      </c>
      <c r="B69" s="21">
        <v>0</v>
      </c>
      <c r="C69" s="22">
        <v>0</v>
      </c>
      <c r="D69" s="21">
        <v>85552</v>
      </c>
      <c r="E69" s="22">
        <v>33069</v>
      </c>
      <c r="F69" s="33"/>
      <c r="G69" s="208"/>
      <c r="H69" s="33">
        <f t="shared" si="1"/>
        <v>1.7427264608452383E-4</v>
      </c>
      <c r="I69" s="216">
        <f t="shared" si="2"/>
        <v>1.7427264608452383E-4</v>
      </c>
    </row>
    <row r="70" spans="1:12" x14ac:dyDescent="0.6">
      <c r="A70" s="20" t="s">
        <v>109</v>
      </c>
      <c r="B70" s="21">
        <v>1145443.77</v>
      </c>
      <c r="C70" s="22">
        <v>496152</v>
      </c>
      <c r="D70" s="21">
        <v>0</v>
      </c>
      <c r="E70" s="22">
        <v>0</v>
      </c>
      <c r="F70" s="33">
        <v>-1</v>
      </c>
      <c r="G70" s="208">
        <v>-1</v>
      </c>
      <c r="H70" s="33">
        <f t="shared" si="1"/>
        <v>0</v>
      </c>
      <c r="I70" s="216">
        <f t="shared" si="2"/>
        <v>0</v>
      </c>
    </row>
    <row r="71" spans="1:12" ht="16.899999999999999" thickBot="1" x14ac:dyDescent="0.65">
      <c r="A71" s="20" t="s">
        <v>126</v>
      </c>
      <c r="B71" s="21">
        <v>85887.81</v>
      </c>
      <c r="C71" s="22">
        <v>44643</v>
      </c>
      <c r="D71" s="21">
        <v>0</v>
      </c>
      <c r="E71" s="22">
        <v>0</v>
      </c>
      <c r="F71" s="33">
        <v>-1</v>
      </c>
      <c r="G71" s="208">
        <v>-1</v>
      </c>
      <c r="H71" s="33">
        <f t="shared" si="1"/>
        <v>0</v>
      </c>
      <c r="I71" s="216">
        <f t="shared" si="2"/>
        <v>0</v>
      </c>
    </row>
    <row r="72" spans="1:12" ht="16.899999999999999" thickBot="1" x14ac:dyDescent="0.65">
      <c r="A72" s="29" t="s">
        <v>47</v>
      </c>
      <c r="B72" s="30">
        <v>2243464.48</v>
      </c>
      <c r="C72" s="31">
        <v>1004035</v>
      </c>
      <c r="D72" s="30">
        <v>3526254.59</v>
      </c>
      <c r="E72" s="31">
        <v>1549566</v>
      </c>
      <c r="F72" s="32">
        <v>0.57178980163751025</v>
      </c>
      <c r="G72" s="32">
        <v>0.54333862863346405</v>
      </c>
      <c r="H72" s="32">
        <f t="shared" si="1"/>
        <v>8.1661667151293124E-3</v>
      </c>
      <c r="I72" s="216">
        <f t="shared" si="2"/>
        <v>8.1661667151293124E-3</v>
      </c>
      <c r="J72" s="240"/>
    </row>
    <row r="73" spans="1:12" x14ac:dyDescent="0.6">
      <c r="A73" s="20" t="s">
        <v>81</v>
      </c>
      <c r="B73" s="21">
        <v>789498.05</v>
      </c>
      <c r="C73" s="22">
        <v>316640</v>
      </c>
      <c r="D73" s="21">
        <v>2652096.59</v>
      </c>
      <c r="E73" s="22">
        <v>1128264</v>
      </c>
      <c r="F73" s="33">
        <v>2.3592186706477611</v>
      </c>
      <c r="G73" s="208">
        <v>2.563239009600808</v>
      </c>
      <c r="H73" s="33">
        <f t="shared" si="1"/>
        <v>5.9459177102999545E-3</v>
      </c>
      <c r="I73" s="216">
        <f t="shared" si="2"/>
        <v>5.9459177102999545E-3</v>
      </c>
    </row>
    <row r="74" spans="1:12" x14ac:dyDescent="0.6">
      <c r="A74" s="20" t="s">
        <v>46</v>
      </c>
      <c r="B74" s="21">
        <v>1324006.43</v>
      </c>
      <c r="C74" s="22">
        <v>639776</v>
      </c>
      <c r="D74" s="21">
        <v>874158</v>
      </c>
      <c r="E74" s="22">
        <v>421302</v>
      </c>
      <c r="F74" s="33">
        <v>-0.33976302516899398</v>
      </c>
      <c r="G74" s="208">
        <v>-0.34148514480068032</v>
      </c>
      <c r="H74" s="33">
        <f t="shared" si="1"/>
        <v>2.2202490048293584E-3</v>
      </c>
      <c r="I74" s="216">
        <f t="shared" si="2"/>
        <v>2.2202490048293584E-3</v>
      </c>
    </row>
    <row r="75" spans="1:12" ht="16.899999999999999" thickBot="1" x14ac:dyDescent="0.65">
      <c r="A75" s="20" t="s">
        <v>141</v>
      </c>
      <c r="B75" s="21">
        <v>129960</v>
      </c>
      <c r="C75" s="22">
        <v>47619</v>
      </c>
      <c r="D75" s="21">
        <v>0</v>
      </c>
      <c r="E75" s="22">
        <v>0</v>
      </c>
      <c r="F75" s="33">
        <v>-1</v>
      </c>
      <c r="G75" s="208">
        <v>-1</v>
      </c>
      <c r="H75" s="33">
        <f t="shared" si="1"/>
        <v>0</v>
      </c>
      <c r="I75" s="216">
        <f t="shared" si="2"/>
        <v>0</v>
      </c>
    </row>
    <row r="76" spans="1:12" s="241" customFormat="1" ht="16.899999999999999" thickBot="1" x14ac:dyDescent="0.65">
      <c r="A76" s="29" t="s">
        <v>55</v>
      </c>
      <c r="B76" s="30">
        <v>431395.12</v>
      </c>
      <c r="C76" s="31">
        <v>183405</v>
      </c>
      <c r="D76" s="30">
        <v>412909.08</v>
      </c>
      <c r="E76" s="31">
        <v>172172</v>
      </c>
      <c r="F76" s="32">
        <v>-4.285175965829191E-2</v>
      </c>
      <c r="G76" s="32">
        <v>-6.1246967094681137E-2</v>
      </c>
      <c r="H76" s="32">
        <f t="shared" si="1"/>
        <v>9.0734131729609715E-4</v>
      </c>
      <c r="I76" s="216">
        <f t="shared" si="2"/>
        <v>9.0734131729609715E-4</v>
      </c>
      <c r="J76" s="189"/>
      <c r="K76" s="189"/>
      <c r="L76" s="189"/>
    </row>
    <row r="77" spans="1:12" ht="16.899999999999999" thickBot="1" x14ac:dyDescent="0.65">
      <c r="A77" s="20" t="s">
        <v>56</v>
      </c>
      <c r="B77" s="21">
        <v>431395.12</v>
      </c>
      <c r="C77" s="22">
        <v>183405</v>
      </c>
      <c r="D77" s="21">
        <v>412909.08</v>
      </c>
      <c r="E77" s="22">
        <v>172172</v>
      </c>
      <c r="F77" s="33">
        <v>-4.285175965829191E-2</v>
      </c>
      <c r="G77" s="33">
        <v>-6.1246967094681137E-2</v>
      </c>
      <c r="H77" s="207">
        <f t="shared" ref="H77:H78" si="3">I77</f>
        <v>9.0734131729609715E-4</v>
      </c>
      <c r="I77" s="216">
        <f t="shared" si="2"/>
        <v>9.0734131729609715E-4</v>
      </c>
    </row>
    <row r="78" spans="1:12" ht="16.899999999999999" thickBot="1" x14ac:dyDescent="0.65">
      <c r="A78" s="29" t="s">
        <v>50</v>
      </c>
      <c r="B78" s="30">
        <v>495078500.28600001</v>
      </c>
      <c r="C78" s="31">
        <v>216287609</v>
      </c>
      <c r="D78" s="30">
        <v>440920579.88</v>
      </c>
      <c r="E78" s="31">
        <v>189754392</v>
      </c>
      <c r="F78" s="32">
        <v>-0.10939259203280639</v>
      </c>
      <c r="G78" s="32">
        <v>-0.1226756221619705</v>
      </c>
      <c r="H78" s="32">
        <f t="shared" si="3"/>
        <v>1</v>
      </c>
      <c r="I78" s="216">
        <f t="shared" si="2"/>
        <v>1</v>
      </c>
    </row>
    <row r="79" spans="1:12" ht="16.899999999999999" thickBot="1" x14ac:dyDescent="0.65">
      <c r="A79" s="147"/>
      <c r="B79" s="148"/>
      <c r="C79" s="149"/>
      <c r="D79" s="148"/>
      <c r="E79" s="149"/>
      <c r="F79" s="150"/>
      <c r="G79" s="150"/>
      <c r="H79" s="150"/>
      <c r="I79" s="216"/>
    </row>
    <row r="80" spans="1:12" ht="16.899999999999999" thickBot="1" x14ac:dyDescent="0.65">
      <c r="A80" s="258" t="s">
        <v>48</v>
      </c>
      <c r="B80" s="260">
        <v>45200</v>
      </c>
      <c r="C80" s="261"/>
      <c r="D80" s="260">
        <v>45566</v>
      </c>
      <c r="E80" s="261"/>
      <c r="F80" s="276" t="s">
        <v>79</v>
      </c>
      <c r="G80" s="278" t="s">
        <v>103</v>
      </c>
      <c r="H80" s="181"/>
      <c r="I80" s="216"/>
    </row>
    <row r="81" spans="1:9" ht="16.899999999999999" thickBot="1" x14ac:dyDescent="0.65">
      <c r="A81" s="275"/>
      <c r="B81" s="242" t="s">
        <v>4</v>
      </c>
      <c r="C81" s="206" t="s">
        <v>0</v>
      </c>
      <c r="D81" s="243" t="s">
        <v>4</v>
      </c>
      <c r="E81" s="206" t="s">
        <v>0</v>
      </c>
      <c r="F81" s="277"/>
      <c r="G81" s="279"/>
      <c r="H81" s="183"/>
      <c r="I81" s="216"/>
    </row>
    <row r="82" spans="1:9" x14ac:dyDescent="0.6">
      <c r="A82" s="26" t="s">
        <v>41</v>
      </c>
      <c r="B82" s="27">
        <v>246895983.25</v>
      </c>
      <c r="C82" s="28">
        <v>114429809</v>
      </c>
      <c r="D82" s="27">
        <v>214101022.40000001</v>
      </c>
      <c r="E82" s="28">
        <v>100175346</v>
      </c>
      <c r="F82" s="184">
        <f>+C82/$C$78</f>
        <v>0.52906317439571859</v>
      </c>
      <c r="G82" s="184">
        <v>0.52792109286197708</v>
      </c>
      <c r="H82" s="266">
        <f>SUM(G82:G91)</f>
        <v>0.91451190758209167</v>
      </c>
      <c r="I82" s="216"/>
    </row>
    <row r="83" spans="1:9" x14ac:dyDescent="0.6">
      <c r="A83" s="20" t="s">
        <v>92</v>
      </c>
      <c r="B83" s="21">
        <v>105982629.29000001</v>
      </c>
      <c r="C83" s="22">
        <v>39572786</v>
      </c>
      <c r="D83" s="21">
        <v>85795197.629999995</v>
      </c>
      <c r="E83" s="22">
        <v>29406213</v>
      </c>
      <c r="F83" s="185">
        <f t="shared" ref="F83:F113" si="4">+C83/$C$78</f>
        <v>0.18296372216126353</v>
      </c>
      <c r="G83" s="185">
        <v>0.15496986757492284</v>
      </c>
      <c r="H83" s="267"/>
      <c r="I83" s="215"/>
    </row>
    <row r="84" spans="1:9" x14ac:dyDescent="0.6">
      <c r="A84" s="20" t="s">
        <v>40</v>
      </c>
      <c r="B84" s="21">
        <v>31775522.960000001</v>
      </c>
      <c r="C84" s="22">
        <v>14912321</v>
      </c>
      <c r="D84" s="21">
        <v>32224020.359999999</v>
      </c>
      <c r="E84" s="22">
        <v>14548752</v>
      </c>
      <c r="F84" s="186">
        <f t="shared" si="4"/>
        <v>6.894671899581635E-2</v>
      </c>
      <c r="G84" s="187">
        <v>7.6671490165033968E-2</v>
      </c>
      <c r="H84" s="267"/>
      <c r="I84" s="217"/>
    </row>
    <row r="85" spans="1:9" x14ac:dyDescent="0.6">
      <c r="A85" s="20" t="s">
        <v>39</v>
      </c>
      <c r="B85" s="21">
        <v>13185611.07</v>
      </c>
      <c r="C85" s="22">
        <v>5854481</v>
      </c>
      <c r="D85" s="21">
        <v>16653295.6</v>
      </c>
      <c r="E85" s="22">
        <v>7348882</v>
      </c>
      <c r="F85" s="185">
        <f t="shared" si="4"/>
        <v>2.7068036985882071E-2</v>
      </c>
      <c r="G85" s="185">
        <v>3.8728389485709509E-2</v>
      </c>
      <c r="H85" s="267"/>
    </row>
    <row r="86" spans="1:9" x14ac:dyDescent="0.6">
      <c r="A86" s="20" t="s">
        <v>38</v>
      </c>
      <c r="B86" s="21">
        <v>12930842.060000001</v>
      </c>
      <c r="C86" s="22">
        <v>5500943</v>
      </c>
      <c r="D86" s="21">
        <v>13280602.66</v>
      </c>
      <c r="E86" s="22">
        <v>5828147</v>
      </c>
      <c r="F86" s="185">
        <f t="shared" si="4"/>
        <v>2.5433463458371303E-2</v>
      </c>
      <c r="G86" s="185">
        <v>3.0714161282759663E-2</v>
      </c>
      <c r="H86" s="267"/>
    </row>
    <row r="87" spans="1:9" x14ac:dyDescent="0.6">
      <c r="A87" s="20" t="s">
        <v>37</v>
      </c>
      <c r="B87" s="21">
        <v>13148689.119999999</v>
      </c>
      <c r="C87" s="22">
        <v>6729137</v>
      </c>
      <c r="D87" s="21">
        <v>11748830.199999999</v>
      </c>
      <c r="E87" s="22">
        <v>5375934</v>
      </c>
      <c r="F87" s="185">
        <f t="shared" si="4"/>
        <v>3.1111985707882137E-2</v>
      </c>
      <c r="G87" s="185">
        <v>2.8331012227637925E-2</v>
      </c>
      <c r="H87" s="267"/>
    </row>
    <row r="88" spans="1:9" x14ac:dyDescent="0.6">
      <c r="A88" s="20" t="s">
        <v>64</v>
      </c>
      <c r="B88" s="21">
        <v>1925963.58</v>
      </c>
      <c r="C88" s="22">
        <v>810097</v>
      </c>
      <c r="D88" s="21">
        <v>9179282.6099999994</v>
      </c>
      <c r="E88" s="22">
        <v>4344977</v>
      </c>
      <c r="F88" s="185">
        <f t="shared" si="4"/>
        <v>3.7454619048472629E-3</v>
      </c>
      <c r="G88" s="185">
        <v>2.2897899512123017E-2</v>
      </c>
      <c r="H88" s="267"/>
    </row>
    <row r="89" spans="1:9" x14ac:dyDescent="0.6">
      <c r="A89" s="20" t="s">
        <v>95</v>
      </c>
      <c r="B89" s="21">
        <v>5710221.79</v>
      </c>
      <c r="C89" s="22">
        <v>1809737</v>
      </c>
      <c r="D89" s="21">
        <v>8822018.1099999994</v>
      </c>
      <c r="E89" s="22">
        <v>2881080</v>
      </c>
      <c r="F89" s="185">
        <f t="shared" si="4"/>
        <v>8.3672708222503854E-3</v>
      </c>
      <c r="G89" s="185">
        <v>1.5183205878048925E-2</v>
      </c>
      <c r="H89" s="267"/>
      <c r="I89" s="217"/>
    </row>
    <row r="90" spans="1:9" x14ac:dyDescent="0.6">
      <c r="A90" s="20" t="s">
        <v>85</v>
      </c>
      <c r="B90" s="21">
        <v>5501240.9199999999</v>
      </c>
      <c r="C90" s="22">
        <v>1914466</v>
      </c>
      <c r="D90" s="21">
        <v>5317241.0599999996</v>
      </c>
      <c r="E90" s="22">
        <v>2096546</v>
      </c>
      <c r="F90" s="185">
        <f t="shared" si="4"/>
        <v>8.8514825645883387E-3</v>
      </c>
      <c r="G90" s="185">
        <v>1.1048735040609759E-2</v>
      </c>
      <c r="H90" s="267"/>
      <c r="I90" s="217"/>
    </row>
    <row r="91" spans="1:9" ht="16.899999999999999" thickBot="1" x14ac:dyDescent="0.65">
      <c r="A91" s="23" t="s">
        <v>94</v>
      </c>
      <c r="B91" s="24">
        <v>4601619.1900000004</v>
      </c>
      <c r="C91" s="25">
        <v>1779771</v>
      </c>
      <c r="D91" s="24">
        <v>4889442.51</v>
      </c>
      <c r="E91" s="25">
        <v>1526774</v>
      </c>
      <c r="F91" s="190">
        <f t="shared" si="4"/>
        <v>8.2287238193104253E-3</v>
      </c>
      <c r="G91" s="190">
        <v>8.0460535532690062E-3</v>
      </c>
      <c r="H91" s="268"/>
      <c r="I91" s="217"/>
    </row>
    <row r="92" spans="1:9" x14ac:dyDescent="0.6">
      <c r="A92" s="20" t="s">
        <v>35</v>
      </c>
      <c r="B92" s="21">
        <v>3465163.2</v>
      </c>
      <c r="C92" s="22">
        <v>1595510</v>
      </c>
      <c r="D92" s="21">
        <v>2761620.63</v>
      </c>
      <c r="E92" s="22">
        <v>1323272</v>
      </c>
      <c r="F92" s="185">
        <f t="shared" si="4"/>
        <v>7.3767979930833673E-3</v>
      </c>
      <c r="G92" s="185">
        <v>6.9736040681472079E-3</v>
      </c>
      <c r="H92" s="191"/>
      <c r="I92" s="217"/>
    </row>
    <row r="93" spans="1:9" x14ac:dyDescent="0.6">
      <c r="A93" s="20" t="s">
        <v>89</v>
      </c>
      <c r="B93" s="21">
        <v>6402832.1500000004</v>
      </c>
      <c r="C93" s="22">
        <v>2804010</v>
      </c>
      <c r="D93" s="21">
        <v>2821853</v>
      </c>
      <c r="E93" s="22">
        <v>1221144</v>
      </c>
      <c r="F93" s="185">
        <f t="shared" si="4"/>
        <v>1.2964265558088443E-2</v>
      </c>
      <c r="G93" s="185">
        <v>6.4353925468033438E-3</v>
      </c>
      <c r="H93" s="191"/>
      <c r="I93" s="217"/>
    </row>
    <row r="94" spans="1:9" x14ac:dyDescent="0.6">
      <c r="A94" s="20" t="s">
        <v>43</v>
      </c>
      <c r="B94" s="21">
        <v>3748011.16</v>
      </c>
      <c r="C94" s="22">
        <v>1725476</v>
      </c>
      <c r="D94" s="21">
        <v>2620807.2599999998</v>
      </c>
      <c r="E94" s="22">
        <v>1208467</v>
      </c>
      <c r="F94" s="185">
        <f t="shared" si="4"/>
        <v>7.9776923328048806E-3</v>
      </c>
      <c r="G94" s="185">
        <v>6.3685851339873069E-3</v>
      </c>
      <c r="H94" s="192"/>
      <c r="I94" s="217"/>
    </row>
    <row r="95" spans="1:9" x14ac:dyDescent="0.6">
      <c r="A95" s="20" t="s">
        <v>88</v>
      </c>
      <c r="B95" s="21">
        <v>243691.1</v>
      </c>
      <c r="C95" s="22">
        <v>111598</v>
      </c>
      <c r="D95" s="21">
        <v>2711383.3</v>
      </c>
      <c r="E95" s="22">
        <v>1200466</v>
      </c>
      <c r="F95" s="185">
        <f t="shared" si="4"/>
        <v>5.1597038090147825E-4</v>
      </c>
      <c r="G95" s="185">
        <v>6.3264201020443315E-3</v>
      </c>
      <c r="H95" s="192"/>
      <c r="I95" s="217"/>
    </row>
    <row r="96" spans="1:9" x14ac:dyDescent="0.6">
      <c r="A96" s="20" t="s">
        <v>81</v>
      </c>
      <c r="B96" s="21">
        <v>789498.05</v>
      </c>
      <c r="C96" s="22">
        <v>316640</v>
      </c>
      <c r="D96" s="21">
        <v>2652096.59</v>
      </c>
      <c r="E96" s="22">
        <v>1128264</v>
      </c>
      <c r="F96" s="185">
        <f t="shared" si="4"/>
        <v>1.4639766071851115E-3</v>
      </c>
      <c r="G96" s="185">
        <v>5.9459177102999545E-3</v>
      </c>
      <c r="H96" s="192"/>
      <c r="I96" s="217"/>
    </row>
    <row r="97" spans="1:9" x14ac:dyDescent="0.6">
      <c r="A97" s="20" t="s">
        <v>93</v>
      </c>
      <c r="B97" s="21">
        <v>9129596.1699999999</v>
      </c>
      <c r="C97" s="22">
        <v>3929123</v>
      </c>
      <c r="D97" s="21">
        <v>3313362.71</v>
      </c>
      <c r="E97" s="22">
        <v>1092527</v>
      </c>
      <c r="F97" s="185">
        <f t="shared" si="4"/>
        <v>1.8166195549371485E-2</v>
      </c>
      <c r="G97" s="185">
        <v>5.757584783597525E-3</v>
      </c>
      <c r="H97" s="192"/>
      <c r="I97" s="217"/>
    </row>
    <row r="98" spans="1:9" x14ac:dyDescent="0.6">
      <c r="A98" s="20" t="s">
        <v>83</v>
      </c>
      <c r="B98" s="21">
        <v>4010736.04</v>
      </c>
      <c r="C98" s="22">
        <v>1482934</v>
      </c>
      <c r="D98" s="21">
        <v>2773267.85</v>
      </c>
      <c r="E98" s="22">
        <v>1031196</v>
      </c>
      <c r="F98" s="185">
        <f t="shared" si="4"/>
        <v>6.8563058552281652E-3</v>
      </c>
      <c r="G98" s="185">
        <v>5.4343722384038416E-3</v>
      </c>
      <c r="H98" s="192"/>
      <c r="I98" s="217"/>
    </row>
    <row r="99" spans="1:9" x14ac:dyDescent="0.6">
      <c r="A99" s="20" t="s">
        <v>34</v>
      </c>
      <c r="B99" s="21">
        <v>3277903.88</v>
      </c>
      <c r="C99" s="22">
        <v>1415492</v>
      </c>
      <c r="D99" s="21">
        <v>2045543.96</v>
      </c>
      <c r="E99" s="22">
        <v>817135</v>
      </c>
      <c r="F99" s="185">
        <f t="shared" si="4"/>
        <v>6.5444895643559497E-3</v>
      </c>
      <c r="G99" s="185">
        <v>4.3062771374482861E-3</v>
      </c>
      <c r="H99" s="192"/>
      <c r="I99" s="217"/>
    </row>
    <row r="100" spans="1:9" x14ac:dyDescent="0.6">
      <c r="A100" s="20" t="s">
        <v>86</v>
      </c>
      <c r="B100" s="21">
        <v>3046704.9160000002</v>
      </c>
      <c r="C100" s="22">
        <v>1502073</v>
      </c>
      <c r="D100" s="21">
        <v>1924136.34</v>
      </c>
      <c r="E100" s="22">
        <v>810788</v>
      </c>
      <c r="F100" s="185">
        <f t="shared" si="4"/>
        <v>6.9447945120147871E-3</v>
      </c>
      <c r="G100" s="185">
        <v>4.272828636293172E-3</v>
      </c>
      <c r="H100" s="192"/>
      <c r="I100" s="217"/>
    </row>
    <row r="101" spans="1:9" x14ac:dyDescent="0.6">
      <c r="A101" s="20" t="s">
        <v>45</v>
      </c>
      <c r="B101" s="21">
        <v>1900197.72</v>
      </c>
      <c r="C101" s="22">
        <v>744649</v>
      </c>
      <c r="D101" s="21">
        <v>1942030.32</v>
      </c>
      <c r="E101" s="22">
        <v>724094</v>
      </c>
      <c r="F101" s="185">
        <f t="shared" si="4"/>
        <v>3.4428648198704718E-3</v>
      </c>
      <c r="G101" s="185">
        <v>3.8159538357351959E-3</v>
      </c>
      <c r="H101" s="192"/>
      <c r="I101" s="217"/>
    </row>
    <row r="102" spans="1:9" x14ac:dyDescent="0.6">
      <c r="A102" s="20" t="s">
        <v>49</v>
      </c>
      <c r="B102" s="21">
        <v>1077872.24</v>
      </c>
      <c r="C102" s="22">
        <v>523193</v>
      </c>
      <c r="D102" s="21">
        <v>1075218.8400000001</v>
      </c>
      <c r="E102" s="22">
        <v>495770</v>
      </c>
      <c r="F102" s="185">
        <f t="shared" si="4"/>
        <v>2.4189689017275139E-3</v>
      </c>
      <c r="G102" s="185">
        <v>2.6126931491525108E-3</v>
      </c>
      <c r="H102" s="192"/>
      <c r="I102" s="217"/>
    </row>
    <row r="103" spans="1:9" x14ac:dyDescent="0.6">
      <c r="A103" s="20" t="s">
        <v>44</v>
      </c>
      <c r="B103" s="21">
        <v>1190801.3600000001</v>
      </c>
      <c r="C103" s="22">
        <v>459604</v>
      </c>
      <c r="D103" s="21">
        <v>1052835.53</v>
      </c>
      <c r="E103" s="22">
        <v>436160</v>
      </c>
      <c r="F103" s="185">
        <f t="shared" si="4"/>
        <v>2.1249668537414918E-3</v>
      </c>
      <c r="G103" s="185">
        <v>2.2985502227532103E-3</v>
      </c>
      <c r="H103" s="192"/>
      <c r="I103" s="217"/>
    </row>
    <row r="104" spans="1:9" x14ac:dyDescent="0.6">
      <c r="A104" s="20" t="s">
        <v>46</v>
      </c>
      <c r="B104" s="21">
        <v>1324006.43</v>
      </c>
      <c r="C104" s="22">
        <v>639776</v>
      </c>
      <c r="D104" s="21">
        <v>874158</v>
      </c>
      <c r="E104" s="22">
        <v>421302</v>
      </c>
      <c r="F104" s="185">
        <f t="shared" si="4"/>
        <v>2.9579872973675529E-3</v>
      </c>
      <c r="G104" s="185">
        <v>2.2202490048293584E-3</v>
      </c>
      <c r="H104" s="192"/>
      <c r="I104" s="217"/>
    </row>
    <row r="105" spans="1:9" x14ac:dyDescent="0.6">
      <c r="A105" s="20" t="s">
        <v>87</v>
      </c>
      <c r="B105" s="21">
        <v>2522100.73</v>
      </c>
      <c r="C105" s="22">
        <v>956843</v>
      </c>
      <c r="D105" s="21">
        <v>789498.5</v>
      </c>
      <c r="E105" s="22">
        <v>405253</v>
      </c>
      <c r="F105" s="185">
        <f t="shared" si="4"/>
        <v>4.4239381276807216E-3</v>
      </c>
      <c r="G105" s="185">
        <v>2.1356712523418167E-3</v>
      </c>
      <c r="H105" s="192"/>
      <c r="I105" s="217"/>
    </row>
    <row r="106" spans="1:9" x14ac:dyDescent="0.6">
      <c r="A106" s="20" t="s">
        <v>96</v>
      </c>
      <c r="B106" s="21">
        <v>993000.4</v>
      </c>
      <c r="C106" s="22">
        <v>432705</v>
      </c>
      <c r="D106" s="21">
        <v>983159</v>
      </c>
      <c r="E106" s="22">
        <v>403885</v>
      </c>
      <c r="F106" s="185">
        <f t="shared" si="4"/>
        <v>2.0006000436206218E-3</v>
      </c>
      <c r="G106" s="185">
        <v>2.1284619330444801E-3</v>
      </c>
      <c r="H106" s="192"/>
      <c r="I106" s="217"/>
    </row>
    <row r="107" spans="1:9" x14ac:dyDescent="0.6">
      <c r="A107" s="20" t="s">
        <v>54</v>
      </c>
      <c r="B107" s="21">
        <v>440000</v>
      </c>
      <c r="C107" s="22">
        <v>176368</v>
      </c>
      <c r="D107" s="21">
        <v>809886.28</v>
      </c>
      <c r="E107" s="22">
        <v>371532</v>
      </c>
      <c r="F107" s="185">
        <f t="shared" si="4"/>
        <v>8.154327509348906E-4</v>
      </c>
      <c r="G107" s="185">
        <v>1.9579625856565152E-3</v>
      </c>
      <c r="H107" s="192"/>
      <c r="I107" s="217"/>
    </row>
    <row r="108" spans="1:9" x14ac:dyDescent="0.6">
      <c r="A108" s="20" t="s">
        <v>97</v>
      </c>
      <c r="B108" s="21">
        <v>104133.57</v>
      </c>
      <c r="C108" s="22">
        <v>48889</v>
      </c>
      <c r="D108" s="21">
        <v>643870.94999999995</v>
      </c>
      <c r="E108" s="22">
        <v>294005</v>
      </c>
      <c r="F108" s="185">
        <f t="shared" si="4"/>
        <v>2.2603698947913379E-4</v>
      </c>
      <c r="G108" s="185">
        <v>1.5493976023490408E-3</v>
      </c>
      <c r="H108" s="192"/>
      <c r="I108" s="217"/>
    </row>
    <row r="109" spans="1:9" x14ac:dyDescent="0.6">
      <c r="A109" s="20" t="s">
        <v>42</v>
      </c>
      <c r="B109" s="21">
        <v>410020.15</v>
      </c>
      <c r="C109" s="22">
        <v>144320</v>
      </c>
      <c r="D109" s="21">
        <v>529230.32000000007</v>
      </c>
      <c r="E109" s="22">
        <v>248024</v>
      </c>
      <c r="F109" s="185">
        <f t="shared" si="4"/>
        <v>6.6725967644313828E-4</v>
      </c>
      <c r="G109" s="185">
        <v>1.3070791004405316E-3</v>
      </c>
      <c r="H109" s="192"/>
      <c r="I109" s="217"/>
    </row>
    <row r="110" spans="1:9" x14ac:dyDescent="0.6">
      <c r="A110" s="20" t="s">
        <v>115</v>
      </c>
      <c r="B110" s="21">
        <v>0</v>
      </c>
      <c r="C110" s="22">
        <v>0</v>
      </c>
      <c r="D110" s="21">
        <v>538359.39</v>
      </c>
      <c r="E110" s="22">
        <v>244537</v>
      </c>
      <c r="F110" s="185">
        <f t="shared" si="4"/>
        <v>0</v>
      </c>
      <c r="G110" s="185">
        <v>1.2887027141906681E-3</v>
      </c>
      <c r="H110" s="192"/>
      <c r="I110" s="217"/>
    </row>
    <row r="111" spans="1:9" x14ac:dyDescent="0.6">
      <c r="A111" s="20" t="s">
        <v>36</v>
      </c>
      <c r="B111" s="21">
        <v>681201.51</v>
      </c>
      <c r="C111" s="22">
        <v>232381</v>
      </c>
      <c r="D111" s="21">
        <v>901040</v>
      </c>
      <c r="E111" s="22">
        <v>235124</v>
      </c>
      <c r="F111" s="185">
        <f t="shared" si="4"/>
        <v>1.0744073646863422E-3</v>
      </c>
      <c r="G111" s="185">
        <v>1.2390964842595054E-3</v>
      </c>
      <c r="H111" s="192"/>
      <c r="I111" s="217"/>
    </row>
    <row r="112" spans="1:9" x14ac:dyDescent="0.6">
      <c r="A112" s="20" t="s">
        <v>75</v>
      </c>
      <c r="B112" s="21">
        <v>337198.24</v>
      </c>
      <c r="C112" s="22">
        <v>125517</v>
      </c>
      <c r="D112" s="21">
        <v>573253.09</v>
      </c>
      <c r="E112" s="22">
        <v>209264</v>
      </c>
      <c r="F112" s="185">
        <f t="shared" si="4"/>
        <v>5.8032450670810268E-4</v>
      </c>
      <c r="G112" s="185">
        <v>1.1028150536826573E-3</v>
      </c>
      <c r="H112" s="192"/>
      <c r="I112" s="217"/>
    </row>
    <row r="113" spans="1:10" x14ac:dyDescent="0.6">
      <c r="A113" s="20" t="s">
        <v>69</v>
      </c>
      <c r="B113" s="21">
        <v>729961.65</v>
      </c>
      <c r="C113" s="22">
        <v>342705</v>
      </c>
      <c r="D113" s="21">
        <v>406808.65</v>
      </c>
      <c r="E113" s="22">
        <v>176986</v>
      </c>
      <c r="F113" s="185">
        <f t="shared" si="4"/>
        <v>1.5844874405172235E-3</v>
      </c>
      <c r="G113" s="185">
        <v>9.3271095406318707E-4</v>
      </c>
      <c r="H113" s="192"/>
      <c r="I113" s="217"/>
    </row>
    <row r="114" spans="1:10" x14ac:dyDescent="0.6">
      <c r="A114" s="20" t="s">
        <v>56</v>
      </c>
      <c r="B114" s="21">
        <v>431395.12</v>
      </c>
      <c r="C114" s="22">
        <v>183405</v>
      </c>
      <c r="D114" s="21">
        <v>412909.08</v>
      </c>
      <c r="E114" s="22">
        <v>172172</v>
      </c>
      <c r="F114" s="185">
        <f t="shared" ref="F114:F135" si="5">+C114/$C$78</f>
        <v>8.4796813302420856E-4</v>
      </c>
      <c r="G114" s="185">
        <v>9.0734131729609715E-4</v>
      </c>
      <c r="H114" s="192"/>
      <c r="I114" s="217"/>
    </row>
    <row r="115" spans="1:10" x14ac:dyDescent="0.6">
      <c r="A115" s="20" t="s">
        <v>33</v>
      </c>
      <c r="B115" s="21">
        <v>739759.71</v>
      </c>
      <c r="C115" s="22">
        <v>325225</v>
      </c>
      <c r="D115" s="21">
        <v>351649.11</v>
      </c>
      <c r="E115" s="22">
        <v>152205</v>
      </c>
      <c r="F115" s="185">
        <f t="shared" si="5"/>
        <v>1.5036691260478078E-3</v>
      </c>
      <c r="G115" s="185">
        <v>8.0211582138241103E-4</v>
      </c>
      <c r="H115" s="192"/>
      <c r="I115" s="217"/>
    </row>
    <row r="116" spans="1:10" x14ac:dyDescent="0.6">
      <c r="A116" s="20" t="s">
        <v>57</v>
      </c>
      <c r="B116" s="21">
        <v>1917422.48</v>
      </c>
      <c r="C116" s="22">
        <v>892858</v>
      </c>
      <c r="D116" s="21">
        <v>320100</v>
      </c>
      <c r="E116" s="22">
        <v>150000</v>
      </c>
      <c r="F116" s="185">
        <f t="shared" si="5"/>
        <v>4.1281051842410443E-3</v>
      </c>
      <c r="G116" s="185">
        <v>7.9049553698867748E-4</v>
      </c>
      <c r="H116" s="192"/>
      <c r="I116" s="217"/>
    </row>
    <row r="117" spans="1:10" x14ac:dyDescent="0.6">
      <c r="A117" s="20" t="s">
        <v>116</v>
      </c>
      <c r="B117" s="21">
        <v>0</v>
      </c>
      <c r="C117" s="22">
        <v>0</v>
      </c>
      <c r="D117" s="21">
        <v>225330.6</v>
      </c>
      <c r="E117" s="22">
        <v>105794</v>
      </c>
      <c r="F117" s="185">
        <f t="shared" si="5"/>
        <v>0</v>
      </c>
      <c r="G117" s="185">
        <v>5.5753123226786759E-4</v>
      </c>
      <c r="H117" s="192"/>
      <c r="I117" s="217"/>
    </row>
    <row r="118" spans="1:10" x14ac:dyDescent="0.6">
      <c r="A118" s="20" t="s">
        <v>59</v>
      </c>
      <c r="B118" s="21">
        <v>0</v>
      </c>
      <c r="C118" s="22">
        <v>0</v>
      </c>
      <c r="D118" s="21">
        <v>276258.07</v>
      </c>
      <c r="E118" s="22">
        <v>105466</v>
      </c>
      <c r="F118" s="185">
        <f t="shared" si="5"/>
        <v>0</v>
      </c>
      <c r="G118" s="185">
        <v>5.5580268202698566E-4</v>
      </c>
      <c r="H118" s="192"/>
      <c r="I118" s="217"/>
    </row>
    <row r="119" spans="1:10" x14ac:dyDescent="0.6">
      <c r="A119" s="20" t="s">
        <v>61</v>
      </c>
      <c r="B119" s="21">
        <v>85717.7</v>
      </c>
      <c r="C119" s="22">
        <v>40692</v>
      </c>
      <c r="D119" s="21">
        <v>209812.29</v>
      </c>
      <c r="E119" s="22">
        <v>104198</v>
      </c>
      <c r="F119" s="185">
        <f t="shared" si="5"/>
        <v>1.8813837828314983E-4</v>
      </c>
      <c r="G119" s="185">
        <v>5.491203597543081E-4</v>
      </c>
      <c r="H119" s="192"/>
      <c r="I119" s="217"/>
    </row>
    <row r="120" spans="1:10" x14ac:dyDescent="0.6">
      <c r="A120" s="20" t="s">
        <v>91</v>
      </c>
      <c r="B120" s="21">
        <v>757781.67</v>
      </c>
      <c r="C120" s="22">
        <v>363787</v>
      </c>
      <c r="D120" s="21">
        <v>215735.31</v>
      </c>
      <c r="E120" s="22">
        <v>101338</v>
      </c>
      <c r="F120" s="185">
        <f t="shared" si="5"/>
        <v>1.6819595060575106E-3</v>
      </c>
      <c r="G120" s="185">
        <v>5.3404824484905734E-4</v>
      </c>
      <c r="H120" s="192"/>
      <c r="I120" s="217"/>
    </row>
    <row r="121" spans="1:10" x14ac:dyDescent="0.6">
      <c r="A121" s="20" t="s">
        <v>108</v>
      </c>
      <c r="B121" s="21">
        <v>0</v>
      </c>
      <c r="C121" s="22">
        <v>0</v>
      </c>
      <c r="D121" s="21">
        <v>236081.46</v>
      </c>
      <c r="E121" s="22">
        <v>100953</v>
      </c>
      <c r="F121" s="185">
        <f t="shared" si="5"/>
        <v>0</v>
      </c>
      <c r="G121" s="185">
        <v>5.3201930630411966E-4</v>
      </c>
      <c r="H121" s="192"/>
      <c r="I121" s="217"/>
    </row>
    <row r="122" spans="1:10" x14ac:dyDescent="0.6">
      <c r="A122" s="20" t="s">
        <v>72</v>
      </c>
      <c r="B122" s="21">
        <v>105145.60000000001</v>
      </c>
      <c r="C122" s="22">
        <v>38180</v>
      </c>
      <c r="D122" s="21">
        <v>221540.08</v>
      </c>
      <c r="E122" s="22">
        <v>90000</v>
      </c>
      <c r="F122" s="185">
        <f t="shared" si="5"/>
        <v>1.765242131831972E-4</v>
      </c>
      <c r="G122" s="185">
        <v>4.7429732219320646E-4</v>
      </c>
      <c r="H122" s="192"/>
      <c r="I122" s="217"/>
    </row>
    <row r="123" spans="1:10" x14ac:dyDescent="0.6">
      <c r="A123" s="20" t="s">
        <v>70</v>
      </c>
      <c r="B123" s="21">
        <v>112500</v>
      </c>
      <c r="C123" s="22">
        <v>39683</v>
      </c>
      <c r="D123" s="21">
        <v>192385</v>
      </c>
      <c r="E123" s="22">
        <v>88250</v>
      </c>
      <c r="F123" s="185">
        <f t="shared" si="5"/>
        <v>1.8347329365502393E-4</v>
      </c>
      <c r="G123" s="185">
        <v>4.650748742616719E-4</v>
      </c>
      <c r="H123" s="192"/>
      <c r="I123" s="217"/>
    </row>
    <row r="124" spans="1:10" x14ac:dyDescent="0.6">
      <c r="A124" s="20" t="s">
        <v>84</v>
      </c>
      <c r="B124" s="21">
        <v>70150.399999999994</v>
      </c>
      <c r="C124" s="22">
        <v>36160</v>
      </c>
      <c r="D124" s="21">
        <v>206755.7</v>
      </c>
      <c r="E124" s="22">
        <v>81359</v>
      </c>
      <c r="F124" s="185">
        <f t="shared" si="5"/>
        <v>1.6718479698020982E-4</v>
      </c>
      <c r="G124" s="185">
        <v>4.2875950929241208E-4</v>
      </c>
      <c r="H124" s="192"/>
      <c r="I124" s="217"/>
      <c r="J124" s="193"/>
    </row>
    <row r="125" spans="1:10" x14ac:dyDescent="0.6">
      <c r="A125" s="20" t="s">
        <v>110</v>
      </c>
      <c r="B125" s="21">
        <v>0</v>
      </c>
      <c r="C125" s="22">
        <v>0</v>
      </c>
      <c r="D125" s="21">
        <v>256250.23999999999</v>
      </c>
      <c r="E125" s="22">
        <v>62858</v>
      </c>
      <c r="F125" s="185">
        <f t="shared" si="5"/>
        <v>0</v>
      </c>
      <c r="G125" s="185">
        <v>3.312597897602286E-4</v>
      </c>
      <c r="H125" s="192"/>
      <c r="I125" s="217"/>
      <c r="J125" s="193"/>
    </row>
    <row r="126" spans="1:10" x14ac:dyDescent="0.6">
      <c r="A126" s="20" t="s">
        <v>124</v>
      </c>
      <c r="B126" s="21">
        <v>0</v>
      </c>
      <c r="C126" s="22">
        <v>0</v>
      </c>
      <c r="D126" s="21">
        <v>113862.32</v>
      </c>
      <c r="E126" s="22">
        <v>52910</v>
      </c>
      <c r="F126" s="185">
        <f t="shared" si="5"/>
        <v>0</v>
      </c>
      <c r="G126" s="185">
        <v>2.7883412574713947E-4</v>
      </c>
      <c r="H126" s="192"/>
      <c r="I126" s="217"/>
      <c r="J126" s="193"/>
    </row>
    <row r="127" spans="1:10" x14ac:dyDescent="0.6">
      <c r="A127" s="20" t="s">
        <v>60</v>
      </c>
      <c r="B127" s="21">
        <v>578653.34</v>
      </c>
      <c r="C127" s="22">
        <v>214915</v>
      </c>
      <c r="D127" s="21">
        <v>109878.96</v>
      </c>
      <c r="E127" s="22">
        <v>51059</v>
      </c>
      <c r="F127" s="185">
        <f t="shared" si="5"/>
        <v>9.9365377884407598E-4</v>
      </c>
      <c r="G127" s="185">
        <v>2.6907941082069921E-4</v>
      </c>
      <c r="H127" s="192"/>
      <c r="I127" s="217"/>
      <c r="J127" s="193"/>
    </row>
    <row r="128" spans="1:10" x14ac:dyDescent="0.6">
      <c r="A128" s="20" t="s">
        <v>67</v>
      </c>
      <c r="B128" s="21">
        <v>195490.65</v>
      </c>
      <c r="C128" s="22">
        <v>90146</v>
      </c>
      <c r="D128" s="21">
        <v>103646.63</v>
      </c>
      <c r="E128" s="22">
        <v>48501</v>
      </c>
      <c r="F128" s="185">
        <f t="shared" si="5"/>
        <v>4.1678763021509935E-4</v>
      </c>
      <c r="G128" s="185">
        <v>2.5559882692991896E-4</v>
      </c>
      <c r="H128" s="192"/>
      <c r="I128" s="217"/>
      <c r="J128" s="193"/>
    </row>
    <row r="129" spans="1:10" x14ac:dyDescent="0.6">
      <c r="A129" s="20" t="s">
        <v>63</v>
      </c>
      <c r="B129" s="21">
        <v>83240.5</v>
      </c>
      <c r="C129" s="22">
        <v>42968</v>
      </c>
      <c r="D129" s="21">
        <v>91050</v>
      </c>
      <c r="E129" s="22">
        <v>42990</v>
      </c>
      <c r="F129" s="185">
        <f t="shared" si="5"/>
        <v>1.9866140366829799E-4</v>
      </c>
      <c r="G129" s="185">
        <v>2.2655602090095495E-4</v>
      </c>
      <c r="H129" s="192"/>
      <c r="I129" s="217"/>
      <c r="J129" s="193"/>
    </row>
    <row r="130" spans="1:10" x14ac:dyDescent="0.6">
      <c r="A130" s="20" t="s">
        <v>53</v>
      </c>
      <c r="B130" s="21">
        <v>487934.85</v>
      </c>
      <c r="C130" s="22">
        <v>219766</v>
      </c>
      <c r="D130" s="21">
        <v>83471.199999999997</v>
      </c>
      <c r="E130" s="22">
        <v>41200</v>
      </c>
      <c r="F130" s="185">
        <f t="shared" si="5"/>
        <v>1.0160822481513493E-3</v>
      </c>
      <c r="G130" s="185">
        <v>2.1712277415955673E-4</v>
      </c>
      <c r="H130" s="192"/>
      <c r="I130" s="217"/>
      <c r="J130" s="193"/>
    </row>
    <row r="131" spans="1:10" x14ac:dyDescent="0.6">
      <c r="A131" s="20" t="s">
        <v>99</v>
      </c>
      <c r="B131" s="21">
        <v>0</v>
      </c>
      <c r="C131" s="22">
        <v>0</v>
      </c>
      <c r="D131" s="21">
        <v>92086</v>
      </c>
      <c r="E131" s="22">
        <v>40000</v>
      </c>
      <c r="F131" s="185">
        <f t="shared" si="5"/>
        <v>0</v>
      </c>
      <c r="G131" s="185">
        <v>2.1079880986364733E-4</v>
      </c>
      <c r="H131" s="192"/>
      <c r="I131" s="217"/>
      <c r="J131" s="193"/>
    </row>
    <row r="132" spans="1:10" x14ac:dyDescent="0.6">
      <c r="A132" s="20" t="s">
        <v>66</v>
      </c>
      <c r="B132" s="21">
        <v>67308.31</v>
      </c>
      <c r="C132" s="22">
        <v>34420</v>
      </c>
      <c r="D132" s="21">
        <v>104194.28</v>
      </c>
      <c r="E132" s="22">
        <v>38236</v>
      </c>
      <c r="F132" s="185">
        <f t="shared" si="5"/>
        <v>1.5913995332021079E-4</v>
      </c>
      <c r="G132" s="185">
        <v>2.0150258234866047E-4</v>
      </c>
      <c r="H132" s="192"/>
      <c r="I132" s="218"/>
    </row>
    <row r="133" spans="1:10" x14ac:dyDescent="0.6">
      <c r="A133" s="20" t="s">
        <v>73</v>
      </c>
      <c r="B133" s="21">
        <v>0</v>
      </c>
      <c r="C133" s="22">
        <v>0</v>
      </c>
      <c r="D133" s="21">
        <v>85552</v>
      </c>
      <c r="E133" s="22">
        <v>33069</v>
      </c>
      <c r="F133" s="185">
        <f t="shared" si="5"/>
        <v>0</v>
      </c>
      <c r="G133" s="185">
        <v>1.7427264608452383E-4</v>
      </c>
      <c r="H133" s="192"/>
      <c r="I133" s="218"/>
    </row>
    <row r="134" spans="1:10" x14ac:dyDescent="0.6">
      <c r="A134" s="20" t="s">
        <v>123</v>
      </c>
      <c r="B134" s="21">
        <v>0</v>
      </c>
      <c r="C134" s="22">
        <v>0</v>
      </c>
      <c r="D134" s="21">
        <v>66257.899999999994</v>
      </c>
      <c r="E134" s="22">
        <v>30887</v>
      </c>
      <c r="F134" s="185">
        <f t="shared" si="5"/>
        <v>0</v>
      </c>
      <c r="G134" s="185">
        <v>1.6277357100646188E-4</v>
      </c>
      <c r="H134" s="192"/>
      <c r="I134" s="218"/>
    </row>
    <row r="135" spans="1:10" x14ac:dyDescent="0.6">
      <c r="A135" s="20" t="s">
        <v>77</v>
      </c>
      <c r="B135" s="21">
        <v>358585.59999999998</v>
      </c>
      <c r="C135" s="22">
        <v>56782</v>
      </c>
      <c r="D135" s="21">
        <v>191400</v>
      </c>
      <c r="E135" s="22">
        <v>29101</v>
      </c>
      <c r="F135" s="185">
        <f t="shared" si="5"/>
        <v>2.6253006477130179E-4</v>
      </c>
      <c r="G135" s="185">
        <v>1.5336140414605001E-4</v>
      </c>
      <c r="H135" s="192"/>
      <c r="I135" s="218"/>
    </row>
    <row r="136" spans="1:10" x14ac:dyDescent="0.6">
      <c r="A136" s="20" t="s">
        <v>105</v>
      </c>
      <c r="B136" s="21">
        <v>107556.48</v>
      </c>
      <c r="C136" s="22">
        <v>50496</v>
      </c>
      <c r="D136" s="21">
        <v>0</v>
      </c>
      <c r="E136" s="220">
        <v>0</v>
      </c>
      <c r="F136" s="185">
        <f t="shared" ref="F136:F139" si="6">+C136/$C$78</f>
        <v>2.3346691118121334E-4</v>
      </c>
      <c r="G136" s="185">
        <v>0</v>
      </c>
      <c r="I136" s="218"/>
    </row>
    <row r="137" spans="1:10" x14ac:dyDescent="0.6">
      <c r="A137" s="20" t="s">
        <v>58</v>
      </c>
      <c r="B137" s="21">
        <v>135612.4</v>
      </c>
      <c r="C137" s="22">
        <v>46358</v>
      </c>
      <c r="D137" s="21">
        <v>0</v>
      </c>
      <c r="E137" s="220">
        <v>0</v>
      </c>
      <c r="F137" s="185">
        <f t="shared" si="6"/>
        <v>2.1433497838519266E-4</v>
      </c>
      <c r="G137" s="185">
        <v>0</v>
      </c>
      <c r="I137" s="218"/>
    </row>
    <row r="138" spans="1:10" x14ac:dyDescent="0.6">
      <c r="A138" s="20" t="s">
        <v>109</v>
      </c>
      <c r="B138" s="21">
        <v>1145443.77</v>
      </c>
      <c r="C138" s="22">
        <v>496152</v>
      </c>
      <c r="D138" s="21">
        <v>0</v>
      </c>
      <c r="E138" s="220">
        <v>0</v>
      </c>
      <c r="F138" s="185">
        <f t="shared" si="6"/>
        <v>2.293945558388414E-3</v>
      </c>
      <c r="G138" s="185">
        <v>0</v>
      </c>
      <c r="I138" s="218"/>
    </row>
    <row r="139" spans="1:10" x14ac:dyDescent="0.6">
      <c r="A139" s="20" t="s">
        <v>126</v>
      </c>
      <c r="B139" s="21">
        <v>85887.81</v>
      </c>
      <c r="C139" s="22">
        <v>44643</v>
      </c>
      <c r="D139" s="21">
        <v>0</v>
      </c>
      <c r="E139" s="220">
        <v>0</v>
      </c>
      <c r="F139" s="185">
        <f t="shared" si="6"/>
        <v>2.0640572155938901E-4</v>
      </c>
      <c r="G139" s="185">
        <v>0</v>
      </c>
      <c r="I139" s="218"/>
    </row>
    <row r="140" spans="1:10" x14ac:dyDescent="0.6">
      <c r="A140" s="36" t="s">
        <v>141</v>
      </c>
      <c r="B140" s="37">
        <v>129960</v>
      </c>
      <c r="C140" s="38">
        <v>47619</v>
      </c>
      <c r="D140" s="37">
        <v>0</v>
      </c>
      <c r="E140" s="244">
        <v>0</v>
      </c>
      <c r="F140" s="194">
        <f t="shared" ref="F140" si="7">+C140/$C$78</f>
        <v>2.2016517830200804E-4</v>
      </c>
      <c r="G140" s="194">
        <v>0</v>
      </c>
      <c r="I140" s="218"/>
    </row>
    <row r="141" spans="1:10" x14ac:dyDescent="0.6">
      <c r="I141" s="218"/>
    </row>
    <row r="142" spans="1:10" x14ac:dyDescent="0.6">
      <c r="I142" s="218"/>
    </row>
    <row r="143" spans="1:10" x14ac:dyDescent="0.6">
      <c r="I143" s="218"/>
    </row>
    <row r="144" spans="1:10" x14ac:dyDescent="0.6">
      <c r="I144" s="218"/>
    </row>
    <row r="145" spans="9:9" x14ac:dyDescent="0.6">
      <c r="I145" s="218"/>
    </row>
    <row r="146" spans="9:9" x14ac:dyDescent="0.6">
      <c r="I146" s="218"/>
    </row>
    <row r="147" spans="9:9" x14ac:dyDescent="0.6">
      <c r="I147" s="218"/>
    </row>
    <row r="148" spans="9:9" x14ac:dyDescent="0.6">
      <c r="I148" s="218"/>
    </row>
    <row r="149" spans="9:9" x14ac:dyDescent="0.6">
      <c r="I149" s="218"/>
    </row>
    <row r="150" spans="9:9" x14ac:dyDescent="0.6">
      <c r="I150" s="218"/>
    </row>
    <row r="151" spans="9:9" x14ac:dyDescent="0.6">
      <c r="I151" s="218"/>
    </row>
    <row r="152" spans="9:9" x14ac:dyDescent="0.6">
      <c r="I152" s="218"/>
    </row>
    <row r="153" spans="9:9" x14ac:dyDescent="0.6">
      <c r="I153" s="218"/>
    </row>
    <row r="154" spans="9:9" x14ac:dyDescent="0.6">
      <c r="I154" s="218"/>
    </row>
    <row r="155" spans="9:9" x14ac:dyDescent="0.6">
      <c r="I155" s="218"/>
    </row>
  </sheetData>
  <mergeCells count="11">
    <mergeCell ref="H82:H91"/>
    <mergeCell ref="K10:L11"/>
    <mergeCell ref="A1:A3"/>
    <mergeCell ref="B10:C10"/>
    <mergeCell ref="D10:E10"/>
    <mergeCell ref="A10:A11"/>
    <mergeCell ref="A80:A81"/>
    <mergeCell ref="B80:C80"/>
    <mergeCell ref="D80:E80"/>
    <mergeCell ref="F80:F81"/>
    <mergeCell ref="G80:G81"/>
  </mergeCells>
  <phoneticPr fontId="9" type="noConversion"/>
  <conditionalFormatting sqref="F12:G79">
    <cfRule type="cellIs" dxfId="14" priority="10" operator="lessThan">
      <formula>0</formula>
    </cfRule>
  </conditionalFormatting>
  <conditionalFormatting sqref="F50:G78 F79:H79 F80:G80">
    <cfRule type="cellIs" dxfId="13" priority="7" stopIfTrue="1" operator="lessThan">
      <formula>0</formula>
    </cfRule>
  </conditionalFormatting>
  <conditionalFormatting sqref="F1:H10 H80:H82 F82:G82 F84:G65118 H94:H65123">
    <cfRule type="cellIs" dxfId="12" priority="60" stopIfTrue="1" operator="lessThan">
      <formula>0</formula>
    </cfRule>
  </conditionalFormatting>
  <conditionalFormatting sqref="H55">
    <cfRule type="cellIs" dxfId="11" priority="3" stopIfTrue="1" operator="lessThan">
      <formula>0</formula>
    </cfRule>
    <cfRule type="cellIs" dxfId="10" priority="4" operator="lessThan">
      <formula>0</formula>
    </cfRule>
  </conditionalFormatting>
  <conditionalFormatting sqref="H72">
    <cfRule type="cellIs" dxfId="9" priority="5" stopIfTrue="1" operator="lessThan">
      <formula>0</formula>
    </cfRule>
    <cfRule type="cellIs" dxfId="8" priority="6" operator="lessThan">
      <formula>0</formula>
    </cfRule>
  </conditionalFormatting>
  <conditionalFormatting sqref="H76">
    <cfRule type="cellIs" dxfId="7" priority="1" stopIfTrue="1" operator="lessThan">
      <formula>0</formula>
    </cfRule>
    <cfRule type="cellIs" dxfId="6" priority="2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7"/>
  <sheetViews>
    <sheetView showGridLines="0" zoomScale="80" zoomScaleNormal="80" workbookViewId="0">
      <selection activeCell="E101" sqref="E101"/>
    </sheetView>
  </sheetViews>
  <sheetFormatPr baseColWidth="10" defaultColWidth="9.140625" defaultRowHeight="16.5" x14ac:dyDescent="0.6"/>
  <cols>
    <col min="1" max="1" width="32" style="141" customWidth="1"/>
    <col min="2" max="2" width="18.42578125" style="151" customWidth="1"/>
    <col min="3" max="3" width="17.5703125" style="152" customWidth="1"/>
    <col min="4" max="4" width="17.640625" style="151" customWidth="1"/>
    <col min="5" max="5" width="15.640625" style="152" customWidth="1"/>
    <col min="6" max="6" width="16.42578125" style="154" bestFit="1" customWidth="1"/>
    <col min="7" max="7" width="16.42578125" style="154" customWidth="1"/>
    <col min="8" max="8" width="16.42578125" style="154" bestFit="1" customWidth="1"/>
    <col min="9" max="9" width="10.42578125" style="155" customWidth="1"/>
    <col min="10" max="10" width="15.140625" style="141" bestFit="1" customWidth="1"/>
    <col min="11" max="11" width="19.42578125" style="141" bestFit="1" customWidth="1"/>
    <col min="12" max="12" width="18.640625" style="141" customWidth="1"/>
    <col min="13" max="13" width="20.42578125" style="141" customWidth="1"/>
    <col min="14" max="14" width="10.140625" style="141" bestFit="1" customWidth="1"/>
    <col min="15" max="15" width="13.640625" style="141" bestFit="1" customWidth="1"/>
    <col min="16" max="16384" width="9.140625" style="141"/>
  </cols>
  <sheetData>
    <row r="1" spans="1:16" x14ac:dyDescent="0.6">
      <c r="A1" s="287"/>
      <c r="F1" s="153"/>
      <c r="G1" s="153"/>
    </row>
    <row r="2" spans="1:16" x14ac:dyDescent="0.6">
      <c r="A2" s="287"/>
      <c r="B2" s="156"/>
      <c r="D2" s="156"/>
    </row>
    <row r="3" spans="1:16" x14ac:dyDescent="0.6">
      <c r="A3" s="287"/>
      <c r="B3" s="156"/>
      <c r="D3" s="156"/>
    </row>
    <row r="4" spans="1:16" s="142" customFormat="1" x14ac:dyDescent="0.6">
      <c r="A4" s="41" t="s">
        <v>5</v>
      </c>
      <c r="B4" s="157"/>
      <c r="C4" s="158"/>
      <c r="D4" s="156"/>
      <c r="E4" s="158"/>
      <c r="F4" s="153"/>
      <c r="G4" s="153"/>
      <c r="H4" s="153"/>
      <c r="I4" s="159"/>
    </row>
    <row r="5" spans="1:16" s="142" customFormat="1" x14ac:dyDescent="0.6">
      <c r="A5" s="41" t="s">
        <v>114</v>
      </c>
      <c r="B5" s="157"/>
      <c r="C5" s="158"/>
      <c r="D5" s="157"/>
      <c r="E5" s="158"/>
      <c r="F5" s="153"/>
      <c r="G5" s="153"/>
      <c r="H5" s="153"/>
      <c r="I5" s="159"/>
    </row>
    <row r="6" spans="1:16" s="142" customFormat="1" x14ac:dyDescent="0.6">
      <c r="A6" s="41" t="s">
        <v>144</v>
      </c>
      <c r="B6" s="157"/>
      <c r="C6" s="158"/>
      <c r="D6" s="157"/>
      <c r="E6" s="158"/>
      <c r="F6" s="160"/>
      <c r="G6" s="160"/>
      <c r="H6" s="153"/>
      <c r="I6" s="159"/>
    </row>
    <row r="7" spans="1:16" s="142" customFormat="1" x14ac:dyDescent="0.6">
      <c r="A7" s="41" t="s">
        <v>78</v>
      </c>
      <c r="B7" s="157"/>
      <c r="C7" s="158"/>
      <c r="D7" s="157"/>
      <c r="E7" s="158"/>
      <c r="F7" s="153"/>
      <c r="G7" s="153"/>
      <c r="H7" s="153"/>
      <c r="I7" s="161"/>
    </row>
    <row r="8" spans="1:16" s="142" customFormat="1" x14ac:dyDescent="0.6">
      <c r="A8" s="41" t="s">
        <v>7</v>
      </c>
      <c r="B8" s="157"/>
      <c r="C8" s="158"/>
      <c r="D8" s="157"/>
      <c r="E8" s="158"/>
      <c r="F8" s="153"/>
      <c r="G8" s="153"/>
      <c r="H8" s="153"/>
      <c r="I8" s="161"/>
    </row>
    <row r="9" spans="1:16" ht="16.899999999999999" thickBot="1" x14ac:dyDescent="0.65">
      <c r="A9" s="162"/>
      <c r="B9" s="156"/>
      <c r="D9" s="156"/>
      <c r="F9" s="163"/>
      <c r="G9" s="163"/>
      <c r="H9" s="163"/>
    </row>
    <row r="10" spans="1:16" ht="15" customHeight="1" thickBot="1" x14ac:dyDescent="0.65">
      <c r="A10" s="262" t="s">
        <v>48</v>
      </c>
      <c r="B10" s="288" t="s">
        <v>142</v>
      </c>
      <c r="C10" s="265"/>
      <c r="D10" s="288" t="s">
        <v>143</v>
      </c>
      <c r="E10" s="265"/>
      <c r="F10" s="164"/>
      <c r="G10" s="165" t="s">
        <v>29</v>
      </c>
      <c r="H10" s="166"/>
      <c r="I10" s="167"/>
      <c r="K10" s="283" t="s">
        <v>102</v>
      </c>
      <c r="L10" s="284"/>
    </row>
    <row r="11" spans="1:16" ht="15" customHeight="1" thickBot="1" x14ac:dyDescent="0.65">
      <c r="A11" s="263"/>
      <c r="B11" s="168" t="s">
        <v>4</v>
      </c>
      <c r="C11" s="143" t="s">
        <v>0</v>
      </c>
      <c r="D11" s="169" t="s">
        <v>4</v>
      </c>
      <c r="E11" s="143" t="s">
        <v>0</v>
      </c>
      <c r="F11" s="169" t="s">
        <v>4</v>
      </c>
      <c r="G11" s="143" t="s">
        <v>0</v>
      </c>
      <c r="H11" s="170" t="s">
        <v>30</v>
      </c>
      <c r="I11" s="141"/>
      <c r="J11" s="171"/>
      <c r="K11" s="285"/>
      <c r="L11" s="286"/>
      <c r="M11" s="172"/>
      <c r="N11" s="172"/>
      <c r="O11" s="172"/>
      <c r="P11" s="172"/>
    </row>
    <row r="12" spans="1:16" ht="16.899999999999999" thickBot="1" x14ac:dyDescent="0.65">
      <c r="A12" s="29" t="s">
        <v>41</v>
      </c>
      <c r="B12" s="30">
        <v>2986615121.1599998</v>
      </c>
      <c r="C12" s="31">
        <v>1317344299</v>
      </c>
      <c r="D12" s="30">
        <v>2404819989.79</v>
      </c>
      <c r="E12" s="31">
        <v>1181194980</v>
      </c>
      <c r="F12" s="32">
        <v>-0.194800838999312</v>
      </c>
      <c r="G12" s="32">
        <v>-0.1033513555289618</v>
      </c>
      <c r="H12" s="32">
        <v>0.53618908028021761</v>
      </c>
      <c r="I12" s="173"/>
      <c r="J12" s="171"/>
      <c r="K12" s="174">
        <v>2023</v>
      </c>
      <c r="L12" s="174">
        <v>2024</v>
      </c>
    </row>
    <row r="13" spans="1:16" ht="16.899999999999999" thickBot="1" x14ac:dyDescent="0.65">
      <c r="A13" s="20" t="s">
        <v>41</v>
      </c>
      <c r="B13" s="21">
        <v>2986615121.1599998</v>
      </c>
      <c r="C13" s="22">
        <v>1317344299</v>
      </c>
      <c r="D13" s="21">
        <v>2404819989.79</v>
      </c>
      <c r="E13" s="22">
        <v>1181194980</v>
      </c>
      <c r="F13" s="33">
        <v>-0.194800838999312</v>
      </c>
      <c r="G13" s="33">
        <v>-0.1033513555289618</v>
      </c>
      <c r="H13" s="33">
        <v>0.53618908028021761</v>
      </c>
      <c r="I13" s="173"/>
      <c r="J13" s="202" t="s">
        <v>41</v>
      </c>
      <c r="K13" s="175">
        <f>+C12/$C$101</f>
        <v>0.59143453604709972</v>
      </c>
      <c r="L13" s="176">
        <f>+H12</f>
        <v>0.53618908028021761</v>
      </c>
    </row>
    <row r="14" spans="1:16" ht="16.899999999999999" thickBot="1" x14ac:dyDescent="0.65">
      <c r="A14" s="29" t="s">
        <v>1</v>
      </c>
      <c r="B14" s="30">
        <v>1045053785.58</v>
      </c>
      <c r="C14" s="31">
        <v>376769871</v>
      </c>
      <c r="D14" s="30">
        <v>1078000389.536</v>
      </c>
      <c r="E14" s="31">
        <v>393708050</v>
      </c>
      <c r="F14" s="32">
        <v>3.1526228037837001E-2</v>
      </c>
      <c r="G14" s="32">
        <v>4.4956299066705403E-2</v>
      </c>
      <c r="H14" s="32">
        <v>0.1787189759546878</v>
      </c>
      <c r="I14" s="173"/>
      <c r="J14" s="203" t="s">
        <v>1</v>
      </c>
      <c r="K14" s="175">
        <f>+C14/$C$101</f>
        <v>0.16915449819805278</v>
      </c>
      <c r="L14" s="177">
        <f>+H14</f>
        <v>0.1787189759546878</v>
      </c>
    </row>
    <row r="15" spans="1:16" ht="16.899999999999999" thickBot="1" x14ac:dyDescent="0.65">
      <c r="A15" s="20" t="s">
        <v>92</v>
      </c>
      <c r="B15" s="21">
        <v>1045053785.58</v>
      </c>
      <c r="C15" s="22">
        <v>376769871</v>
      </c>
      <c r="D15" s="21">
        <v>1078000389.536</v>
      </c>
      <c r="E15" s="22">
        <v>393708050</v>
      </c>
      <c r="F15" s="33">
        <v>3.1526228037837001E-2</v>
      </c>
      <c r="G15" s="33">
        <v>4.4956299066705403E-2</v>
      </c>
      <c r="H15" s="33">
        <v>0.1787189759546878</v>
      </c>
      <c r="I15" s="173"/>
      <c r="J15" s="203" t="s">
        <v>2</v>
      </c>
      <c r="K15" s="175">
        <f>+C16/$C$101</f>
        <v>0.17612297406300534</v>
      </c>
      <c r="L15" s="177">
        <f>+H16</f>
        <v>0.2049770611984672</v>
      </c>
    </row>
    <row r="16" spans="1:16" ht="16.899999999999999" thickBot="1" x14ac:dyDescent="0.65">
      <c r="A16" s="29" t="s">
        <v>2</v>
      </c>
      <c r="B16" s="30">
        <v>941145643.74000001</v>
      </c>
      <c r="C16" s="31">
        <v>392291254</v>
      </c>
      <c r="D16" s="30">
        <v>1019882007.6289999</v>
      </c>
      <c r="E16" s="31">
        <v>451553164</v>
      </c>
      <c r="F16" s="32">
        <v>8.366012679622159E-2</v>
      </c>
      <c r="G16" s="32">
        <v>0.15106610049481239</v>
      </c>
      <c r="H16" s="32">
        <v>0.2049770611984672</v>
      </c>
      <c r="I16" s="173"/>
      <c r="J16" s="203" t="s">
        <v>62</v>
      </c>
      <c r="K16" s="175">
        <f>+C46/$C$101</f>
        <v>3.6684101016461031E-2</v>
      </c>
      <c r="L16" s="177">
        <f>+H46</f>
        <v>4.7780861776384832E-2</v>
      </c>
    </row>
    <row r="17" spans="1:13" ht="16.899999999999999" thickBot="1" x14ac:dyDescent="0.65">
      <c r="A17" s="20" t="s">
        <v>40</v>
      </c>
      <c r="B17" s="21">
        <v>269846252.20999998</v>
      </c>
      <c r="C17" s="22">
        <v>119698633</v>
      </c>
      <c r="D17" s="21">
        <v>260393497.52500001</v>
      </c>
      <c r="E17" s="22">
        <v>122568696</v>
      </c>
      <c r="F17" s="33">
        <v>-3.5030149974599738E-2</v>
      </c>
      <c r="G17" s="33">
        <v>2.3977408330135171E-2</v>
      </c>
      <c r="H17" s="33">
        <v>5.5638567291731618E-2</v>
      </c>
      <c r="I17" s="173"/>
      <c r="J17" s="203" t="s">
        <v>100</v>
      </c>
      <c r="K17" s="175">
        <f>+C65/$C$101</f>
        <v>2.1353751594280119E-2</v>
      </c>
      <c r="L17" s="177">
        <f>+H65</f>
        <v>2.399002666277808E-2</v>
      </c>
    </row>
    <row r="18" spans="1:13" ht="16.899999999999999" thickBot="1" x14ac:dyDescent="0.65">
      <c r="A18" s="20" t="s">
        <v>38</v>
      </c>
      <c r="B18" s="21">
        <v>151983783.63</v>
      </c>
      <c r="C18" s="22">
        <v>61742500</v>
      </c>
      <c r="D18" s="21">
        <v>167688112.59999999</v>
      </c>
      <c r="E18" s="22">
        <v>74362319</v>
      </c>
      <c r="F18" s="33">
        <v>0.1033289775719213</v>
      </c>
      <c r="G18" s="33">
        <v>0.20439436368789729</v>
      </c>
      <c r="H18" s="33">
        <v>3.3755869358769328E-2</v>
      </c>
      <c r="I18" s="173"/>
      <c r="J18" s="204" t="s">
        <v>101</v>
      </c>
      <c r="K18" s="175">
        <f>+C88/$C$101</f>
        <v>4.6847447923835783E-3</v>
      </c>
      <c r="L18" s="177">
        <f>+H88</f>
        <v>7.5708081850435309E-3</v>
      </c>
    </row>
    <row r="19" spans="1:13" ht="16.899999999999999" thickBot="1" x14ac:dyDescent="0.65">
      <c r="A19" s="20" t="s">
        <v>39</v>
      </c>
      <c r="B19" s="21">
        <v>164848164.00999999</v>
      </c>
      <c r="C19" s="22">
        <v>70136444</v>
      </c>
      <c r="D19" s="21">
        <v>163091066.324</v>
      </c>
      <c r="E19" s="22">
        <v>73758820</v>
      </c>
      <c r="F19" s="33">
        <v>-1.065888538433102E-2</v>
      </c>
      <c r="G19" s="33">
        <v>5.1647557153025943E-2</v>
      </c>
      <c r="H19" s="33">
        <v>3.3481918335238878E-2</v>
      </c>
      <c r="I19" s="173"/>
      <c r="J19" s="204" t="s">
        <v>55</v>
      </c>
      <c r="K19" s="175">
        <f>+C98/$C$101</f>
        <v>5.6539428871750302E-4</v>
      </c>
      <c r="L19" s="177">
        <f>+H98</f>
        <v>7.7318594242092929E-4</v>
      </c>
    </row>
    <row r="20" spans="1:13" x14ac:dyDescent="0.6">
      <c r="A20" s="20" t="s">
        <v>37</v>
      </c>
      <c r="B20" s="21">
        <v>84655704.090000004</v>
      </c>
      <c r="C20" s="22">
        <v>39624732</v>
      </c>
      <c r="D20" s="21">
        <v>111043825.48999999</v>
      </c>
      <c r="E20" s="22">
        <v>53236512</v>
      </c>
      <c r="F20" s="33">
        <v>0.31171108531500707</v>
      </c>
      <c r="G20" s="33">
        <v>0.34351727602851678</v>
      </c>
      <c r="H20" s="33">
        <v>2.4166066474991931E-2</v>
      </c>
      <c r="I20" s="173"/>
      <c r="L20" s="171"/>
    </row>
    <row r="21" spans="1:13" x14ac:dyDescent="0.6">
      <c r="A21" s="20" t="s">
        <v>94</v>
      </c>
      <c r="B21" s="21">
        <v>52131688.159999996</v>
      </c>
      <c r="C21" s="22">
        <v>18160602</v>
      </c>
      <c r="D21" s="21">
        <v>70300959.840000004</v>
      </c>
      <c r="E21" s="22">
        <v>25287861</v>
      </c>
      <c r="F21" s="33">
        <v>0.34852643989267662</v>
      </c>
      <c r="G21" s="33">
        <v>0.39245719938138612</v>
      </c>
      <c r="H21" s="33">
        <v>1.147911662462702E-2</v>
      </c>
      <c r="I21" s="173"/>
    </row>
    <row r="22" spans="1:13" x14ac:dyDescent="0.6">
      <c r="A22" s="20" t="s">
        <v>64</v>
      </c>
      <c r="B22" s="21">
        <v>13950882.1</v>
      </c>
      <c r="C22" s="22">
        <v>5970488</v>
      </c>
      <c r="D22" s="21">
        <v>50645349.740000002</v>
      </c>
      <c r="E22" s="22">
        <v>24912648</v>
      </c>
      <c r="F22" s="33">
        <v>2.6302614685561712</v>
      </c>
      <c r="G22" s="33">
        <v>3.1726317848725261</v>
      </c>
      <c r="H22" s="33">
        <v>1.1308793251445079E-2</v>
      </c>
      <c r="I22" s="173"/>
      <c r="M22" s="178"/>
    </row>
    <row r="23" spans="1:13" x14ac:dyDescent="0.6">
      <c r="A23" s="20" t="s">
        <v>95</v>
      </c>
      <c r="B23" s="21">
        <v>52930208.299999997</v>
      </c>
      <c r="C23" s="22">
        <v>16957028</v>
      </c>
      <c r="D23" s="21">
        <v>60105137.840000004</v>
      </c>
      <c r="E23" s="22">
        <v>20415172</v>
      </c>
      <c r="F23" s="33">
        <v>0.13555453058740369</v>
      </c>
      <c r="G23" s="33">
        <v>0.20393573685200031</v>
      </c>
      <c r="H23" s="33">
        <v>9.2672187774134052E-3</v>
      </c>
      <c r="I23" s="173"/>
    </row>
    <row r="24" spans="1:13" x14ac:dyDescent="0.6">
      <c r="A24" s="20" t="s">
        <v>35</v>
      </c>
      <c r="B24" s="21">
        <v>19380976.699999999</v>
      </c>
      <c r="C24" s="22">
        <v>8447338</v>
      </c>
      <c r="D24" s="21">
        <v>30683007.68</v>
      </c>
      <c r="E24" s="22">
        <v>14613807</v>
      </c>
      <c r="F24" s="33">
        <v>0.58315074389414034</v>
      </c>
      <c r="G24" s="33">
        <v>0.72998961329592826</v>
      </c>
      <c r="H24" s="33">
        <v>6.6337597665057854E-3</v>
      </c>
      <c r="I24" s="173"/>
    </row>
    <row r="25" spans="1:13" x14ac:dyDescent="0.6">
      <c r="A25" s="20" t="s">
        <v>34</v>
      </c>
      <c r="B25" s="21">
        <v>32289492.43</v>
      </c>
      <c r="C25" s="22">
        <v>13432968</v>
      </c>
      <c r="D25" s="21">
        <v>32361757.34</v>
      </c>
      <c r="E25" s="22">
        <v>14310054</v>
      </c>
      <c r="F25" s="33">
        <v>2.238031773236004E-3</v>
      </c>
      <c r="G25" s="33">
        <v>6.5293537511590838E-2</v>
      </c>
      <c r="H25" s="33">
        <v>6.4958747903079046E-3</v>
      </c>
      <c r="I25" s="173"/>
    </row>
    <row r="26" spans="1:13" x14ac:dyDescent="0.6">
      <c r="A26" s="20" t="s">
        <v>93</v>
      </c>
      <c r="B26" s="21">
        <v>64189240.079999998</v>
      </c>
      <c r="C26" s="22">
        <v>24533689</v>
      </c>
      <c r="D26" s="21">
        <v>29689228.510000002</v>
      </c>
      <c r="E26" s="22">
        <v>9887831</v>
      </c>
      <c r="F26" s="33">
        <v>-0.53747343833642713</v>
      </c>
      <c r="G26" s="33">
        <v>-0.59696925317672367</v>
      </c>
      <c r="H26" s="33">
        <v>4.4884604994310292E-3</v>
      </c>
      <c r="I26" s="173"/>
    </row>
    <row r="27" spans="1:13" x14ac:dyDescent="0.6">
      <c r="A27" s="20" t="s">
        <v>96</v>
      </c>
      <c r="B27" s="21">
        <v>7081268.5999999996</v>
      </c>
      <c r="C27" s="22">
        <v>2970290</v>
      </c>
      <c r="D27" s="21">
        <v>9326500.6699999999</v>
      </c>
      <c r="E27" s="22">
        <v>4174496</v>
      </c>
      <c r="F27" s="33">
        <v>0.31706636152736811</v>
      </c>
      <c r="G27" s="33">
        <v>0.4054169794868514</v>
      </c>
      <c r="H27" s="33">
        <v>1.8949616352699429E-3</v>
      </c>
      <c r="I27" s="173"/>
    </row>
    <row r="28" spans="1:13" x14ac:dyDescent="0.6">
      <c r="A28" s="20" t="s">
        <v>33</v>
      </c>
      <c r="B28" s="21">
        <v>7599819.9500000002</v>
      </c>
      <c r="C28" s="22">
        <v>3697879</v>
      </c>
      <c r="D28" s="21">
        <v>6186638.7999999998</v>
      </c>
      <c r="E28" s="22">
        <v>3138027</v>
      </c>
      <c r="F28" s="33">
        <v>-0.18594929344345859</v>
      </c>
      <c r="G28" s="33">
        <v>-0.15139813931175139</v>
      </c>
      <c r="H28" s="33">
        <v>1.4244691515912899E-3</v>
      </c>
      <c r="I28" s="173"/>
    </row>
    <row r="29" spans="1:13" x14ac:dyDescent="0.6">
      <c r="A29" s="20" t="s">
        <v>36</v>
      </c>
      <c r="B29" s="21">
        <v>8094969.9000000004</v>
      </c>
      <c r="C29" s="22">
        <v>2260915</v>
      </c>
      <c r="D29" s="21">
        <v>7936559.5499999998</v>
      </c>
      <c r="E29" s="22">
        <v>2389102</v>
      </c>
      <c r="F29" s="33">
        <v>-1.9568985673436571E-2</v>
      </c>
      <c r="G29" s="33">
        <v>5.6696956763080397E-2</v>
      </c>
      <c r="H29" s="33">
        <v>1.084503765902923E-3</v>
      </c>
      <c r="I29" s="173"/>
    </row>
    <row r="30" spans="1:13" x14ac:dyDescent="0.6">
      <c r="A30" s="20" t="s">
        <v>69</v>
      </c>
      <c r="B30" s="21">
        <v>3062034.37</v>
      </c>
      <c r="C30" s="22">
        <v>1406468</v>
      </c>
      <c r="D30" s="21">
        <v>4330152.66</v>
      </c>
      <c r="E30" s="22">
        <v>2035602</v>
      </c>
      <c r="F30" s="33">
        <v>0.41414240885872222</v>
      </c>
      <c r="G30" s="33">
        <v>0.44731483403817229</v>
      </c>
      <c r="H30" s="33">
        <v>9.2403674471810873E-4</v>
      </c>
      <c r="I30" s="173"/>
    </row>
    <row r="31" spans="1:13" x14ac:dyDescent="0.6">
      <c r="A31" s="20" t="s">
        <v>60</v>
      </c>
      <c r="B31" s="21">
        <v>3289881.52</v>
      </c>
      <c r="C31" s="22">
        <v>1145787</v>
      </c>
      <c r="D31" s="21">
        <v>3941525.55</v>
      </c>
      <c r="E31" s="22">
        <v>1510026</v>
      </c>
      <c r="F31" s="33">
        <v>0.1980752273413178</v>
      </c>
      <c r="G31" s="33">
        <v>0.3178941635749053</v>
      </c>
      <c r="H31" s="33">
        <v>6.854579183355621E-4</v>
      </c>
      <c r="I31" s="173"/>
    </row>
    <row r="32" spans="1:13" x14ac:dyDescent="0.6">
      <c r="A32" s="20" t="s">
        <v>70</v>
      </c>
      <c r="B32" s="21">
        <v>768191.24</v>
      </c>
      <c r="C32" s="22">
        <v>303115</v>
      </c>
      <c r="D32" s="21">
        <v>3480068.99</v>
      </c>
      <c r="E32" s="22">
        <v>1391679</v>
      </c>
      <c r="F32" s="33">
        <v>3.5302117608110191</v>
      </c>
      <c r="G32" s="33">
        <v>3.5912574435445301</v>
      </c>
      <c r="H32" s="33">
        <v>6.3173573854444676E-4</v>
      </c>
      <c r="I32" s="173"/>
    </row>
    <row r="33" spans="1:9" x14ac:dyDescent="0.6">
      <c r="A33" s="20" t="s">
        <v>97</v>
      </c>
      <c r="B33" s="21">
        <v>1264919.28</v>
      </c>
      <c r="C33" s="22">
        <v>581078</v>
      </c>
      <c r="D33" s="21">
        <v>2750327.78</v>
      </c>
      <c r="E33" s="22">
        <v>1309327</v>
      </c>
      <c r="F33" s="33">
        <v>1.174310901482978</v>
      </c>
      <c r="G33" s="33">
        <v>1.25327236618836</v>
      </c>
      <c r="H33" s="33">
        <v>5.9435305076902412E-4</v>
      </c>
      <c r="I33" s="173"/>
    </row>
    <row r="34" spans="1:9" x14ac:dyDescent="0.6">
      <c r="A34" s="20" t="s">
        <v>59</v>
      </c>
      <c r="B34" s="21">
        <v>1249460.71</v>
      </c>
      <c r="C34" s="22">
        <v>440017</v>
      </c>
      <c r="D34" s="21">
        <v>1420687.23</v>
      </c>
      <c r="E34" s="22">
        <v>579915</v>
      </c>
      <c r="F34" s="33">
        <v>0.13704033958778911</v>
      </c>
      <c r="G34" s="33">
        <v>0.3179377160427892</v>
      </c>
      <c r="H34" s="33">
        <v>2.6324535386249481E-4</v>
      </c>
      <c r="I34" s="173"/>
    </row>
    <row r="35" spans="1:9" x14ac:dyDescent="0.6">
      <c r="A35" s="20" t="s">
        <v>115</v>
      </c>
      <c r="B35" s="21">
        <v>0</v>
      </c>
      <c r="C35" s="22">
        <v>0</v>
      </c>
      <c r="D35" s="21">
        <v>1216841.74</v>
      </c>
      <c r="E35" s="22">
        <v>564632</v>
      </c>
      <c r="F35" s="33"/>
      <c r="G35" s="33"/>
      <c r="H35" s="33">
        <v>2.5630782208097409E-4</v>
      </c>
      <c r="I35" s="173"/>
    </row>
    <row r="36" spans="1:9" x14ac:dyDescent="0.6">
      <c r="A36" s="20" t="s">
        <v>58</v>
      </c>
      <c r="B36" s="21">
        <v>1088926.6399999999</v>
      </c>
      <c r="C36" s="22">
        <v>417253</v>
      </c>
      <c r="D36" s="21">
        <v>1071496.78</v>
      </c>
      <c r="E36" s="22">
        <v>358403</v>
      </c>
      <c r="F36" s="33">
        <v>-1.6006459351568299E-2</v>
      </c>
      <c r="G36" s="33">
        <v>-0.14104152636410039</v>
      </c>
      <c r="H36" s="33">
        <v>1.6269267834144609E-4</v>
      </c>
      <c r="I36" s="173"/>
    </row>
    <row r="37" spans="1:9" x14ac:dyDescent="0.6">
      <c r="A37" s="20" t="s">
        <v>105</v>
      </c>
      <c r="B37" s="21">
        <v>223958.48</v>
      </c>
      <c r="C37" s="22">
        <v>103406</v>
      </c>
      <c r="D37" s="21">
        <v>308158.53000000003</v>
      </c>
      <c r="E37" s="22">
        <v>148200</v>
      </c>
      <c r="F37" s="33">
        <v>0.37596276774159237</v>
      </c>
      <c r="G37" s="33">
        <v>0.43318569522078021</v>
      </c>
      <c r="H37" s="33">
        <v>6.7273585684836083E-5</v>
      </c>
      <c r="I37" s="173"/>
    </row>
    <row r="38" spans="1:9" x14ac:dyDescent="0.6">
      <c r="A38" s="20" t="s">
        <v>77</v>
      </c>
      <c r="B38" s="21">
        <v>929452</v>
      </c>
      <c r="C38" s="22">
        <v>141773</v>
      </c>
      <c r="D38" s="21">
        <v>955666.09</v>
      </c>
      <c r="E38" s="22">
        <v>145302</v>
      </c>
      <c r="F38" s="33">
        <v>2.8203812569126629E-2</v>
      </c>
      <c r="G38" s="33">
        <v>2.4891904664498869E-2</v>
      </c>
      <c r="H38" s="33">
        <v>6.5958073867598203E-5</v>
      </c>
      <c r="I38" s="173"/>
    </row>
    <row r="39" spans="1:9" x14ac:dyDescent="0.6">
      <c r="A39" s="20" t="s">
        <v>99</v>
      </c>
      <c r="B39" s="21">
        <v>0</v>
      </c>
      <c r="C39" s="22">
        <v>0</v>
      </c>
      <c r="D39" s="21">
        <v>262739.7</v>
      </c>
      <c r="E39" s="22">
        <v>121866</v>
      </c>
      <c r="F39" s="33"/>
      <c r="G39" s="33"/>
      <c r="H39" s="33">
        <v>5.5319586997761369E-5</v>
      </c>
      <c r="I39" s="173"/>
    </row>
    <row r="40" spans="1:9" x14ac:dyDescent="0.6">
      <c r="A40" s="20" t="s">
        <v>106</v>
      </c>
      <c r="B40" s="21">
        <v>123632</v>
      </c>
      <c r="C40" s="22">
        <v>45856</v>
      </c>
      <c r="D40" s="21">
        <v>251756.33</v>
      </c>
      <c r="E40" s="22">
        <v>118185</v>
      </c>
      <c r="F40" s="33">
        <v>1.0363363045166301</v>
      </c>
      <c r="G40" s="33">
        <v>1.577307222609909</v>
      </c>
      <c r="H40" s="33">
        <v>5.3648641863443681E-5</v>
      </c>
      <c r="I40" s="173"/>
    </row>
    <row r="41" spans="1:9" x14ac:dyDescent="0.6">
      <c r="A41" s="20" t="s">
        <v>80</v>
      </c>
      <c r="B41" s="21">
        <v>0</v>
      </c>
      <c r="C41" s="22">
        <v>0</v>
      </c>
      <c r="D41" s="21">
        <v>183835.14</v>
      </c>
      <c r="E41" s="22">
        <v>90420</v>
      </c>
      <c r="F41" s="33"/>
      <c r="G41" s="33"/>
      <c r="H41" s="33">
        <v>4.1045058148602433E-5</v>
      </c>
      <c r="I41" s="173"/>
    </row>
    <row r="42" spans="1:9" x14ac:dyDescent="0.6">
      <c r="A42" s="20" t="s">
        <v>123</v>
      </c>
      <c r="B42" s="21">
        <v>0</v>
      </c>
      <c r="C42" s="22">
        <v>0</v>
      </c>
      <c r="D42" s="21">
        <v>160701.20000000001</v>
      </c>
      <c r="E42" s="22">
        <v>77462</v>
      </c>
      <c r="F42" s="33"/>
      <c r="G42" s="33"/>
      <c r="H42" s="33">
        <v>3.5162931810518028E-5</v>
      </c>
      <c r="I42" s="173"/>
    </row>
    <row r="43" spans="1:9" x14ac:dyDescent="0.6">
      <c r="A43" s="20" t="s">
        <v>122</v>
      </c>
      <c r="B43" s="21">
        <v>0</v>
      </c>
      <c r="C43" s="22">
        <v>0</v>
      </c>
      <c r="D43" s="21">
        <v>96408</v>
      </c>
      <c r="E43" s="22">
        <v>46800</v>
      </c>
      <c r="F43" s="33"/>
      <c r="G43" s="33"/>
      <c r="H43" s="33">
        <v>2.124429021626403E-5</v>
      </c>
      <c r="I43" s="173"/>
    </row>
    <row r="44" spans="1:9" x14ac:dyDescent="0.6">
      <c r="A44" s="20" t="s">
        <v>127</v>
      </c>
      <c r="B44" s="21">
        <v>98117.34</v>
      </c>
      <c r="C44" s="22">
        <v>46540</v>
      </c>
      <c r="D44" s="21">
        <v>0</v>
      </c>
      <c r="E44" s="22">
        <v>0</v>
      </c>
      <c r="F44" s="33">
        <v>-1</v>
      </c>
      <c r="G44" s="33">
        <v>-1</v>
      </c>
      <c r="H44" s="33">
        <v>0</v>
      </c>
      <c r="I44" s="173"/>
    </row>
    <row r="45" spans="1:9" ht="16.899999999999999" thickBot="1" x14ac:dyDescent="0.65">
      <c r="A45" s="20" t="s">
        <v>128</v>
      </c>
      <c r="B45" s="21">
        <v>64620</v>
      </c>
      <c r="C45" s="22">
        <v>26455</v>
      </c>
      <c r="D45" s="21">
        <v>0</v>
      </c>
      <c r="E45" s="22">
        <v>0</v>
      </c>
      <c r="F45" s="33">
        <v>-1</v>
      </c>
      <c r="G45" s="33">
        <v>-1</v>
      </c>
      <c r="H45" s="33">
        <v>0</v>
      </c>
      <c r="I45" s="173"/>
    </row>
    <row r="46" spans="1:9" ht="16.899999999999999" thickBot="1" x14ac:dyDescent="0.65">
      <c r="A46" s="29" t="s">
        <v>62</v>
      </c>
      <c r="B46" s="30">
        <v>198295411.30599999</v>
      </c>
      <c r="C46" s="31">
        <v>81709113</v>
      </c>
      <c r="D46" s="30">
        <v>248720683.34999999</v>
      </c>
      <c r="E46" s="31">
        <v>105258604</v>
      </c>
      <c r="F46" s="32">
        <v>0.25429369097294008</v>
      </c>
      <c r="G46" s="32">
        <v>0.28821131616004703</v>
      </c>
      <c r="H46" s="32">
        <v>4.7780861776384832E-2</v>
      </c>
      <c r="I46" s="173"/>
    </row>
    <row r="47" spans="1:9" x14ac:dyDescent="0.6">
      <c r="A47" s="20" t="s">
        <v>85</v>
      </c>
      <c r="B47" s="21">
        <v>38619494.479999997</v>
      </c>
      <c r="C47" s="22">
        <v>12513288</v>
      </c>
      <c r="D47" s="21">
        <v>66409708.420000002</v>
      </c>
      <c r="E47" s="22">
        <v>25083998</v>
      </c>
      <c r="F47" s="33">
        <v>0.71959030831933379</v>
      </c>
      <c r="G47" s="33">
        <v>1.0045888818350539</v>
      </c>
      <c r="H47" s="33">
        <v>1.138657549778176E-2</v>
      </c>
      <c r="I47" s="173"/>
    </row>
    <row r="48" spans="1:9" x14ac:dyDescent="0.6">
      <c r="A48" s="20" t="s">
        <v>88</v>
      </c>
      <c r="B48" s="21">
        <v>2628714</v>
      </c>
      <c r="C48" s="22">
        <v>1152782</v>
      </c>
      <c r="D48" s="21">
        <v>54279905.659999996</v>
      </c>
      <c r="E48" s="22">
        <v>22077564</v>
      </c>
      <c r="F48" s="33">
        <v>19.64884413443227</v>
      </c>
      <c r="G48" s="33">
        <v>18.151551637690389</v>
      </c>
      <c r="H48" s="33">
        <v>1.0021841386413309E-2</v>
      </c>
      <c r="I48" s="173"/>
    </row>
    <row r="49" spans="1:12" x14ac:dyDescent="0.6">
      <c r="A49" s="20" t="s">
        <v>89</v>
      </c>
      <c r="B49" s="21">
        <v>31391517.48</v>
      </c>
      <c r="C49" s="22">
        <v>13024008</v>
      </c>
      <c r="D49" s="21">
        <v>37926535.369999997</v>
      </c>
      <c r="E49" s="22">
        <v>17395105</v>
      </c>
      <c r="F49" s="33">
        <v>0.2081778268337475</v>
      </c>
      <c r="G49" s="33">
        <v>0.33561842099605599</v>
      </c>
      <c r="H49" s="33">
        <v>7.8962961316749042E-3</v>
      </c>
      <c r="I49" s="173"/>
    </row>
    <row r="50" spans="1:12" x14ac:dyDescent="0.6">
      <c r="A50" s="20" t="s">
        <v>87</v>
      </c>
      <c r="B50" s="21">
        <v>25313702.969999999</v>
      </c>
      <c r="C50" s="22">
        <v>10725020</v>
      </c>
      <c r="D50" s="21">
        <v>27699429.170000002</v>
      </c>
      <c r="E50" s="22">
        <v>12720847</v>
      </c>
      <c r="F50" s="33">
        <v>9.4246432567664629E-2</v>
      </c>
      <c r="G50" s="33">
        <v>0.18609074854872071</v>
      </c>
      <c r="H50" s="33">
        <v>5.7744736210404192E-3</v>
      </c>
      <c r="I50" s="173"/>
    </row>
    <row r="51" spans="1:12" x14ac:dyDescent="0.6">
      <c r="A51" s="20" t="s">
        <v>86</v>
      </c>
      <c r="B51" s="21">
        <v>37200315.416000001</v>
      </c>
      <c r="C51" s="22">
        <v>16649362</v>
      </c>
      <c r="D51" s="21">
        <v>26525792.210000001</v>
      </c>
      <c r="E51" s="22">
        <v>11693370</v>
      </c>
      <c r="F51" s="33">
        <v>-0.28694711554539248</v>
      </c>
      <c r="G51" s="33">
        <v>-0.29766858333670693</v>
      </c>
      <c r="H51" s="33">
        <v>5.3080629462853701E-3</v>
      </c>
      <c r="I51" s="173"/>
    </row>
    <row r="52" spans="1:12" x14ac:dyDescent="0.6">
      <c r="A52" s="20" t="s">
        <v>49</v>
      </c>
      <c r="B52" s="21">
        <v>16929495.899999999</v>
      </c>
      <c r="C52" s="22">
        <v>7734245</v>
      </c>
      <c r="D52" s="21">
        <v>13814687.640000001</v>
      </c>
      <c r="E52" s="22">
        <v>6795917</v>
      </c>
      <c r="F52" s="33">
        <v>-0.1839870648481623</v>
      </c>
      <c r="G52" s="33">
        <v>-0.1213212149343601</v>
      </c>
      <c r="H52" s="33">
        <v>3.0849237827701359E-3</v>
      </c>
      <c r="I52" s="173"/>
      <c r="J52" s="179"/>
      <c r="K52" s="179"/>
    </row>
    <row r="53" spans="1:12" x14ac:dyDescent="0.6">
      <c r="A53" s="20" t="s">
        <v>54</v>
      </c>
      <c r="B53" s="21">
        <v>6471040.9299999997</v>
      </c>
      <c r="C53" s="22">
        <v>2594470</v>
      </c>
      <c r="D53" s="21">
        <v>5046659.9400000004</v>
      </c>
      <c r="E53" s="22">
        <v>2341037</v>
      </c>
      <c r="F53" s="33">
        <v>-0.22011620779533531</v>
      </c>
      <c r="G53" s="33">
        <v>-9.7681992854031896E-2</v>
      </c>
      <c r="H53" s="33">
        <v>1.0626852443378651E-3</v>
      </c>
      <c r="I53" s="173"/>
    </row>
    <row r="54" spans="1:12" x14ac:dyDescent="0.6">
      <c r="A54" s="20" t="s">
        <v>91</v>
      </c>
      <c r="B54" s="21">
        <v>2368627.63</v>
      </c>
      <c r="C54" s="22">
        <v>1095652</v>
      </c>
      <c r="D54" s="21">
        <v>4560176.79</v>
      </c>
      <c r="E54" s="22">
        <v>2173006</v>
      </c>
      <c r="F54" s="33">
        <v>0.92524005556753575</v>
      </c>
      <c r="G54" s="33">
        <v>0.9832994417935621</v>
      </c>
      <c r="H54" s="33">
        <v>9.8640961764279991E-4</v>
      </c>
      <c r="I54" s="173"/>
    </row>
    <row r="55" spans="1:12" x14ac:dyDescent="0.6">
      <c r="A55" s="20" t="s">
        <v>90</v>
      </c>
      <c r="B55" s="21">
        <v>0</v>
      </c>
      <c r="C55" s="22">
        <v>0</v>
      </c>
      <c r="D55" s="21">
        <v>6290117.9299999997</v>
      </c>
      <c r="E55" s="22">
        <v>2127375</v>
      </c>
      <c r="F55" s="33"/>
      <c r="G55" s="33"/>
      <c r="H55" s="33">
        <v>9.6569598074411724E-4</v>
      </c>
      <c r="I55" s="173"/>
    </row>
    <row r="56" spans="1:12" s="180" customFormat="1" x14ac:dyDescent="0.6">
      <c r="A56" s="20" t="s">
        <v>116</v>
      </c>
      <c r="B56" s="21">
        <v>602560.9</v>
      </c>
      <c r="C56" s="22">
        <v>248201</v>
      </c>
      <c r="D56" s="21">
        <v>1922920.52</v>
      </c>
      <c r="E56" s="22">
        <v>904735</v>
      </c>
      <c r="F56" s="33">
        <v>2.1912467602859729</v>
      </c>
      <c r="G56" s="33">
        <v>2.6451706479828849</v>
      </c>
      <c r="H56" s="33">
        <v>4.106934382224708E-4</v>
      </c>
      <c r="I56" s="173"/>
      <c r="J56" s="141"/>
      <c r="K56" s="141"/>
      <c r="L56" s="141"/>
    </row>
    <row r="57" spans="1:12" x14ac:dyDescent="0.6">
      <c r="A57" s="20" t="s">
        <v>66</v>
      </c>
      <c r="B57" s="21">
        <v>2176271.89</v>
      </c>
      <c r="C57" s="22">
        <v>880008</v>
      </c>
      <c r="D57" s="21">
        <v>1322216.1200000001</v>
      </c>
      <c r="E57" s="22">
        <v>613349</v>
      </c>
      <c r="F57" s="33">
        <v>-0.39243982974939767</v>
      </c>
      <c r="G57" s="33">
        <v>-0.30301883619239822</v>
      </c>
      <c r="H57" s="33">
        <v>2.7842231110801978E-4</v>
      </c>
      <c r="I57" s="173"/>
    </row>
    <row r="58" spans="1:12" x14ac:dyDescent="0.6">
      <c r="A58" s="20" t="s">
        <v>57</v>
      </c>
      <c r="B58" s="21">
        <v>33333994.57</v>
      </c>
      <c r="C58" s="22">
        <v>14563923</v>
      </c>
      <c r="D58" s="21">
        <v>1102608.3799999999</v>
      </c>
      <c r="E58" s="22">
        <v>519138</v>
      </c>
      <c r="F58" s="33">
        <v>-0.9669224047635645</v>
      </c>
      <c r="G58" s="33">
        <v>-0.96435452178647196</v>
      </c>
      <c r="H58" s="33">
        <v>2.356563746643349E-4</v>
      </c>
      <c r="I58" s="173"/>
    </row>
    <row r="59" spans="1:12" x14ac:dyDescent="0.6">
      <c r="A59" s="20" t="s">
        <v>124</v>
      </c>
      <c r="B59" s="21">
        <v>122259.6</v>
      </c>
      <c r="C59" s="22">
        <v>50265</v>
      </c>
      <c r="D59" s="21">
        <v>813679.44000000006</v>
      </c>
      <c r="E59" s="22">
        <v>367751</v>
      </c>
      <c r="F59" s="33">
        <v>5.6553419118007913</v>
      </c>
      <c r="G59" s="33">
        <v>6.3162439072913559</v>
      </c>
      <c r="H59" s="33">
        <v>1.669360891307973E-4</v>
      </c>
      <c r="I59" s="173"/>
    </row>
    <row r="60" spans="1:12" x14ac:dyDescent="0.6">
      <c r="A60" s="20" t="s">
        <v>107</v>
      </c>
      <c r="B60" s="21">
        <v>455424.76</v>
      </c>
      <c r="C60" s="22">
        <v>165717</v>
      </c>
      <c r="D60" s="21">
        <v>569278.30000000005</v>
      </c>
      <c r="E60" s="22">
        <v>259165</v>
      </c>
      <c r="F60" s="33">
        <v>0.24999418125619699</v>
      </c>
      <c r="G60" s="33">
        <v>0.56390110851632613</v>
      </c>
      <c r="H60" s="33">
        <v>1.176447964508134E-4</v>
      </c>
      <c r="I60" s="173"/>
    </row>
    <row r="61" spans="1:12" x14ac:dyDescent="0.6">
      <c r="A61" s="20" t="s">
        <v>108</v>
      </c>
      <c r="B61" s="21">
        <v>0</v>
      </c>
      <c r="C61" s="22">
        <v>0</v>
      </c>
      <c r="D61" s="21">
        <v>344231.46</v>
      </c>
      <c r="E61" s="22">
        <v>145927</v>
      </c>
      <c r="F61" s="33"/>
      <c r="G61" s="33"/>
      <c r="H61" s="33">
        <v>6.6241785008306858E-5</v>
      </c>
      <c r="I61" s="173"/>
    </row>
    <row r="62" spans="1:12" x14ac:dyDescent="0.6">
      <c r="A62" s="20" t="s">
        <v>129</v>
      </c>
      <c r="B62" s="21">
        <v>117143.28</v>
      </c>
      <c r="C62" s="22">
        <v>54233</v>
      </c>
      <c r="D62" s="21">
        <v>92736</v>
      </c>
      <c r="E62" s="22">
        <v>40320</v>
      </c>
      <c r="F62" s="33">
        <v>-0.20835407716089219</v>
      </c>
      <c r="G62" s="33">
        <v>-0.25654122029022919</v>
      </c>
      <c r="H62" s="33">
        <v>1.83027731093967E-5</v>
      </c>
      <c r="I62" s="173"/>
    </row>
    <row r="63" spans="1:12" x14ac:dyDescent="0.6">
      <c r="A63" s="20" t="s">
        <v>117</v>
      </c>
      <c r="B63" s="21">
        <v>472562.3</v>
      </c>
      <c r="C63" s="22">
        <v>206351</v>
      </c>
      <c r="D63" s="21">
        <v>0</v>
      </c>
      <c r="E63" s="22">
        <v>0</v>
      </c>
      <c r="F63" s="33">
        <v>-1</v>
      </c>
      <c r="G63" s="33">
        <v>-1</v>
      </c>
      <c r="H63" s="33">
        <v>0</v>
      </c>
      <c r="I63" s="173"/>
    </row>
    <row r="64" spans="1:12" ht="16.899999999999999" thickBot="1" x14ac:dyDescent="0.65">
      <c r="A64" s="20" t="s">
        <v>125</v>
      </c>
      <c r="B64" s="21">
        <v>92285.2</v>
      </c>
      <c r="C64" s="22">
        <v>51588</v>
      </c>
      <c r="D64" s="21">
        <v>0</v>
      </c>
      <c r="E64" s="22">
        <v>0</v>
      </c>
      <c r="F64" s="33">
        <v>-1</v>
      </c>
      <c r="G64" s="33">
        <v>-1</v>
      </c>
      <c r="H64" s="33">
        <v>0</v>
      </c>
      <c r="I64" s="173"/>
    </row>
    <row r="65" spans="1:12" ht="16.899999999999999" thickBot="1" x14ac:dyDescent="0.65">
      <c r="A65" s="29" t="s">
        <v>68</v>
      </c>
      <c r="B65" s="30">
        <v>116392605.045</v>
      </c>
      <c r="C65" s="31">
        <v>47562733</v>
      </c>
      <c r="D65" s="30">
        <v>124756467.59999999</v>
      </c>
      <c r="E65" s="31">
        <v>52848706</v>
      </c>
      <c r="F65" s="32">
        <v>7.1859054548752077E-2</v>
      </c>
      <c r="G65" s="32">
        <v>0.11113686423360079</v>
      </c>
      <c r="H65" s="32">
        <v>2.399002666277808E-2</v>
      </c>
      <c r="I65" s="173"/>
    </row>
    <row r="66" spans="1:12" x14ac:dyDescent="0.6">
      <c r="A66" s="20" t="s">
        <v>43</v>
      </c>
      <c r="B66" s="21">
        <v>30521031.100000001</v>
      </c>
      <c r="C66" s="22">
        <v>13906363</v>
      </c>
      <c r="D66" s="21">
        <v>36597526.350000001</v>
      </c>
      <c r="E66" s="22">
        <v>16719196</v>
      </c>
      <c r="F66" s="33">
        <v>0.19909206966471071</v>
      </c>
      <c r="G66" s="33">
        <v>0.2022694934685654</v>
      </c>
      <c r="H66" s="33">
        <v>7.5894754702265114E-3</v>
      </c>
      <c r="I66" s="173"/>
    </row>
    <row r="67" spans="1:12" x14ac:dyDescent="0.6">
      <c r="A67" s="20" t="s">
        <v>83</v>
      </c>
      <c r="B67" s="21">
        <v>27378494.379999999</v>
      </c>
      <c r="C67" s="22">
        <v>9794979</v>
      </c>
      <c r="D67" s="21">
        <v>23486795.41</v>
      </c>
      <c r="E67" s="22">
        <v>9006322</v>
      </c>
      <c r="F67" s="33">
        <v>-0.14214437492380469</v>
      </c>
      <c r="G67" s="33">
        <v>-8.0516456441611539E-2</v>
      </c>
      <c r="H67" s="33">
        <v>4.0883102211351167E-3</v>
      </c>
      <c r="I67" s="173"/>
    </row>
    <row r="68" spans="1:12" x14ac:dyDescent="0.6">
      <c r="A68" s="20" t="s">
        <v>45</v>
      </c>
      <c r="B68" s="21">
        <v>23641108.34</v>
      </c>
      <c r="C68" s="22">
        <v>9356859</v>
      </c>
      <c r="D68" s="21">
        <v>21296115.379999999</v>
      </c>
      <c r="E68" s="22">
        <v>8683888</v>
      </c>
      <c r="F68" s="33">
        <v>-9.9191329199754485E-2</v>
      </c>
      <c r="G68" s="33">
        <v>-7.1922746725156417E-2</v>
      </c>
      <c r="H68" s="33">
        <v>3.9419452324259106E-3</v>
      </c>
      <c r="I68" s="173"/>
    </row>
    <row r="69" spans="1:12" x14ac:dyDescent="0.6">
      <c r="A69" s="20" t="s">
        <v>44</v>
      </c>
      <c r="B69" s="21">
        <v>12086733.43</v>
      </c>
      <c r="C69" s="22">
        <v>5055606</v>
      </c>
      <c r="D69" s="21">
        <v>11445124.07</v>
      </c>
      <c r="E69" s="22">
        <v>4929762</v>
      </c>
      <c r="F69" s="33">
        <v>-5.3083768556315358E-2</v>
      </c>
      <c r="G69" s="33">
        <v>-2.489197140758204E-2</v>
      </c>
      <c r="H69" s="33">
        <v>2.2378054407074821E-3</v>
      </c>
      <c r="I69" s="173"/>
    </row>
    <row r="70" spans="1:12" x14ac:dyDescent="0.6">
      <c r="A70" s="20" t="s">
        <v>109</v>
      </c>
      <c r="B70" s="21">
        <v>5879173.7199999997</v>
      </c>
      <c r="C70" s="22">
        <v>2521549</v>
      </c>
      <c r="D70" s="21">
        <v>7521351.1699999999</v>
      </c>
      <c r="E70" s="22">
        <v>3215428</v>
      </c>
      <c r="F70" s="33">
        <v>0.27932113052104213</v>
      </c>
      <c r="G70" s="33">
        <v>0.27517966139067701</v>
      </c>
      <c r="H70" s="33">
        <v>1.459604393194475E-3</v>
      </c>
      <c r="I70" s="173"/>
    </row>
    <row r="71" spans="1:12" x14ac:dyDescent="0.6">
      <c r="A71" s="20" t="s">
        <v>53</v>
      </c>
      <c r="B71" s="21">
        <v>3027953.81</v>
      </c>
      <c r="C71" s="22">
        <v>1303036</v>
      </c>
      <c r="D71" s="21">
        <v>3880341.75</v>
      </c>
      <c r="E71" s="22">
        <v>1694693</v>
      </c>
      <c r="F71" s="33">
        <v>0.28150625586986727</v>
      </c>
      <c r="G71" s="33">
        <v>0.30057266261254489</v>
      </c>
      <c r="H71" s="33">
        <v>7.6928525468955415E-4</v>
      </c>
      <c r="I71" s="173"/>
    </row>
    <row r="72" spans="1:12" x14ac:dyDescent="0.6">
      <c r="A72" s="20" t="s">
        <v>42</v>
      </c>
      <c r="B72" s="21">
        <v>3540668.7050000001</v>
      </c>
      <c r="C72" s="22">
        <v>1391734</v>
      </c>
      <c r="D72" s="21">
        <v>3683339.64</v>
      </c>
      <c r="E72" s="22">
        <v>1692766</v>
      </c>
      <c r="F72" s="33">
        <v>4.0294912313746163E-2</v>
      </c>
      <c r="G72" s="33">
        <v>0.2162999538704953</v>
      </c>
      <c r="H72" s="33">
        <v>7.6841051650052125E-4</v>
      </c>
      <c r="I72" s="173"/>
    </row>
    <row r="73" spans="1:12" x14ac:dyDescent="0.6">
      <c r="A73" s="20" t="s">
        <v>84</v>
      </c>
      <c r="B73" s="21">
        <v>2248912.3199999998</v>
      </c>
      <c r="C73" s="22">
        <v>903395</v>
      </c>
      <c r="D73" s="21">
        <v>2793254.25</v>
      </c>
      <c r="E73" s="22">
        <v>1246654</v>
      </c>
      <c r="F73" s="33">
        <v>0.2420467552954666</v>
      </c>
      <c r="G73" s="33">
        <v>0.37996557430581301</v>
      </c>
      <c r="H73" s="33">
        <v>5.6590340545441058E-4</v>
      </c>
      <c r="I73" s="173"/>
    </row>
    <row r="74" spans="1:12" x14ac:dyDescent="0.6">
      <c r="A74" s="20" t="s">
        <v>75</v>
      </c>
      <c r="B74" s="21">
        <v>908393.13</v>
      </c>
      <c r="C74" s="22">
        <v>328683</v>
      </c>
      <c r="D74" s="21">
        <v>3073357.26</v>
      </c>
      <c r="E74" s="22">
        <v>1215564</v>
      </c>
      <c r="F74" s="33">
        <v>2.3832898538103211</v>
      </c>
      <c r="G74" s="33">
        <v>2.698286799134729</v>
      </c>
      <c r="H74" s="33">
        <v>5.5179047847099929E-4</v>
      </c>
      <c r="I74" s="173"/>
    </row>
    <row r="75" spans="1:12" x14ac:dyDescent="0.6">
      <c r="A75" s="20" t="s">
        <v>72</v>
      </c>
      <c r="B75" s="21">
        <v>566269.41</v>
      </c>
      <c r="C75" s="22">
        <v>204979</v>
      </c>
      <c r="D75" s="21">
        <v>2768275.83</v>
      </c>
      <c r="E75" s="22">
        <v>1047875</v>
      </c>
      <c r="F75" s="33">
        <v>3.888619764927792</v>
      </c>
      <c r="G75" s="33">
        <v>4.1121090453168376</v>
      </c>
      <c r="H75" s="33">
        <v>4.7567009851212969E-4</v>
      </c>
      <c r="I75" s="173"/>
    </row>
    <row r="76" spans="1:12" x14ac:dyDescent="0.6">
      <c r="A76" s="20" t="s">
        <v>63</v>
      </c>
      <c r="B76" s="21">
        <v>1768821.8</v>
      </c>
      <c r="C76" s="22">
        <v>764012</v>
      </c>
      <c r="D76" s="21">
        <v>2077000.8</v>
      </c>
      <c r="E76" s="22">
        <v>912842</v>
      </c>
      <c r="F76" s="33">
        <v>0.17422840446674731</v>
      </c>
      <c r="G76" s="33">
        <v>0.19480060522609599</v>
      </c>
      <c r="H76" s="33">
        <v>4.1437351217083092E-4</v>
      </c>
      <c r="I76" s="173"/>
    </row>
    <row r="77" spans="1:12" x14ac:dyDescent="0.6">
      <c r="A77" s="20" t="s">
        <v>61</v>
      </c>
      <c r="B77" s="21">
        <v>1123113.6599999999</v>
      </c>
      <c r="C77" s="22">
        <v>501194</v>
      </c>
      <c r="D77" s="21">
        <v>1663795</v>
      </c>
      <c r="E77" s="22">
        <v>765369</v>
      </c>
      <c r="F77" s="33">
        <v>0.48141284293523778</v>
      </c>
      <c r="G77" s="33">
        <v>0.52709130596136422</v>
      </c>
      <c r="H77" s="33">
        <v>3.4742993928486718E-4</v>
      </c>
      <c r="I77" s="173"/>
    </row>
    <row r="78" spans="1:12" s="180" customFormat="1" x14ac:dyDescent="0.6">
      <c r="A78" s="20" t="s">
        <v>67</v>
      </c>
      <c r="B78" s="21">
        <v>1336563.49</v>
      </c>
      <c r="C78" s="22">
        <v>616494</v>
      </c>
      <c r="D78" s="21">
        <v>1490726.72</v>
      </c>
      <c r="E78" s="22">
        <v>732572</v>
      </c>
      <c r="F78" s="33">
        <v>0.1153429905525849</v>
      </c>
      <c r="G78" s="33">
        <v>0.1882873150428066</v>
      </c>
      <c r="H78" s="33">
        <v>3.3254214043395241E-4</v>
      </c>
      <c r="I78" s="173"/>
      <c r="J78" s="141"/>
      <c r="K78" s="141"/>
      <c r="L78" s="141"/>
    </row>
    <row r="79" spans="1:12" x14ac:dyDescent="0.6">
      <c r="A79" s="20" t="s">
        <v>118</v>
      </c>
      <c r="B79" s="21">
        <v>123121.57</v>
      </c>
      <c r="C79" s="22">
        <v>52910</v>
      </c>
      <c r="D79" s="21">
        <v>474184.08</v>
      </c>
      <c r="E79" s="22">
        <v>216189</v>
      </c>
      <c r="F79" s="33">
        <v>2.8513485492428341</v>
      </c>
      <c r="G79" s="33">
        <v>3.0859761859761861</v>
      </c>
      <c r="H79" s="33">
        <v>9.8136364477861192E-5</v>
      </c>
      <c r="I79" s="173"/>
    </row>
    <row r="80" spans="1:12" x14ac:dyDescent="0.6">
      <c r="A80" s="20" t="s">
        <v>73</v>
      </c>
      <c r="B80" s="21">
        <v>323197.05</v>
      </c>
      <c r="C80" s="22">
        <v>121268</v>
      </c>
      <c r="D80" s="21">
        <v>447658.5</v>
      </c>
      <c r="E80" s="22">
        <v>164913</v>
      </c>
      <c r="F80" s="33">
        <v>0.38509463499125379</v>
      </c>
      <c r="G80" s="33">
        <v>0.35990533364119148</v>
      </c>
      <c r="H80" s="33">
        <v>7.4860248556298073E-5</v>
      </c>
      <c r="I80" s="173"/>
    </row>
    <row r="81" spans="1:9" x14ac:dyDescent="0.6">
      <c r="A81" s="20" t="s">
        <v>110</v>
      </c>
      <c r="B81" s="21">
        <v>271460.99</v>
      </c>
      <c r="C81" s="22">
        <v>81927</v>
      </c>
      <c r="D81" s="21">
        <v>659690.47</v>
      </c>
      <c r="E81" s="22">
        <v>164132</v>
      </c>
      <c r="F81" s="33">
        <v>1.430148324442492</v>
      </c>
      <c r="G81" s="33">
        <v>1.0033932647356789</v>
      </c>
      <c r="H81" s="33">
        <v>7.450572311486854E-5</v>
      </c>
      <c r="I81" s="173"/>
    </row>
    <row r="82" spans="1:9" x14ac:dyDescent="0.6">
      <c r="A82" s="20" t="s">
        <v>126</v>
      </c>
      <c r="B82" s="21">
        <v>325870.01</v>
      </c>
      <c r="C82" s="22">
        <v>133885</v>
      </c>
      <c r="D82" s="21">
        <v>438820.04</v>
      </c>
      <c r="E82" s="22">
        <v>131972</v>
      </c>
      <c r="F82" s="33">
        <v>0.34661069301836028</v>
      </c>
      <c r="G82" s="33">
        <v>-1.428838182021885E-2</v>
      </c>
      <c r="H82" s="33">
        <v>5.9907082658564022E-5</v>
      </c>
      <c r="I82" s="173"/>
    </row>
    <row r="83" spans="1:9" x14ac:dyDescent="0.6">
      <c r="A83" s="20" t="s">
        <v>76</v>
      </c>
      <c r="B83" s="21">
        <v>224968.25</v>
      </c>
      <c r="C83" s="22">
        <v>79607</v>
      </c>
      <c r="D83" s="21">
        <v>405309.4</v>
      </c>
      <c r="E83" s="22">
        <v>126639</v>
      </c>
      <c r="F83" s="33">
        <v>0.80162934102923433</v>
      </c>
      <c r="G83" s="33">
        <v>0.59080231637921288</v>
      </c>
      <c r="H83" s="33">
        <v>5.748623223712522E-5</v>
      </c>
      <c r="I83" s="173"/>
    </row>
    <row r="84" spans="1:9" x14ac:dyDescent="0.6">
      <c r="A84" s="20" t="s">
        <v>120</v>
      </c>
      <c r="B84" s="21">
        <v>136000</v>
      </c>
      <c r="C84" s="22">
        <v>40000</v>
      </c>
      <c r="D84" s="21">
        <v>315000</v>
      </c>
      <c r="E84" s="22">
        <v>92500</v>
      </c>
      <c r="F84" s="33">
        <v>1.3161764705882359</v>
      </c>
      <c r="G84" s="33">
        <v>1.3125</v>
      </c>
      <c r="H84" s="33">
        <v>4.1989248824880832E-5</v>
      </c>
      <c r="I84" s="173"/>
    </row>
    <row r="85" spans="1:9" x14ac:dyDescent="0.6">
      <c r="A85" s="20" t="s">
        <v>130</v>
      </c>
      <c r="B85" s="21">
        <v>0</v>
      </c>
      <c r="C85" s="22">
        <v>0</v>
      </c>
      <c r="D85" s="21">
        <v>103501.13</v>
      </c>
      <c r="E85" s="22">
        <v>48501</v>
      </c>
      <c r="F85" s="33"/>
      <c r="G85" s="33"/>
      <c r="H85" s="33">
        <v>2.2016438456816699E-5</v>
      </c>
      <c r="I85" s="173"/>
    </row>
    <row r="86" spans="1:9" x14ac:dyDescent="0.6">
      <c r="A86" s="20" t="s">
        <v>65</v>
      </c>
      <c r="B86" s="21">
        <v>853901.88</v>
      </c>
      <c r="C86" s="22">
        <v>363933</v>
      </c>
      <c r="D86" s="21">
        <v>135300.35</v>
      </c>
      <c r="E86" s="22">
        <v>40929</v>
      </c>
      <c r="F86" s="33">
        <v>-0.84155047181767539</v>
      </c>
      <c r="G86" s="33">
        <v>-0.88753699169902156</v>
      </c>
      <c r="H86" s="33">
        <v>1.8579221244903209E-5</v>
      </c>
      <c r="I86" s="173"/>
    </row>
    <row r="87" spans="1:9" ht="16.899999999999999" thickBot="1" x14ac:dyDescent="0.65">
      <c r="A87" s="20" t="s">
        <v>74</v>
      </c>
      <c r="B87" s="21">
        <v>106848</v>
      </c>
      <c r="C87" s="22">
        <v>40320</v>
      </c>
      <c r="D87" s="21">
        <v>0</v>
      </c>
      <c r="E87" s="22">
        <v>0</v>
      </c>
      <c r="F87" s="33">
        <v>-1</v>
      </c>
      <c r="G87" s="33">
        <v>-1</v>
      </c>
      <c r="H87" s="33">
        <v>0</v>
      </c>
      <c r="I87" s="173"/>
    </row>
    <row r="88" spans="1:9" ht="16.899999999999999" thickBot="1" x14ac:dyDescent="0.65">
      <c r="A88" s="29" t="s">
        <v>47</v>
      </c>
      <c r="B88" s="30">
        <v>23855960.43</v>
      </c>
      <c r="C88" s="31">
        <v>10434666</v>
      </c>
      <c r="D88" s="30">
        <v>34946797.479999997</v>
      </c>
      <c r="E88" s="31">
        <v>16678073</v>
      </c>
      <c r="F88" s="32">
        <v>0.46490842749943329</v>
      </c>
      <c r="G88" s="32">
        <v>0.59833319054007106</v>
      </c>
      <c r="H88" s="32">
        <v>7.5708081850435309E-3</v>
      </c>
      <c r="I88" s="173"/>
    </row>
    <row r="89" spans="1:9" x14ac:dyDescent="0.6">
      <c r="A89" s="20" t="s">
        <v>46</v>
      </c>
      <c r="B89" s="21">
        <v>13819898.23</v>
      </c>
      <c r="C89" s="22">
        <v>6432653</v>
      </c>
      <c r="D89" s="21">
        <v>17834953.469999999</v>
      </c>
      <c r="E89" s="22">
        <v>9202533</v>
      </c>
      <c r="F89" s="33">
        <v>0.29052712061831132</v>
      </c>
      <c r="G89" s="33">
        <v>0.43059683150948769</v>
      </c>
      <c r="H89" s="33">
        <v>4.177377815742454E-3</v>
      </c>
      <c r="I89" s="173"/>
    </row>
    <row r="90" spans="1:9" x14ac:dyDescent="0.6">
      <c r="A90" s="20" t="s">
        <v>81</v>
      </c>
      <c r="B90" s="21">
        <v>8783296.6799999997</v>
      </c>
      <c r="C90" s="22">
        <v>3540079</v>
      </c>
      <c r="D90" s="21">
        <v>13233481.109999999</v>
      </c>
      <c r="E90" s="22">
        <v>5802131</v>
      </c>
      <c r="F90" s="33">
        <v>0.506664478285618</v>
      </c>
      <c r="G90" s="33">
        <v>0.63898348031216257</v>
      </c>
      <c r="H90" s="33">
        <v>2.6338067272816709E-3</v>
      </c>
      <c r="I90" s="173"/>
    </row>
    <row r="91" spans="1:9" x14ac:dyDescent="0.6">
      <c r="A91" s="20" t="s">
        <v>71</v>
      </c>
      <c r="B91" s="21">
        <v>824723</v>
      </c>
      <c r="C91" s="22">
        <v>273546</v>
      </c>
      <c r="D91" s="21">
        <v>2428811.1</v>
      </c>
      <c r="E91" s="22">
        <v>1037738</v>
      </c>
      <c r="F91" s="33">
        <v>1.9450022613653311</v>
      </c>
      <c r="G91" s="33">
        <v>2.7936507936507931</v>
      </c>
      <c r="H91" s="33">
        <v>4.7106853077874788E-4</v>
      </c>
      <c r="I91" s="173"/>
    </row>
    <row r="92" spans="1:9" x14ac:dyDescent="0.6">
      <c r="A92" s="20" t="s">
        <v>98</v>
      </c>
      <c r="B92" s="21">
        <v>0</v>
      </c>
      <c r="C92" s="22">
        <v>0</v>
      </c>
      <c r="D92" s="21">
        <v>556114.44000000006</v>
      </c>
      <c r="E92" s="22">
        <v>228092</v>
      </c>
      <c r="F92" s="33"/>
      <c r="G92" s="33"/>
      <c r="H92" s="33">
        <v>1.035395864104294E-4</v>
      </c>
      <c r="I92" s="173"/>
    </row>
    <row r="93" spans="1:9" x14ac:dyDescent="0.6">
      <c r="A93" s="20" t="s">
        <v>119</v>
      </c>
      <c r="B93" s="21">
        <v>109200</v>
      </c>
      <c r="C93" s="22">
        <v>42990</v>
      </c>
      <c r="D93" s="21">
        <v>383426.25</v>
      </c>
      <c r="E93" s="22">
        <v>167082</v>
      </c>
      <c r="F93" s="33">
        <v>2.5112293956043961</v>
      </c>
      <c r="G93" s="33">
        <v>2.886531751570133</v>
      </c>
      <c r="H93" s="33">
        <v>7.584483969901338E-5</v>
      </c>
      <c r="I93" s="173"/>
    </row>
    <row r="94" spans="1:9" x14ac:dyDescent="0.6">
      <c r="A94" s="20" t="s">
        <v>121</v>
      </c>
      <c r="B94" s="21">
        <v>0</v>
      </c>
      <c r="C94" s="22">
        <v>0</v>
      </c>
      <c r="D94" s="21">
        <v>341433.38</v>
      </c>
      <c r="E94" s="22">
        <v>159500</v>
      </c>
      <c r="F94" s="33"/>
      <c r="G94" s="33"/>
      <c r="H94" s="33">
        <v>7.2403083108848557E-5</v>
      </c>
      <c r="I94" s="173"/>
    </row>
    <row r="95" spans="1:9" x14ac:dyDescent="0.6">
      <c r="A95" s="20" t="s">
        <v>82</v>
      </c>
      <c r="B95" s="21">
        <v>72617.52</v>
      </c>
      <c r="C95" s="22">
        <v>43479</v>
      </c>
      <c r="D95" s="21">
        <v>168577.73</v>
      </c>
      <c r="E95" s="22">
        <v>80997</v>
      </c>
      <c r="F95" s="33">
        <v>1.321447083293398</v>
      </c>
      <c r="G95" s="33">
        <v>0.86289933071137792</v>
      </c>
      <c r="H95" s="33">
        <v>3.6767602022366192E-5</v>
      </c>
      <c r="I95" s="173"/>
    </row>
    <row r="96" spans="1:9" x14ac:dyDescent="0.6">
      <c r="A96" s="20" t="s">
        <v>131</v>
      </c>
      <c r="B96" s="21">
        <v>116265</v>
      </c>
      <c r="C96" s="22">
        <v>54300</v>
      </c>
      <c r="D96" s="21">
        <v>0</v>
      </c>
      <c r="E96" s="22">
        <v>0</v>
      </c>
      <c r="F96" s="33">
        <v>-1</v>
      </c>
      <c r="G96" s="33">
        <v>-1</v>
      </c>
      <c r="H96" s="33">
        <v>0</v>
      </c>
      <c r="I96" s="173"/>
    </row>
    <row r="97" spans="1:9" ht="16.899999999999999" thickBot="1" x14ac:dyDescent="0.65">
      <c r="A97" s="20" t="s">
        <v>141</v>
      </c>
      <c r="B97" s="21">
        <v>129960</v>
      </c>
      <c r="C97" s="22">
        <v>47619</v>
      </c>
      <c r="D97" s="21">
        <v>0</v>
      </c>
      <c r="E97" s="22">
        <v>0</v>
      </c>
      <c r="F97" s="33">
        <v>-1</v>
      </c>
      <c r="G97" s="33">
        <v>-1</v>
      </c>
      <c r="H97" s="33">
        <v>0</v>
      </c>
      <c r="I97" s="173"/>
    </row>
    <row r="98" spans="1:9" ht="16.899999999999999" thickBot="1" x14ac:dyDescent="0.65">
      <c r="A98" s="29" t="s">
        <v>55</v>
      </c>
      <c r="B98" s="30">
        <v>3166166.4</v>
      </c>
      <c r="C98" s="31">
        <v>1259343</v>
      </c>
      <c r="D98" s="30">
        <v>3863558.07</v>
      </c>
      <c r="E98" s="31">
        <v>1703286</v>
      </c>
      <c r="F98" s="32">
        <v>0.22026374545570299</v>
      </c>
      <c r="G98" s="32">
        <v>0.35251952803962072</v>
      </c>
      <c r="H98" s="32">
        <v>7.7318594242092929E-4</v>
      </c>
      <c r="I98" s="173"/>
    </row>
    <row r="99" spans="1:9" x14ac:dyDescent="0.6">
      <c r="A99" s="20" t="s">
        <v>56</v>
      </c>
      <c r="B99" s="21">
        <v>3091773.84</v>
      </c>
      <c r="C99" s="22">
        <v>1235914</v>
      </c>
      <c r="D99" s="21">
        <v>3863558.07</v>
      </c>
      <c r="E99" s="22">
        <v>1703286</v>
      </c>
      <c r="F99" s="33">
        <v>0.24962505989765421</v>
      </c>
      <c r="G99" s="33">
        <v>0.37815899811799197</v>
      </c>
      <c r="H99" s="33">
        <v>7.7318594242092929E-4</v>
      </c>
      <c r="I99" s="173"/>
    </row>
    <row r="100" spans="1:9" ht="16.899999999999999" thickBot="1" x14ac:dyDescent="0.65">
      <c r="A100" s="23" t="s">
        <v>111</v>
      </c>
      <c r="B100" s="24">
        <v>74392.56</v>
      </c>
      <c r="C100" s="25">
        <v>23429</v>
      </c>
      <c r="D100" s="24">
        <v>0</v>
      </c>
      <c r="E100" s="25">
        <v>0</v>
      </c>
      <c r="F100" s="34">
        <v>-1</v>
      </c>
      <c r="G100" s="34">
        <v>-1</v>
      </c>
      <c r="H100" s="34">
        <v>0</v>
      </c>
      <c r="I100" s="173"/>
    </row>
    <row r="101" spans="1:9" ht="16.899999999999999" thickBot="1" x14ac:dyDescent="0.65">
      <c r="A101" s="29" t="s">
        <v>50</v>
      </c>
      <c r="B101" s="30">
        <v>5314524693.6610003</v>
      </c>
      <c r="C101" s="31">
        <v>2227371279</v>
      </c>
      <c r="D101" s="30">
        <v>4914989893.4549999</v>
      </c>
      <c r="E101" s="31">
        <v>2202944863</v>
      </c>
      <c r="F101" s="32">
        <v>-7.5177898915881003E-2</v>
      </c>
      <c r="G101" s="245">
        <v>-1.0966477044171309E-2</v>
      </c>
      <c r="H101" s="32">
        <v>1</v>
      </c>
      <c r="I101" s="173"/>
    </row>
    <row r="102" spans="1:9" x14ac:dyDescent="0.6">
      <c r="A102" s="147"/>
      <c r="B102" s="148"/>
      <c r="C102" s="149"/>
      <c r="D102" s="148"/>
      <c r="E102" s="149"/>
      <c r="F102" s="150"/>
      <c r="G102" s="150"/>
      <c r="H102" s="150"/>
      <c r="I102" s="189"/>
    </row>
    <row r="103" spans="1:9" ht="16.899999999999999" thickBot="1" x14ac:dyDescent="0.65">
      <c r="A103" s="41"/>
      <c r="B103" s="41"/>
      <c r="C103" s="41"/>
      <c r="D103" s="41"/>
      <c r="E103" s="41"/>
      <c r="F103" s="41"/>
      <c r="G103" s="41"/>
      <c r="H103" s="41"/>
      <c r="I103" s="189"/>
    </row>
    <row r="104" spans="1:9" ht="16.899999999999999" thickBot="1" x14ac:dyDescent="0.65">
      <c r="A104" s="262" t="s">
        <v>48</v>
      </c>
      <c r="B104" s="264" t="s">
        <v>142</v>
      </c>
      <c r="C104" s="265"/>
      <c r="D104" s="290" t="s">
        <v>143</v>
      </c>
      <c r="E104" s="291"/>
      <c r="F104" s="292" t="s">
        <v>79</v>
      </c>
      <c r="G104" s="294" t="s">
        <v>103</v>
      </c>
      <c r="H104" s="195"/>
      <c r="I104" s="189"/>
    </row>
    <row r="105" spans="1:9" ht="16.899999999999999" thickBot="1" x14ac:dyDescent="0.65">
      <c r="A105" s="289"/>
      <c r="B105" s="196" t="s">
        <v>4</v>
      </c>
      <c r="C105" s="197" t="s">
        <v>0</v>
      </c>
      <c r="D105" s="182" t="s">
        <v>4</v>
      </c>
      <c r="E105" s="198" t="s">
        <v>0</v>
      </c>
      <c r="F105" s="293"/>
      <c r="G105" s="295"/>
      <c r="H105" s="195"/>
      <c r="I105" s="189"/>
    </row>
    <row r="106" spans="1:9" x14ac:dyDescent="0.6">
      <c r="A106" s="26" t="s">
        <v>41</v>
      </c>
      <c r="B106" s="27">
        <v>2986615121.1599998</v>
      </c>
      <c r="C106" s="28">
        <v>1317344299</v>
      </c>
      <c r="D106" s="27">
        <v>2404819989.79</v>
      </c>
      <c r="E106" s="28">
        <v>1181194980</v>
      </c>
      <c r="F106" s="199">
        <f>+C106/$C$101</f>
        <v>0.59143453604709972</v>
      </c>
      <c r="G106" s="199">
        <v>0.53618908028021761</v>
      </c>
      <c r="H106" s="280">
        <f>SUM(G106:G115)</f>
        <v>0.90614680445590423</v>
      </c>
      <c r="I106" s="189"/>
    </row>
    <row r="107" spans="1:9" x14ac:dyDescent="0.6">
      <c r="A107" s="20" t="s">
        <v>92</v>
      </c>
      <c r="B107" s="21">
        <v>1045053785.58</v>
      </c>
      <c r="C107" s="22">
        <v>376769871</v>
      </c>
      <c r="D107" s="21">
        <v>1078000389.536</v>
      </c>
      <c r="E107" s="22">
        <v>393708050</v>
      </c>
      <c r="F107" s="33">
        <f t="shared" ref="F107:F170" si="0">+C107/$C$101</f>
        <v>0.16915449819805278</v>
      </c>
      <c r="G107" s="33">
        <v>0.1787189759546878</v>
      </c>
      <c r="H107" s="281"/>
      <c r="I107" s="189"/>
    </row>
    <row r="108" spans="1:9" x14ac:dyDescent="0.6">
      <c r="A108" s="20" t="s">
        <v>40</v>
      </c>
      <c r="B108" s="21">
        <v>269846252.20999998</v>
      </c>
      <c r="C108" s="22">
        <v>119698633</v>
      </c>
      <c r="D108" s="21">
        <v>260393497.52500001</v>
      </c>
      <c r="E108" s="22">
        <v>122568696</v>
      </c>
      <c r="F108" s="33">
        <f t="shared" si="0"/>
        <v>5.3739865521539754E-2</v>
      </c>
      <c r="G108" s="33">
        <v>5.5638567291731618E-2</v>
      </c>
      <c r="H108" s="281"/>
      <c r="I108" s="189"/>
    </row>
    <row r="109" spans="1:9" x14ac:dyDescent="0.6">
      <c r="A109" s="20" t="s">
        <v>38</v>
      </c>
      <c r="B109" s="21">
        <v>151983783.63</v>
      </c>
      <c r="C109" s="22">
        <v>61742500</v>
      </c>
      <c r="D109" s="21">
        <v>167688112.59999999</v>
      </c>
      <c r="E109" s="22">
        <v>74362319</v>
      </c>
      <c r="F109" s="200">
        <f t="shared" si="0"/>
        <v>2.7719895906945471E-2</v>
      </c>
      <c r="G109" s="200">
        <v>3.3755869358769328E-2</v>
      </c>
      <c r="H109" s="281"/>
      <c r="I109" s="189"/>
    </row>
    <row r="110" spans="1:9" x14ac:dyDescent="0.6">
      <c r="A110" s="20" t="s">
        <v>39</v>
      </c>
      <c r="B110" s="21">
        <v>164848164.00999999</v>
      </c>
      <c r="C110" s="22">
        <v>70136444</v>
      </c>
      <c r="D110" s="21">
        <v>163091066.324</v>
      </c>
      <c r="E110" s="22">
        <v>73758820</v>
      </c>
      <c r="F110" s="200">
        <f t="shared" si="0"/>
        <v>3.1488438708560718E-2</v>
      </c>
      <c r="G110" s="200">
        <v>3.3481918335238878E-2</v>
      </c>
      <c r="H110" s="281"/>
      <c r="I110" s="189"/>
    </row>
    <row r="111" spans="1:9" x14ac:dyDescent="0.6">
      <c r="A111" s="20" t="s">
        <v>37</v>
      </c>
      <c r="B111" s="21">
        <v>84655704.090000004</v>
      </c>
      <c r="C111" s="22">
        <v>39624732</v>
      </c>
      <c r="D111" s="21">
        <v>111043825.48999999</v>
      </c>
      <c r="E111" s="22">
        <v>53236512</v>
      </c>
      <c r="F111" s="33">
        <f t="shared" si="0"/>
        <v>1.7789908837196604E-2</v>
      </c>
      <c r="G111" s="33">
        <v>2.4166066474991931E-2</v>
      </c>
      <c r="H111" s="281"/>
      <c r="I111" s="189"/>
    </row>
    <row r="112" spans="1:9" x14ac:dyDescent="0.6">
      <c r="A112" s="20" t="s">
        <v>94</v>
      </c>
      <c r="B112" s="21">
        <v>52131688.159999996</v>
      </c>
      <c r="C112" s="22">
        <v>18160602</v>
      </c>
      <c r="D112" s="21">
        <v>70300959.840000004</v>
      </c>
      <c r="E112" s="22">
        <v>25287861</v>
      </c>
      <c r="F112" s="33">
        <f t="shared" si="0"/>
        <v>8.1533789050891314E-3</v>
      </c>
      <c r="G112" s="33">
        <v>1.147911662462702E-2</v>
      </c>
      <c r="H112" s="281"/>
      <c r="I112" s="189"/>
    </row>
    <row r="113" spans="1:9" x14ac:dyDescent="0.6">
      <c r="A113" s="20" t="s">
        <v>85</v>
      </c>
      <c r="B113" s="21">
        <v>38619494.479999997</v>
      </c>
      <c r="C113" s="22">
        <v>12513288</v>
      </c>
      <c r="D113" s="21">
        <v>66409708.420000002</v>
      </c>
      <c r="E113" s="22">
        <v>25083998</v>
      </c>
      <c r="F113" s="33">
        <f t="shared" si="0"/>
        <v>5.6179623567822797E-3</v>
      </c>
      <c r="G113" s="33">
        <v>1.138657549778176E-2</v>
      </c>
      <c r="H113" s="281"/>
      <c r="I113" s="189"/>
    </row>
    <row r="114" spans="1:9" x14ac:dyDescent="0.6">
      <c r="A114" s="20" t="s">
        <v>64</v>
      </c>
      <c r="B114" s="21">
        <v>13950882.1</v>
      </c>
      <c r="C114" s="22">
        <v>5970488</v>
      </c>
      <c r="D114" s="21">
        <v>50645349.740000002</v>
      </c>
      <c r="E114" s="22">
        <v>24912648</v>
      </c>
      <c r="F114" s="33">
        <f t="shared" si="0"/>
        <v>2.6805086589248421E-3</v>
      </c>
      <c r="G114" s="33">
        <v>1.1308793251445079E-2</v>
      </c>
      <c r="H114" s="281"/>
      <c r="I114" s="189"/>
    </row>
    <row r="115" spans="1:9" ht="16.899999999999999" thickBot="1" x14ac:dyDescent="0.65">
      <c r="A115" s="23" t="s">
        <v>88</v>
      </c>
      <c r="B115" s="24">
        <v>2628714</v>
      </c>
      <c r="C115" s="25">
        <v>1152782</v>
      </c>
      <c r="D115" s="24">
        <v>54279905.659999996</v>
      </c>
      <c r="E115" s="25">
        <v>22077564</v>
      </c>
      <c r="F115" s="201">
        <f t="shared" si="0"/>
        <v>5.1755269131312166E-4</v>
      </c>
      <c r="G115" s="201">
        <v>1.0021841386413309E-2</v>
      </c>
      <c r="H115" s="282"/>
      <c r="I115" s="189"/>
    </row>
    <row r="116" spans="1:9" x14ac:dyDescent="0.6">
      <c r="A116" s="20" t="s">
        <v>95</v>
      </c>
      <c r="B116" s="21">
        <v>52930208.299999997</v>
      </c>
      <c r="C116" s="22">
        <v>16957028</v>
      </c>
      <c r="D116" s="21">
        <v>60105137.840000004</v>
      </c>
      <c r="E116" s="22">
        <v>20415172</v>
      </c>
      <c r="F116" s="200">
        <f t="shared" si="0"/>
        <v>7.6130226513529539E-3</v>
      </c>
      <c r="G116" s="200">
        <v>9.2672187774134052E-3</v>
      </c>
      <c r="H116" s="147"/>
      <c r="I116" s="189"/>
    </row>
    <row r="117" spans="1:9" x14ac:dyDescent="0.6">
      <c r="A117" s="20" t="s">
        <v>89</v>
      </c>
      <c r="B117" s="21">
        <v>31391517.48</v>
      </c>
      <c r="C117" s="22">
        <v>13024008</v>
      </c>
      <c r="D117" s="21">
        <v>37926535.369999997</v>
      </c>
      <c r="E117" s="22">
        <v>17395105</v>
      </c>
      <c r="F117" s="200">
        <f t="shared" si="0"/>
        <v>5.847255068246752E-3</v>
      </c>
      <c r="G117" s="200">
        <v>7.8962961316749042E-3</v>
      </c>
      <c r="H117" s="147"/>
      <c r="I117" s="189"/>
    </row>
    <row r="118" spans="1:9" x14ac:dyDescent="0.6">
      <c r="A118" s="20" t="s">
        <v>43</v>
      </c>
      <c r="B118" s="21">
        <v>30521031.100000001</v>
      </c>
      <c r="C118" s="22">
        <v>13906363</v>
      </c>
      <c r="D118" s="21">
        <v>36597526.350000001</v>
      </c>
      <c r="E118" s="22">
        <v>16719196</v>
      </c>
      <c r="F118" s="200">
        <f t="shared" si="0"/>
        <v>6.2433969276300431E-3</v>
      </c>
      <c r="G118" s="200">
        <v>7.5894754702265114E-3</v>
      </c>
      <c r="H118" s="147"/>
      <c r="I118" s="189"/>
    </row>
    <row r="119" spans="1:9" x14ac:dyDescent="0.6">
      <c r="A119" s="20" t="s">
        <v>35</v>
      </c>
      <c r="B119" s="21">
        <v>19380976.699999999</v>
      </c>
      <c r="C119" s="22">
        <v>8447338</v>
      </c>
      <c r="D119" s="21">
        <v>30683007.68</v>
      </c>
      <c r="E119" s="22">
        <v>14613807</v>
      </c>
      <c r="F119" s="200">
        <f t="shared" si="0"/>
        <v>3.7925145572463852E-3</v>
      </c>
      <c r="G119" s="200">
        <v>6.6337597665057854E-3</v>
      </c>
      <c r="H119" s="147"/>
      <c r="I119" s="189"/>
    </row>
    <row r="120" spans="1:9" x14ac:dyDescent="0.6">
      <c r="A120" s="20" t="s">
        <v>34</v>
      </c>
      <c r="B120" s="21">
        <v>32289492.43</v>
      </c>
      <c r="C120" s="22">
        <v>13432968</v>
      </c>
      <c r="D120" s="21">
        <v>32361757.34</v>
      </c>
      <c r="E120" s="22">
        <v>14310054</v>
      </c>
      <c r="F120" s="200">
        <f t="shared" si="0"/>
        <v>6.0308616379532659E-3</v>
      </c>
      <c r="G120" s="200">
        <v>6.4958747903079046E-3</v>
      </c>
      <c r="H120" s="147"/>
      <c r="I120" s="189"/>
    </row>
    <row r="121" spans="1:9" x14ac:dyDescent="0.6">
      <c r="A121" s="20" t="s">
        <v>87</v>
      </c>
      <c r="B121" s="21">
        <v>25313702.969999999</v>
      </c>
      <c r="C121" s="22">
        <v>10725020</v>
      </c>
      <c r="D121" s="21">
        <v>27699429.170000002</v>
      </c>
      <c r="E121" s="22">
        <v>12720847</v>
      </c>
      <c r="F121" s="200">
        <f t="shared" si="0"/>
        <v>4.8151020447812819E-3</v>
      </c>
      <c r="G121" s="200">
        <v>5.7744736210404192E-3</v>
      </c>
      <c r="H121" s="147"/>
      <c r="I121" s="189"/>
    </row>
    <row r="122" spans="1:9" x14ac:dyDescent="0.6">
      <c r="A122" s="20" t="s">
        <v>86</v>
      </c>
      <c r="B122" s="21">
        <v>37200315.416000001</v>
      </c>
      <c r="C122" s="22">
        <v>16649362</v>
      </c>
      <c r="D122" s="21">
        <v>26525792.210000001</v>
      </c>
      <c r="E122" s="22">
        <v>11693370</v>
      </c>
      <c r="F122" s="200">
        <f t="shared" si="0"/>
        <v>7.4748930081718987E-3</v>
      </c>
      <c r="G122" s="200">
        <v>5.3080629462853701E-3</v>
      </c>
      <c r="H122" s="147"/>
      <c r="I122" s="189"/>
    </row>
    <row r="123" spans="1:9" x14ac:dyDescent="0.6">
      <c r="A123" s="20" t="s">
        <v>93</v>
      </c>
      <c r="B123" s="21">
        <v>64189240.079999998</v>
      </c>
      <c r="C123" s="22">
        <v>24533689</v>
      </c>
      <c r="D123" s="21">
        <v>29689228.510000002</v>
      </c>
      <c r="E123" s="22">
        <v>9887831</v>
      </c>
      <c r="F123" s="200">
        <f t="shared" si="0"/>
        <v>1.1014638300900889E-2</v>
      </c>
      <c r="G123" s="200">
        <v>4.4884604994310292E-3</v>
      </c>
      <c r="H123" s="147"/>
      <c r="I123" s="189"/>
    </row>
    <row r="124" spans="1:9" x14ac:dyDescent="0.6">
      <c r="A124" s="20" t="s">
        <v>46</v>
      </c>
      <c r="B124" s="21">
        <v>13819898.23</v>
      </c>
      <c r="C124" s="22">
        <v>6432653</v>
      </c>
      <c r="D124" s="21">
        <v>17834953.469999999</v>
      </c>
      <c r="E124" s="22">
        <v>9202533</v>
      </c>
      <c r="F124" s="200">
        <f t="shared" si="0"/>
        <v>2.8880021308742036E-3</v>
      </c>
      <c r="G124" s="200">
        <v>4.177377815742454E-3</v>
      </c>
      <c r="H124" s="147"/>
      <c r="I124" s="189"/>
    </row>
    <row r="125" spans="1:9" x14ac:dyDescent="0.6">
      <c r="A125" s="20" t="s">
        <v>83</v>
      </c>
      <c r="B125" s="21">
        <v>27378494.379999999</v>
      </c>
      <c r="C125" s="22">
        <v>9794979</v>
      </c>
      <c r="D125" s="21">
        <v>23486795.41</v>
      </c>
      <c r="E125" s="22">
        <v>9006322</v>
      </c>
      <c r="F125" s="200">
        <f t="shared" si="0"/>
        <v>4.3975510918851171E-3</v>
      </c>
      <c r="G125" s="200">
        <v>4.0883102211351167E-3</v>
      </c>
      <c r="H125" s="147"/>
      <c r="I125" s="189"/>
    </row>
    <row r="126" spans="1:9" x14ac:dyDescent="0.6">
      <c r="A126" s="20" t="s">
        <v>45</v>
      </c>
      <c r="B126" s="21">
        <v>23641108.34</v>
      </c>
      <c r="C126" s="22">
        <v>9356859</v>
      </c>
      <c r="D126" s="21">
        <v>21296115.379999999</v>
      </c>
      <c r="E126" s="22">
        <v>8683888</v>
      </c>
      <c r="F126" s="200">
        <f t="shared" si="0"/>
        <v>4.2008528565569241E-3</v>
      </c>
      <c r="G126" s="200">
        <v>3.9419452324259106E-3</v>
      </c>
      <c r="H126" s="147"/>
      <c r="I126" s="189"/>
    </row>
    <row r="127" spans="1:9" x14ac:dyDescent="0.6">
      <c r="A127" s="20" t="s">
        <v>49</v>
      </c>
      <c r="B127" s="21">
        <v>16929495.899999999</v>
      </c>
      <c r="C127" s="22">
        <v>7734245</v>
      </c>
      <c r="D127" s="21">
        <v>13814687.640000001</v>
      </c>
      <c r="E127" s="22">
        <v>6795917</v>
      </c>
      <c r="F127" s="200">
        <f t="shared" si="0"/>
        <v>3.4723645190721706E-3</v>
      </c>
      <c r="G127" s="200">
        <v>3.0849237827701359E-3</v>
      </c>
      <c r="H127" s="147"/>
      <c r="I127" s="189"/>
    </row>
    <row r="128" spans="1:9" x14ac:dyDescent="0.6">
      <c r="A128" s="20" t="s">
        <v>81</v>
      </c>
      <c r="B128" s="21">
        <v>8783296.6799999997</v>
      </c>
      <c r="C128" s="22">
        <v>3540079</v>
      </c>
      <c r="D128" s="21">
        <v>13233481.109999999</v>
      </c>
      <c r="E128" s="22">
        <v>5802131</v>
      </c>
      <c r="F128" s="200">
        <f t="shared" si="0"/>
        <v>1.5893528992568103E-3</v>
      </c>
      <c r="G128" s="200">
        <v>2.6338067272816709E-3</v>
      </c>
      <c r="H128" s="147"/>
      <c r="I128" s="189"/>
    </row>
    <row r="129" spans="1:10" x14ac:dyDescent="0.6">
      <c r="A129" s="20" t="s">
        <v>44</v>
      </c>
      <c r="B129" s="21">
        <v>12086733.43</v>
      </c>
      <c r="C129" s="22">
        <v>5055606</v>
      </c>
      <c r="D129" s="21">
        <v>11445124.07</v>
      </c>
      <c r="E129" s="22">
        <v>4929762</v>
      </c>
      <c r="F129" s="200">
        <f t="shared" si="0"/>
        <v>2.2697634865210992E-3</v>
      </c>
      <c r="G129" s="200">
        <v>2.2378054407074821E-3</v>
      </c>
      <c r="H129" s="147"/>
      <c r="I129" s="189"/>
    </row>
    <row r="130" spans="1:10" x14ac:dyDescent="0.6">
      <c r="A130" s="20" t="s">
        <v>96</v>
      </c>
      <c r="B130" s="21">
        <v>7081268.5999999996</v>
      </c>
      <c r="C130" s="22">
        <v>2970290</v>
      </c>
      <c r="D130" s="21">
        <v>9326500.6699999999</v>
      </c>
      <c r="E130" s="22">
        <v>4174496</v>
      </c>
      <c r="F130" s="200">
        <f t="shared" si="0"/>
        <v>1.3335405857139097E-3</v>
      </c>
      <c r="G130" s="200">
        <v>1.8949616352699429E-3</v>
      </c>
      <c r="H130" s="147"/>
      <c r="I130" s="189"/>
    </row>
    <row r="131" spans="1:10" x14ac:dyDescent="0.6">
      <c r="A131" s="20" t="s">
        <v>109</v>
      </c>
      <c r="B131" s="21">
        <v>5879173.7199999997</v>
      </c>
      <c r="C131" s="22">
        <v>2521549</v>
      </c>
      <c r="D131" s="21">
        <v>7521351.1699999999</v>
      </c>
      <c r="E131" s="22">
        <v>3215428</v>
      </c>
      <c r="F131" s="200">
        <f t="shared" si="0"/>
        <v>1.1320739491316751E-3</v>
      </c>
      <c r="G131" s="200">
        <v>1.459604393194475E-3</v>
      </c>
      <c r="H131" s="147"/>
      <c r="I131" s="189"/>
    </row>
    <row r="132" spans="1:10" x14ac:dyDescent="0.6">
      <c r="A132" s="20" t="s">
        <v>33</v>
      </c>
      <c r="B132" s="21">
        <v>7599819.9500000002</v>
      </c>
      <c r="C132" s="22">
        <v>3697879</v>
      </c>
      <c r="D132" s="21">
        <v>6186638.7999999998</v>
      </c>
      <c r="E132" s="22">
        <v>3138027</v>
      </c>
      <c r="F132" s="200">
        <f t="shared" si="0"/>
        <v>1.660198744081947E-3</v>
      </c>
      <c r="G132" s="200">
        <v>1.4244691515912899E-3</v>
      </c>
      <c r="H132" s="147"/>
      <c r="I132" s="189"/>
    </row>
    <row r="133" spans="1:10" x14ac:dyDescent="0.6">
      <c r="A133" s="20" t="s">
        <v>36</v>
      </c>
      <c r="B133" s="21">
        <v>8094969.9000000004</v>
      </c>
      <c r="C133" s="22">
        <v>2260915</v>
      </c>
      <c r="D133" s="21">
        <v>7936559.5499999998</v>
      </c>
      <c r="E133" s="22">
        <v>2389102</v>
      </c>
      <c r="F133" s="33">
        <f t="shared" si="0"/>
        <v>1.0150597798024314E-3</v>
      </c>
      <c r="G133" s="33">
        <v>1.084503765902923E-3</v>
      </c>
      <c r="H133" s="147"/>
      <c r="I133" s="189"/>
    </row>
    <row r="134" spans="1:10" x14ac:dyDescent="0.6">
      <c r="A134" s="20" t="s">
        <v>54</v>
      </c>
      <c r="B134" s="21">
        <v>6471040.9299999997</v>
      </c>
      <c r="C134" s="22">
        <v>2594470</v>
      </c>
      <c r="D134" s="21">
        <v>5046659.9400000004</v>
      </c>
      <c r="E134" s="22">
        <v>2341037</v>
      </c>
      <c r="F134" s="200">
        <f t="shared" si="0"/>
        <v>1.1648125413401273E-3</v>
      </c>
      <c r="G134" s="200">
        <v>1.0626852443378651E-3</v>
      </c>
      <c r="H134" s="147"/>
      <c r="I134" s="189"/>
    </row>
    <row r="135" spans="1:10" x14ac:dyDescent="0.6">
      <c r="A135" s="20" t="s">
        <v>91</v>
      </c>
      <c r="B135" s="21">
        <v>2368627.63</v>
      </c>
      <c r="C135" s="22">
        <v>1095652</v>
      </c>
      <c r="D135" s="21">
        <v>4560176.79</v>
      </c>
      <c r="E135" s="22">
        <v>2173006</v>
      </c>
      <c r="F135" s="200">
        <f t="shared" si="0"/>
        <v>4.9190362214417333E-4</v>
      </c>
      <c r="G135" s="200">
        <v>9.8640961764279991E-4</v>
      </c>
      <c r="H135" s="147"/>
      <c r="I135" s="189"/>
    </row>
    <row r="136" spans="1:10" x14ac:dyDescent="0.6">
      <c r="A136" s="20" t="s">
        <v>90</v>
      </c>
      <c r="B136" s="21">
        <v>0</v>
      </c>
      <c r="C136" s="22">
        <v>0</v>
      </c>
      <c r="D136" s="21">
        <v>6290117.9299999997</v>
      </c>
      <c r="E136" s="22">
        <v>2127375</v>
      </c>
      <c r="F136" s="200">
        <f t="shared" si="0"/>
        <v>0</v>
      </c>
      <c r="G136" s="200">
        <v>9.6569598074411724E-4</v>
      </c>
      <c r="H136" s="147"/>
      <c r="I136" s="189"/>
    </row>
    <row r="137" spans="1:10" x14ac:dyDescent="0.6">
      <c r="A137" s="20" t="s">
        <v>69</v>
      </c>
      <c r="B137" s="21">
        <v>3062034.37</v>
      </c>
      <c r="C137" s="22">
        <v>1406468</v>
      </c>
      <c r="D137" s="21">
        <v>4330152.66</v>
      </c>
      <c r="E137" s="22">
        <v>2035602</v>
      </c>
      <c r="F137" s="200">
        <f t="shared" si="0"/>
        <v>6.3144748846337266E-4</v>
      </c>
      <c r="G137" s="200">
        <v>9.2403674471810873E-4</v>
      </c>
      <c r="H137" s="147"/>
      <c r="I137" s="193"/>
      <c r="J137" s="189"/>
    </row>
    <row r="138" spans="1:10" x14ac:dyDescent="0.6">
      <c r="A138" s="20" t="s">
        <v>56</v>
      </c>
      <c r="B138" s="21">
        <v>3091773.84</v>
      </c>
      <c r="C138" s="22">
        <v>1235914</v>
      </c>
      <c r="D138" s="21">
        <v>3863558.07</v>
      </c>
      <c r="E138" s="22">
        <v>1703286</v>
      </c>
      <c r="F138" s="200">
        <f t="shared" si="0"/>
        <v>5.5487561128779374E-4</v>
      </c>
      <c r="G138" s="200">
        <v>7.7318594242092929E-4</v>
      </c>
      <c r="H138" s="147"/>
      <c r="I138" s="193"/>
      <c r="J138" s="189"/>
    </row>
    <row r="139" spans="1:10" x14ac:dyDescent="0.6">
      <c r="A139" s="20" t="s">
        <v>53</v>
      </c>
      <c r="B139" s="21">
        <v>3027953.81</v>
      </c>
      <c r="C139" s="22">
        <v>1303036</v>
      </c>
      <c r="D139" s="21">
        <v>3880341.75</v>
      </c>
      <c r="E139" s="22">
        <v>1694693</v>
      </c>
      <c r="F139" s="200">
        <f t="shared" si="0"/>
        <v>5.8501068604288132E-4</v>
      </c>
      <c r="G139" s="200">
        <v>7.6928525468955415E-4</v>
      </c>
      <c r="H139" s="147"/>
      <c r="I139" s="193"/>
      <c r="J139" s="189"/>
    </row>
    <row r="140" spans="1:10" x14ac:dyDescent="0.6">
      <c r="A140" s="20" t="s">
        <v>42</v>
      </c>
      <c r="B140" s="21">
        <v>3540668.7050000001</v>
      </c>
      <c r="C140" s="22">
        <v>1391734</v>
      </c>
      <c r="D140" s="21">
        <v>3683339.64</v>
      </c>
      <c r="E140" s="22">
        <v>1692766</v>
      </c>
      <c r="F140" s="200">
        <f t="shared" si="0"/>
        <v>6.248325158546682E-4</v>
      </c>
      <c r="G140" s="200">
        <v>7.6841051650052125E-4</v>
      </c>
      <c r="H140" s="147"/>
      <c r="I140" s="193"/>
      <c r="J140" s="189"/>
    </row>
    <row r="141" spans="1:10" x14ac:dyDescent="0.6">
      <c r="A141" s="20" t="s">
        <v>60</v>
      </c>
      <c r="B141" s="21">
        <v>3289881.52</v>
      </c>
      <c r="C141" s="22">
        <v>1145787</v>
      </c>
      <c r="D141" s="21">
        <v>3941525.55</v>
      </c>
      <c r="E141" s="22">
        <v>1510026</v>
      </c>
      <c r="F141" s="200">
        <f t="shared" si="0"/>
        <v>5.144122180269884E-4</v>
      </c>
      <c r="G141" s="200">
        <v>6.854579183355621E-4</v>
      </c>
      <c r="H141" s="147"/>
      <c r="I141" s="193"/>
      <c r="J141" s="189"/>
    </row>
    <row r="142" spans="1:10" x14ac:dyDescent="0.6">
      <c r="A142" s="20" t="s">
        <v>70</v>
      </c>
      <c r="B142" s="21">
        <v>768191.24</v>
      </c>
      <c r="C142" s="22">
        <v>303115</v>
      </c>
      <c r="D142" s="21">
        <v>3480068.99</v>
      </c>
      <c r="E142" s="22">
        <v>1391679</v>
      </c>
      <c r="F142" s="200">
        <f t="shared" si="0"/>
        <v>1.3608642746623114E-4</v>
      </c>
      <c r="G142" s="200">
        <v>6.3173573854444676E-4</v>
      </c>
      <c r="H142" s="147"/>
      <c r="I142" s="193"/>
      <c r="J142" s="189"/>
    </row>
    <row r="143" spans="1:10" x14ac:dyDescent="0.6">
      <c r="A143" s="20" t="s">
        <v>97</v>
      </c>
      <c r="B143" s="21">
        <v>1264919.28</v>
      </c>
      <c r="C143" s="22">
        <v>581078</v>
      </c>
      <c r="D143" s="21">
        <v>2750327.78</v>
      </c>
      <c r="E143" s="22">
        <v>1309327</v>
      </c>
      <c r="F143" s="200">
        <f t="shared" si="0"/>
        <v>2.6088061989417436E-4</v>
      </c>
      <c r="G143" s="200">
        <v>5.9435305076902412E-4</v>
      </c>
      <c r="H143" s="147"/>
      <c r="I143" s="193"/>
      <c r="J143" s="189"/>
    </row>
    <row r="144" spans="1:10" x14ac:dyDescent="0.6">
      <c r="A144" s="20" t="s">
        <v>84</v>
      </c>
      <c r="B144" s="21">
        <v>2248912.3199999998</v>
      </c>
      <c r="C144" s="22">
        <v>903395</v>
      </c>
      <c r="D144" s="21">
        <v>2793254.25</v>
      </c>
      <c r="E144" s="22">
        <v>1246654</v>
      </c>
      <c r="F144" s="200">
        <f t="shared" si="0"/>
        <v>4.0558797202664299E-4</v>
      </c>
      <c r="G144" s="200">
        <v>5.6590340545441058E-4</v>
      </c>
      <c r="H144" s="147"/>
      <c r="I144" s="193"/>
      <c r="J144" s="189"/>
    </row>
    <row r="145" spans="1:10" x14ac:dyDescent="0.6">
      <c r="A145" s="20" t="s">
        <v>75</v>
      </c>
      <c r="B145" s="21">
        <v>908393.13</v>
      </c>
      <c r="C145" s="22">
        <v>328683</v>
      </c>
      <c r="D145" s="21">
        <v>3073357.26</v>
      </c>
      <c r="E145" s="22">
        <v>1215564</v>
      </c>
      <c r="F145" s="200">
        <f t="shared" si="0"/>
        <v>1.4756542975069941E-4</v>
      </c>
      <c r="G145" s="200">
        <v>5.5179047847099929E-4</v>
      </c>
      <c r="H145" s="147"/>
      <c r="I145" s="193"/>
      <c r="J145" s="189"/>
    </row>
    <row r="146" spans="1:10" x14ac:dyDescent="0.6">
      <c r="A146" s="20" t="s">
        <v>72</v>
      </c>
      <c r="B146" s="21">
        <v>566269.41</v>
      </c>
      <c r="C146" s="22">
        <v>204979</v>
      </c>
      <c r="D146" s="21">
        <v>2768275.83</v>
      </c>
      <c r="E146" s="22">
        <v>1047875</v>
      </c>
      <c r="F146" s="200">
        <f t="shared" si="0"/>
        <v>9.2027315756727953E-5</v>
      </c>
      <c r="G146" s="200">
        <v>4.7567009851212969E-4</v>
      </c>
      <c r="H146" s="147"/>
      <c r="I146" s="193"/>
      <c r="J146" s="189"/>
    </row>
    <row r="147" spans="1:10" x14ac:dyDescent="0.6">
      <c r="A147" s="20" t="s">
        <v>71</v>
      </c>
      <c r="B147" s="21">
        <v>824723</v>
      </c>
      <c r="C147" s="22">
        <v>273546</v>
      </c>
      <c r="D147" s="21">
        <v>2428811.1</v>
      </c>
      <c r="E147" s="22">
        <v>1037738</v>
      </c>
      <c r="F147" s="200">
        <f t="shared" si="0"/>
        <v>1.2281113731645634E-4</v>
      </c>
      <c r="G147" s="200">
        <v>4.7106853077874788E-4</v>
      </c>
      <c r="H147" s="147"/>
      <c r="I147" s="193"/>
      <c r="J147" s="189"/>
    </row>
    <row r="148" spans="1:10" x14ac:dyDescent="0.6">
      <c r="A148" s="20" t="s">
        <v>63</v>
      </c>
      <c r="B148" s="21">
        <v>1768821.8</v>
      </c>
      <c r="C148" s="22">
        <v>764012</v>
      </c>
      <c r="D148" s="21">
        <v>2077000.8</v>
      </c>
      <c r="E148" s="22">
        <v>912842</v>
      </c>
      <c r="F148" s="33">
        <f t="shared" si="0"/>
        <v>3.4301061848252375E-4</v>
      </c>
      <c r="G148" s="33">
        <v>4.1437351217083092E-4</v>
      </c>
      <c r="H148" s="147"/>
      <c r="I148" s="193"/>
      <c r="J148" s="189"/>
    </row>
    <row r="149" spans="1:10" x14ac:dyDescent="0.6">
      <c r="A149" s="20" t="s">
        <v>116</v>
      </c>
      <c r="B149" s="21">
        <v>602560.9</v>
      </c>
      <c r="C149" s="22">
        <v>248201</v>
      </c>
      <c r="D149" s="21">
        <v>1922920.52</v>
      </c>
      <c r="E149" s="22">
        <v>904735</v>
      </c>
      <c r="F149" s="200">
        <f t="shared" si="0"/>
        <v>1.1143225305097418E-4</v>
      </c>
      <c r="G149" s="200">
        <v>4.106934382224708E-4</v>
      </c>
      <c r="H149" s="147"/>
      <c r="I149" s="193"/>
      <c r="J149" s="189"/>
    </row>
    <row r="150" spans="1:10" x14ac:dyDescent="0.6">
      <c r="A150" s="20" t="s">
        <v>61</v>
      </c>
      <c r="B150" s="21">
        <v>1123113.6599999999</v>
      </c>
      <c r="C150" s="22">
        <v>501194</v>
      </c>
      <c r="D150" s="21">
        <v>1663795</v>
      </c>
      <c r="E150" s="22">
        <v>765369</v>
      </c>
      <c r="F150" s="200">
        <f t="shared" si="0"/>
        <v>2.2501592111083337E-4</v>
      </c>
      <c r="G150" s="200">
        <v>3.4742993928486718E-4</v>
      </c>
      <c r="H150" s="147"/>
      <c r="I150" s="193"/>
      <c r="J150" s="189"/>
    </row>
    <row r="151" spans="1:10" x14ac:dyDescent="0.6">
      <c r="A151" s="20" t="s">
        <v>67</v>
      </c>
      <c r="B151" s="21">
        <v>1336563.49</v>
      </c>
      <c r="C151" s="22">
        <v>616494</v>
      </c>
      <c r="D151" s="21">
        <v>1490726.72</v>
      </c>
      <c r="E151" s="22">
        <v>732572</v>
      </c>
      <c r="F151" s="200">
        <f t="shared" si="0"/>
        <v>2.7678097756418093E-4</v>
      </c>
      <c r="G151" s="200">
        <v>3.3254214043395241E-4</v>
      </c>
      <c r="H151" s="147"/>
      <c r="I151" s="193"/>
      <c r="J151" s="189"/>
    </row>
    <row r="152" spans="1:10" x14ac:dyDescent="0.6">
      <c r="A152" s="20" t="s">
        <v>66</v>
      </c>
      <c r="B152" s="21">
        <v>2176271.89</v>
      </c>
      <c r="C152" s="22">
        <v>880008</v>
      </c>
      <c r="D152" s="21">
        <v>1322216.1200000001</v>
      </c>
      <c r="E152" s="22">
        <v>613349</v>
      </c>
      <c r="F152" s="200">
        <f t="shared" si="0"/>
        <v>3.9508815090544231E-4</v>
      </c>
      <c r="G152" s="200">
        <v>2.7842231110801978E-4</v>
      </c>
      <c r="H152" s="147"/>
      <c r="I152" s="193"/>
      <c r="J152" s="189"/>
    </row>
    <row r="153" spans="1:10" x14ac:dyDescent="0.6">
      <c r="A153" s="20" t="s">
        <v>59</v>
      </c>
      <c r="B153" s="21">
        <v>1249460.71</v>
      </c>
      <c r="C153" s="22">
        <v>440017</v>
      </c>
      <c r="D153" s="21">
        <v>1420687.23</v>
      </c>
      <c r="E153" s="22">
        <v>579915</v>
      </c>
      <c r="F153" s="200">
        <f t="shared" si="0"/>
        <v>1.9754991192916428E-4</v>
      </c>
      <c r="G153" s="200">
        <v>2.6324535386249481E-4</v>
      </c>
      <c r="H153" s="147"/>
      <c r="I153" s="193"/>
      <c r="J153" s="189"/>
    </row>
    <row r="154" spans="1:10" x14ac:dyDescent="0.6">
      <c r="A154" s="20" t="s">
        <v>115</v>
      </c>
      <c r="B154" s="21">
        <v>0</v>
      </c>
      <c r="C154" s="22">
        <v>0</v>
      </c>
      <c r="D154" s="21">
        <v>1216841.74</v>
      </c>
      <c r="E154" s="22">
        <v>564632</v>
      </c>
      <c r="F154" s="33">
        <f t="shared" si="0"/>
        <v>0</v>
      </c>
      <c r="G154" s="33">
        <v>2.5630782208097409E-4</v>
      </c>
      <c r="H154" s="147"/>
      <c r="I154" s="193"/>
      <c r="J154" s="189"/>
    </row>
    <row r="155" spans="1:10" x14ac:dyDescent="0.6">
      <c r="A155" s="20" t="s">
        <v>57</v>
      </c>
      <c r="B155" s="21">
        <v>33333994.57</v>
      </c>
      <c r="C155" s="22">
        <v>14563923</v>
      </c>
      <c r="D155" s="21">
        <v>1102608.3799999999</v>
      </c>
      <c r="E155" s="22">
        <v>519138</v>
      </c>
      <c r="F155" s="200">
        <f t="shared" si="0"/>
        <v>6.5386148853183628E-3</v>
      </c>
      <c r="G155" s="200">
        <v>2.356563746643349E-4</v>
      </c>
      <c r="H155" s="147"/>
      <c r="I155" s="193"/>
      <c r="J155" s="189"/>
    </row>
    <row r="156" spans="1:10" x14ac:dyDescent="0.6">
      <c r="A156" s="20" t="s">
        <v>124</v>
      </c>
      <c r="B156" s="21">
        <v>122259.6</v>
      </c>
      <c r="C156" s="22">
        <v>50265</v>
      </c>
      <c r="D156" s="21">
        <v>813679.44000000006</v>
      </c>
      <c r="E156" s="22">
        <v>367751</v>
      </c>
      <c r="F156" s="200">
        <f t="shared" si="0"/>
        <v>2.2566960647246454E-5</v>
      </c>
      <c r="G156" s="200">
        <v>1.669360891307973E-4</v>
      </c>
      <c r="H156" s="147"/>
      <c r="I156" s="193"/>
      <c r="J156" s="189"/>
    </row>
    <row r="157" spans="1:10" x14ac:dyDescent="0.6">
      <c r="A157" s="20" t="s">
        <v>58</v>
      </c>
      <c r="B157" s="21">
        <v>1088926.6399999999</v>
      </c>
      <c r="C157" s="22">
        <v>417253</v>
      </c>
      <c r="D157" s="21">
        <v>1071496.78</v>
      </c>
      <c r="E157" s="22">
        <v>358403</v>
      </c>
      <c r="F157" s="200">
        <f t="shared" si="0"/>
        <v>1.8732979271750771E-4</v>
      </c>
      <c r="G157" s="200">
        <v>1.6269267834144609E-4</v>
      </c>
      <c r="H157" s="147"/>
      <c r="I157" s="193"/>
      <c r="J157" s="189"/>
    </row>
    <row r="158" spans="1:10" x14ac:dyDescent="0.6">
      <c r="A158" s="20" t="s">
        <v>107</v>
      </c>
      <c r="B158" s="21">
        <v>455424.76</v>
      </c>
      <c r="C158" s="22">
        <v>165717</v>
      </c>
      <c r="D158" s="21">
        <v>569278.30000000005</v>
      </c>
      <c r="E158" s="22">
        <v>259165</v>
      </c>
      <c r="F158" s="33">
        <f t="shared" si="0"/>
        <v>7.4400258979006079E-5</v>
      </c>
      <c r="G158" s="33">
        <v>1.176447964508134E-4</v>
      </c>
      <c r="H158" s="147"/>
      <c r="I158" s="193"/>
      <c r="J158" s="189"/>
    </row>
    <row r="159" spans="1:10" x14ac:dyDescent="0.6">
      <c r="A159" s="20" t="s">
        <v>98</v>
      </c>
      <c r="B159" s="21">
        <v>0</v>
      </c>
      <c r="C159" s="22">
        <v>0</v>
      </c>
      <c r="D159" s="21">
        <v>556114.44000000006</v>
      </c>
      <c r="E159" s="22">
        <v>228092</v>
      </c>
      <c r="F159" s="200">
        <f t="shared" si="0"/>
        <v>0</v>
      </c>
      <c r="G159" s="200">
        <v>1.035395864104294E-4</v>
      </c>
      <c r="H159" s="147"/>
      <c r="I159" s="193"/>
      <c r="J159" s="189"/>
    </row>
    <row r="160" spans="1:10" x14ac:dyDescent="0.6">
      <c r="A160" s="20" t="s">
        <v>118</v>
      </c>
      <c r="B160" s="21">
        <v>123121.57</v>
      </c>
      <c r="C160" s="22">
        <v>52910</v>
      </c>
      <c r="D160" s="21">
        <v>474184.08</v>
      </c>
      <c r="E160" s="22">
        <v>216189</v>
      </c>
      <c r="F160" s="33">
        <f t="shared" si="0"/>
        <v>2.3754459123561323E-5</v>
      </c>
      <c r="G160" s="33">
        <v>9.8136364477861192E-5</v>
      </c>
      <c r="H160" s="147"/>
      <c r="I160" s="193"/>
      <c r="J160" s="189"/>
    </row>
    <row r="161" spans="1:10" x14ac:dyDescent="0.6">
      <c r="A161" s="20" t="s">
        <v>119</v>
      </c>
      <c r="B161" s="21">
        <v>109200</v>
      </c>
      <c r="C161" s="22">
        <v>42990</v>
      </c>
      <c r="D161" s="21">
        <v>383426.25</v>
      </c>
      <c r="E161" s="22">
        <v>167082</v>
      </c>
      <c r="F161" s="33">
        <f t="shared" si="0"/>
        <v>1.9300778637722571E-5</v>
      </c>
      <c r="G161" s="33">
        <v>7.584483969901338E-5</v>
      </c>
      <c r="H161" s="147"/>
      <c r="I161" s="193"/>
      <c r="J161" s="189"/>
    </row>
    <row r="162" spans="1:10" x14ac:dyDescent="0.6">
      <c r="A162" s="20" t="s">
        <v>73</v>
      </c>
      <c r="B162" s="21">
        <v>323197.05</v>
      </c>
      <c r="C162" s="22">
        <v>121268</v>
      </c>
      <c r="D162" s="21">
        <v>447658.5</v>
      </c>
      <c r="E162" s="22">
        <v>164913</v>
      </c>
      <c r="F162" s="200">
        <f t="shared" si="0"/>
        <v>5.4444448100473152E-5</v>
      </c>
      <c r="G162" s="200">
        <v>7.4860248556298073E-5</v>
      </c>
      <c r="H162" s="188"/>
      <c r="I162" s="193"/>
      <c r="J162" s="189"/>
    </row>
    <row r="163" spans="1:10" x14ac:dyDescent="0.6">
      <c r="A163" s="20" t="s">
        <v>110</v>
      </c>
      <c r="B163" s="21">
        <v>271460.99</v>
      </c>
      <c r="C163" s="22">
        <v>81927</v>
      </c>
      <c r="D163" s="21">
        <v>659690.47</v>
      </c>
      <c r="E163" s="22">
        <v>164132</v>
      </c>
      <c r="F163" s="200">
        <f t="shared" si="0"/>
        <v>3.6781923504366064E-5</v>
      </c>
      <c r="G163" s="200">
        <v>7.450572311486854E-5</v>
      </c>
      <c r="H163" s="188"/>
      <c r="I163" s="193"/>
      <c r="J163" s="189"/>
    </row>
    <row r="164" spans="1:10" x14ac:dyDescent="0.6">
      <c r="A164" s="20" t="s">
        <v>121</v>
      </c>
      <c r="B164" s="21">
        <v>0</v>
      </c>
      <c r="C164" s="22">
        <v>0</v>
      </c>
      <c r="D164" s="21">
        <v>341433.38</v>
      </c>
      <c r="E164" s="22">
        <v>159500</v>
      </c>
      <c r="F164" s="200">
        <f t="shared" si="0"/>
        <v>0</v>
      </c>
      <c r="G164" s="200">
        <v>7.2403083108848557E-5</v>
      </c>
      <c r="H164" s="188"/>
      <c r="I164" s="193"/>
      <c r="J164" s="189"/>
    </row>
    <row r="165" spans="1:10" x14ac:dyDescent="0.6">
      <c r="A165" s="20" t="s">
        <v>105</v>
      </c>
      <c r="B165" s="21">
        <v>223958.48</v>
      </c>
      <c r="C165" s="22">
        <v>103406</v>
      </c>
      <c r="D165" s="21">
        <v>308158.53000000003</v>
      </c>
      <c r="E165" s="22">
        <v>148200</v>
      </c>
      <c r="F165" s="200">
        <f t="shared" si="0"/>
        <v>4.642512946760503E-5</v>
      </c>
      <c r="G165" s="200">
        <v>6.7273585684836083E-5</v>
      </c>
      <c r="H165" s="188"/>
      <c r="I165" s="193"/>
      <c r="J165" s="189"/>
    </row>
    <row r="166" spans="1:10" x14ac:dyDescent="0.6">
      <c r="A166" s="20" t="s">
        <v>108</v>
      </c>
      <c r="B166" s="21">
        <v>0</v>
      </c>
      <c r="C166" s="22">
        <v>0</v>
      </c>
      <c r="D166" s="21">
        <v>344231.46</v>
      </c>
      <c r="E166" s="22">
        <v>145927</v>
      </c>
      <c r="F166" s="200">
        <f t="shared" si="0"/>
        <v>0</v>
      </c>
      <c r="G166" s="200">
        <v>6.6241785008306858E-5</v>
      </c>
      <c r="H166" s="188"/>
      <c r="I166" s="193"/>
      <c r="J166" s="189"/>
    </row>
    <row r="167" spans="1:10" x14ac:dyDescent="0.6">
      <c r="A167" s="20" t="s">
        <v>77</v>
      </c>
      <c r="B167" s="21">
        <v>929452</v>
      </c>
      <c r="C167" s="22">
        <v>141773</v>
      </c>
      <c r="D167" s="21">
        <v>955666.09</v>
      </c>
      <c r="E167" s="22">
        <v>145302</v>
      </c>
      <c r="F167" s="200">
        <f t="shared" si="0"/>
        <v>6.3650367290203353E-5</v>
      </c>
      <c r="G167" s="200">
        <v>6.5958073867598203E-5</v>
      </c>
      <c r="H167" s="188"/>
      <c r="I167" s="193"/>
      <c r="J167" s="189"/>
    </row>
    <row r="168" spans="1:10" x14ac:dyDescent="0.6">
      <c r="A168" s="20" t="s">
        <v>126</v>
      </c>
      <c r="B168" s="21">
        <v>325870.01</v>
      </c>
      <c r="C168" s="22">
        <v>133885</v>
      </c>
      <c r="D168" s="21">
        <v>438820.04</v>
      </c>
      <c r="E168" s="22">
        <v>131972</v>
      </c>
      <c r="F168" s="200">
        <f t="shared" si="0"/>
        <v>6.0108972968399311E-5</v>
      </c>
      <c r="G168" s="200">
        <v>5.9907082658564022E-5</v>
      </c>
      <c r="H168" s="188"/>
      <c r="I168" s="193"/>
      <c r="J168" s="189"/>
    </row>
    <row r="169" spans="1:10" x14ac:dyDescent="0.6">
      <c r="A169" s="20" t="s">
        <v>76</v>
      </c>
      <c r="B169" s="21">
        <v>224968.25</v>
      </c>
      <c r="C169" s="22">
        <v>79607</v>
      </c>
      <c r="D169" s="21">
        <v>405309.4</v>
      </c>
      <c r="E169" s="22">
        <v>126639</v>
      </c>
      <c r="F169" s="200">
        <f t="shared" si="0"/>
        <v>3.5740336939129578E-5</v>
      </c>
      <c r="G169" s="200">
        <v>5.748623223712522E-5</v>
      </c>
      <c r="H169" s="188"/>
      <c r="I169" s="193"/>
      <c r="J169" s="189"/>
    </row>
    <row r="170" spans="1:10" x14ac:dyDescent="0.6">
      <c r="A170" s="20" t="s">
        <v>99</v>
      </c>
      <c r="B170" s="21">
        <v>0</v>
      </c>
      <c r="C170" s="22">
        <v>0</v>
      </c>
      <c r="D170" s="21">
        <v>262739.7</v>
      </c>
      <c r="E170" s="22">
        <v>121866</v>
      </c>
      <c r="F170" s="200">
        <f t="shared" si="0"/>
        <v>0</v>
      </c>
      <c r="G170" s="200">
        <v>5.5319586997761369E-5</v>
      </c>
      <c r="H170" s="188"/>
      <c r="I170" s="193"/>
      <c r="J170" s="189"/>
    </row>
    <row r="171" spans="1:10" x14ac:dyDescent="0.6">
      <c r="A171" s="20" t="s">
        <v>106</v>
      </c>
      <c r="B171" s="21">
        <v>123632</v>
      </c>
      <c r="C171" s="22">
        <v>45856</v>
      </c>
      <c r="D171" s="21">
        <v>251756.33</v>
      </c>
      <c r="E171" s="22">
        <v>118185</v>
      </c>
      <c r="F171" s="200">
        <f t="shared" ref="F171:F180" si="1">+C171/$C$101</f>
        <v>2.0587497213570742E-5</v>
      </c>
      <c r="G171" s="200">
        <v>5.3648641863443681E-5</v>
      </c>
      <c r="H171" s="188"/>
      <c r="I171" s="193"/>
      <c r="J171" s="189"/>
    </row>
    <row r="172" spans="1:10" x14ac:dyDescent="0.6">
      <c r="A172" s="20" t="s">
        <v>120</v>
      </c>
      <c r="B172" s="21">
        <v>136000</v>
      </c>
      <c r="C172" s="22">
        <v>40000</v>
      </c>
      <c r="D172" s="21">
        <v>315000</v>
      </c>
      <c r="E172" s="22">
        <v>92500</v>
      </c>
      <c r="F172" s="200">
        <f t="shared" si="1"/>
        <v>1.7958389055801416E-5</v>
      </c>
      <c r="G172" s="200">
        <v>4.1989248824880832E-5</v>
      </c>
      <c r="H172" s="188"/>
    </row>
    <row r="173" spans="1:10" x14ac:dyDescent="0.6">
      <c r="A173" s="20" t="s">
        <v>80</v>
      </c>
      <c r="B173" s="21">
        <v>0</v>
      </c>
      <c r="C173" s="22">
        <v>0</v>
      </c>
      <c r="D173" s="21">
        <v>183835.14</v>
      </c>
      <c r="E173" s="22">
        <v>90420</v>
      </c>
      <c r="F173" s="200">
        <f t="shared" si="1"/>
        <v>0</v>
      </c>
      <c r="G173" s="200">
        <v>4.1045058148602433E-5</v>
      </c>
      <c r="H173" s="188"/>
    </row>
    <row r="174" spans="1:10" x14ac:dyDescent="0.6">
      <c r="A174" s="20" t="s">
        <v>82</v>
      </c>
      <c r="B174" s="21">
        <v>72617.52</v>
      </c>
      <c r="C174" s="22">
        <v>43479</v>
      </c>
      <c r="D174" s="21">
        <v>168577.73</v>
      </c>
      <c r="E174" s="22">
        <v>80997</v>
      </c>
      <c r="F174" s="200">
        <f t="shared" si="1"/>
        <v>1.9520319943929744E-5</v>
      </c>
      <c r="G174" s="200">
        <v>3.6767602022366192E-5</v>
      </c>
      <c r="H174" s="188"/>
    </row>
    <row r="175" spans="1:10" x14ac:dyDescent="0.6">
      <c r="A175" s="20" t="s">
        <v>123</v>
      </c>
      <c r="B175" s="21">
        <v>0</v>
      </c>
      <c r="C175" s="22">
        <v>0</v>
      </c>
      <c r="D175" s="21">
        <v>160701.20000000001</v>
      </c>
      <c r="E175" s="22">
        <v>77462</v>
      </c>
      <c r="F175" s="200">
        <f t="shared" si="1"/>
        <v>0</v>
      </c>
      <c r="G175" s="200">
        <v>3.5162931810518028E-5</v>
      </c>
    </row>
    <row r="176" spans="1:10" x14ac:dyDescent="0.6">
      <c r="A176" s="20" t="s">
        <v>130</v>
      </c>
      <c r="B176" s="21">
        <v>0</v>
      </c>
      <c r="C176" s="22">
        <v>0</v>
      </c>
      <c r="D176" s="21">
        <v>103501.13</v>
      </c>
      <c r="E176" s="22">
        <v>48501</v>
      </c>
      <c r="F176" s="200">
        <f t="shared" si="1"/>
        <v>0</v>
      </c>
      <c r="G176" s="200">
        <v>2.2016438456816699E-5</v>
      </c>
    </row>
    <row r="177" spans="1:7" x14ac:dyDescent="0.6">
      <c r="A177" s="20" t="s">
        <v>122</v>
      </c>
      <c r="B177" s="21">
        <v>0</v>
      </c>
      <c r="C177" s="22">
        <v>0</v>
      </c>
      <c r="D177" s="21">
        <v>96408</v>
      </c>
      <c r="E177" s="22">
        <v>46800</v>
      </c>
      <c r="F177" s="200">
        <f t="shared" si="1"/>
        <v>0</v>
      </c>
      <c r="G177" s="200">
        <v>2.124429021626403E-5</v>
      </c>
    </row>
    <row r="178" spans="1:7" x14ac:dyDescent="0.6">
      <c r="A178" s="20" t="s">
        <v>65</v>
      </c>
      <c r="B178" s="21">
        <v>853901.88</v>
      </c>
      <c r="C178" s="22">
        <v>363933</v>
      </c>
      <c r="D178" s="21">
        <v>135300.35</v>
      </c>
      <c r="E178" s="22">
        <v>40929</v>
      </c>
      <c r="F178" s="200">
        <f t="shared" si="1"/>
        <v>1.6339126010612442E-4</v>
      </c>
      <c r="G178" s="200">
        <v>1.8579221244903209E-5</v>
      </c>
    </row>
    <row r="179" spans="1:7" x14ac:dyDescent="0.6">
      <c r="A179" s="20" t="s">
        <v>129</v>
      </c>
      <c r="B179" s="21">
        <v>117143.28</v>
      </c>
      <c r="C179" s="22">
        <v>54233</v>
      </c>
      <c r="D179" s="21">
        <v>92736</v>
      </c>
      <c r="E179" s="22">
        <v>40320</v>
      </c>
      <c r="F179" s="200">
        <f t="shared" si="1"/>
        <v>2.4348432841581955E-5</v>
      </c>
      <c r="G179" s="200">
        <v>1.83027731093967E-5</v>
      </c>
    </row>
    <row r="180" spans="1:7" x14ac:dyDescent="0.6">
      <c r="A180" s="20" t="s">
        <v>127</v>
      </c>
      <c r="B180" s="21">
        <v>98117.34</v>
      </c>
      <c r="C180" s="22">
        <v>46540</v>
      </c>
      <c r="D180" s="21">
        <v>0</v>
      </c>
      <c r="E180" s="22">
        <v>0</v>
      </c>
      <c r="F180" s="200">
        <f t="shared" si="1"/>
        <v>2.0894585666424947E-5</v>
      </c>
      <c r="G180" s="200">
        <v>0</v>
      </c>
    </row>
    <row r="181" spans="1:7" x14ac:dyDescent="0.6">
      <c r="A181" s="20" t="s">
        <v>128</v>
      </c>
      <c r="B181" s="21">
        <v>64620</v>
      </c>
      <c r="C181" s="22">
        <v>26455</v>
      </c>
      <c r="D181" s="21">
        <v>0</v>
      </c>
      <c r="E181" s="22">
        <v>0</v>
      </c>
      <c r="F181" s="200">
        <f t="shared" ref="F181:F187" si="2">+C181/$C$101</f>
        <v>1.1877229561780662E-5</v>
      </c>
      <c r="G181" s="200">
        <v>0</v>
      </c>
    </row>
    <row r="182" spans="1:7" x14ac:dyDescent="0.6">
      <c r="A182" s="20" t="s">
        <v>117</v>
      </c>
      <c r="B182" s="21">
        <v>472562.3</v>
      </c>
      <c r="C182" s="22">
        <v>206351</v>
      </c>
      <c r="D182" s="21">
        <v>0</v>
      </c>
      <c r="E182" s="22">
        <v>0</v>
      </c>
      <c r="F182" s="200">
        <f t="shared" si="2"/>
        <v>9.2643288501341944E-5</v>
      </c>
      <c r="G182" s="200">
        <v>0</v>
      </c>
    </row>
    <row r="183" spans="1:7" x14ac:dyDescent="0.6">
      <c r="A183" s="20" t="s">
        <v>125</v>
      </c>
      <c r="B183" s="21">
        <v>92285.2</v>
      </c>
      <c r="C183" s="22">
        <v>51588</v>
      </c>
      <c r="D183" s="21">
        <v>0</v>
      </c>
      <c r="E183" s="22">
        <v>0</v>
      </c>
      <c r="F183" s="200">
        <f t="shared" si="2"/>
        <v>2.3160934365267085E-5</v>
      </c>
      <c r="G183" s="200">
        <v>0</v>
      </c>
    </row>
    <row r="184" spans="1:7" x14ac:dyDescent="0.6">
      <c r="A184" s="20" t="s">
        <v>74</v>
      </c>
      <c r="B184" s="21">
        <v>106848</v>
      </c>
      <c r="C184" s="22">
        <v>40320</v>
      </c>
      <c r="D184" s="21">
        <v>0</v>
      </c>
      <c r="E184" s="22">
        <v>0</v>
      </c>
      <c r="F184" s="200">
        <f t="shared" si="2"/>
        <v>1.8102056168247825E-5</v>
      </c>
      <c r="G184" s="200">
        <v>0</v>
      </c>
    </row>
    <row r="185" spans="1:7" x14ac:dyDescent="0.6">
      <c r="A185" s="20" t="s">
        <v>131</v>
      </c>
      <c r="B185" s="21">
        <v>116265</v>
      </c>
      <c r="C185" s="22">
        <v>54300</v>
      </c>
      <c r="D185" s="21">
        <v>0</v>
      </c>
      <c r="E185" s="22">
        <v>0</v>
      </c>
      <c r="F185" s="200"/>
      <c r="G185" s="200">
        <v>0</v>
      </c>
    </row>
    <row r="186" spans="1:7" x14ac:dyDescent="0.6">
      <c r="A186" s="20" t="s">
        <v>141</v>
      </c>
      <c r="B186" s="21">
        <v>129960</v>
      </c>
      <c r="C186" s="22">
        <v>47619</v>
      </c>
      <c r="D186" s="21">
        <v>0</v>
      </c>
      <c r="E186" s="22">
        <v>0</v>
      </c>
      <c r="F186" s="200">
        <f t="shared" si="2"/>
        <v>2.1379013211205191E-5</v>
      </c>
      <c r="G186" s="200">
        <v>0</v>
      </c>
    </row>
    <row r="187" spans="1:7" ht="16.899999999999999" thickBot="1" x14ac:dyDescent="0.65">
      <c r="A187" s="23" t="s">
        <v>111</v>
      </c>
      <c r="B187" s="24">
        <v>74392.56</v>
      </c>
      <c r="C187" s="25">
        <v>23429</v>
      </c>
      <c r="D187" s="24">
        <v>0</v>
      </c>
      <c r="E187" s="25">
        <v>0</v>
      </c>
      <c r="F187" s="39">
        <f t="shared" si="2"/>
        <v>1.0518677429709284E-5</v>
      </c>
      <c r="G187" s="39">
        <v>0</v>
      </c>
    </row>
  </sheetData>
  <mergeCells count="11">
    <mergeCell ref="H106:H115"/>
    <mergeCell ref="K10:L11"/>
    <mergeCell ref="A1:A3"/>
    <mergeCell ref="A10:A11"/>
    <mergeCell ref="B10:C10"/>
    <mergeCell ref="D10:E10"/>
    <mergeCell ref="A104:A105"/>
    <mergeCell ref="B104:C104"/>
    <mergeCell ref="D104:E104"/>
    <mergeCell ref="F104:F105"/>
    <mergeCell ref="G104:G105"/>
  </mergeCells>
  <conditionalFormatting sqref="F101">
    <cfRule type="cellIs" dxfId="5" priority="2" operator="lessThan">
      <formula>0</formula>
    </cfRule>
  </conditionalFormatting>
  <conditionalFormatting sqref="F12:G95">
    <cfRule type="cellIs" dxfId="4" priority="4" operator="lessThan">
      <formula>0</formula>
    </cfRule>
  </conditionalFormatting>
  <conditionalFormatting sqref="F100:G100">
    <cfRule type="cellIs" dxfId="3" priority="1" operator="lessThan">
      <formula>0</formula>
    </cfRule>
  </conditionalFormatting>
  <conditionalFormatting sqref="F104:G104">
    <cfRule type="cellIs" dxfId="2" priority="3" stopIfTrue="1" operator="lessThan">
      <formula>0</formula>
    </cfRule>
  </conditionalFormatting>
  <conditionalFormatting sqref="F1:H9 F120:G186 F188:G65205">
    <cfRule type="cellIs" dxfId="1" priority="8" stopIfTrue="1" operator="lessThan">
      <formula>0</formula>
    </cfRule>
  </conditionalFormatting>
  <conditionalFormatting sqref="G10:H10 H175:H65277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2024-12-02T15:27:43Z</dcterms:modified>
</cp:coreProperties>
</file>