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6c0cd21a6704e53/Escritorio/COMERCIO EXTERIOR/ESTADISTICAS CNA/Estadísticas CNA 2025/"/>
    </mc:Choice>
  </mc:AlternateContent>
  <xr:revisionPtr revIDLastSave="7" documentId="8_{ADC558D0-9212-48A3-BFAF-725A47EEEA3D}" xr6:coauthVersionLast="47" xr6:coauthVersionMax="47" xr10:uidLastSave="{33F68724-B044-4A8F-8CB9-C341AC2F4140}"/>
  <bookViews>
    <workbookView xWindow="-110" yWindow="-110" windowWidth="19420" windowHeight="11500" tabRatio="923" xr2:uid="{00000000-000D-0000-FFFF-FFFF00000000}"/>
  </bookViews>
  <sheets>
    <sheet name="RESUMEN" sheetId="7" r:id="rId1"/>
    <sheet name="MERCADO PAÍS" sheetId="50" r:id="rId2"/>
    <sheet name="MERCADO PAÍS ACUM" sheetId="59" r:id="rId3"/>
  </sheets>
  <definedNames>
    <definedName name="_xlnm._FilterDatabase" localSheetId="1" hidden="1">'MERCADO PAÍS'!$A$86:$E$86</definedName>
    <definedName name="_xlnm._FilterDatabase" localSheetId="2" hidden="1">'MERCADO PAÍS ACUM'!$A$102:$E$102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8" i="59" l="1"/>
  <c r="C98" i="59"/>
  <c r="K14" i="59" s="1"/>
  <c r="D98" i="59"/>
  <c r="E98" i="59"/>
  <c r="G170" i="59" s="1"/>
  <c r="B98" i="59"/>
  <c r="H83" i="50"/>
  <c r="C83" i="50"/>
  <c r="K15" i="50" s="1"/>
  <c r="D83" i="50"/>
  <c r="E83" i="50"/>
  <c r="L14" i="50" s="1"/>
  <c r="B83" i="50"/>
  <c r="AU76" i="7"/>
  <c r="AU41" i="7"/>
  <c r="L17" i="59"/>
  <c r="L16" i="59"/>
  <c r="L15" i="59"/>
  <c r="L14" i="59"/>
  <c r="L15" i="50"/>
  <c r="AE83" i="7"/>
  <c r="AE84" i="7"/>
  <c r="AE85" i="7"/>
  <c r="AE86" i="7"/>
  <c r="AE87" i="7"/>
  <c r="AE88" i="7"/>
  <c r="AE89" i="7"/>
  <c r="AE90" i="7"/>
  <c r="AE91" i="7"/>
  <c r="AE92" i="7"/>
  <c r="AE93" i="7"/>
  <c r="AE94" i="7"/>
  <c r="AE95" i="7"/>
  <c r="AE96" i="7"/>
  <c r="AE97" i="7"/>
  <c r="AE98" i="7"/>
  <c r="AE99" i="7"/>
  <c r="AE100" i="7"/>
  <c r="AE101" i="7"/>
  <c r="AE102" i="7"/>
  <c r="G153" i="59" l="1"/>
  <c r="G169" i="59"/>
  <c r="G179" i="59"/>
  <c r="G168" i="59"/>
  <c r="G178" i="59"/>
  <c r="G154" i="59"/>
  <c r="F178" i="59"/>
  <c r="F177" i="59"/>
  <c r="F153" i="59"/>
  <c r="G176" i="59"/>
  <c r="F168" i="59"/>
  <c r="G152" i="59"/>
  <c r="G177" i="59"/>
  <c r="F176" i="59"/>
  <c r="F179" i="59"/>
  <c r="F152" i="59"/>
  <c r="F173" i="59"/>
  <c r="G103" i="59"/>
  <c r="F150" i="59"/>
  <c r="G157" i="59"/>
  <c r="G149" i="59"/>
  <c r="G172" i="59"/>
  <c r="F157" i="59"/>
  <c r="F149" i="59"/>
  <c r="F172" i="59"/>
  <c r="F170" i="59"/>
  <c r="F169" i="59"/>
  <c r="G173" i="59"/>
  <c r="G181" i="59"/>
  <c r="F156" i="59"/>
  <c r="F181" i="59"/>
  <c r="F171" i="59"/>
  <c r="F155" i="59"/>
  <c r="F180" i="59"/>
  <c r="F154" i="59"/>
  <c r="G151" i="59"/>
  <c r="F151" i="59"/>
  <c r="G150" i="59"/>
  <c r="G156" i="59"/>
  <c r="G171" i="59"/>
  <c r="G155" i="59"/>
  <c r="G180" i="59"/>
  <c r="F83" i="50"/>
  <c r="AV41" i="7"/>
  <c r="K15" i="59"/>
  <c r="G98" i="59"/>
  <c r="F98" i="59"/>
  <c r="K14" i="50"/>
  <c r="G83" i="50"/>
  <c r="AD82" i="7"/>
  <c r="AC82" i="7"/>
  <c r="AE81" i="7"/>
  <c r="AE80" i="7"/>
  <c r="AE79" i="7"/>
  <c r="AE78" i="7"/>
  <c r="AE77" i="7"/>
  <c r="AE76" i="7"/>
  <c r="AE75" i="7"/>
  <c r="AE74" i="7"/>
  <c r="AE73" i="7"/>
  <c r="AE72" i="7"/>
  <c r="AE71" i="7"/>
  <c r="AE70" i="7"/>
  <c r="AD69" i="7"/>
  <c r="AC69" i="7"/>
  <c r="AE68" i="7"/>
  <c r="AE67" i="7"/>
  <c r="AE66" i="7"/>
  <c r="AE65" i="7"/>
  <c r="AE64" i="7"/>
  <c r="AE63" i="7"/>
  <c r="AE62" i="7"/>
  <c r="AE61" i="7"/>
  <c r="AE60" i="7"/>
  <c r="AE59" i="7"/>
  <c r="AE58" i="7"/>
  <c r="AE57" i="7"/>
  <c r="AE56" i="7"/>
  <c r="AE55" i="7"/>
  <c r="AE54" i="7"/>
  <c r="AE53" i="7"/>
  <c r="AE52" i="7"/>
  <c r="AE51" i="7"/>
  <c r="AE50" i="7"/>
  <c r="AE49" i="7"/>
  <c r="AE48" i="7"/>
  <c r="AE47" i="7"/>
  <c r="AE46" i="7"/>
  <c r="AE45" i="7"/>
  <c r="AE44" i="7"/>
  <c r="AE43" i="7"/>
  <c r="AE42" i="7"/>
  <c r="AE41" i="7"/>
  <c r="AE40" i="7"/>
  <c r="AE39" i="7"/>
  <c r="AU40" i="7"/>
  <c r="AV40" i="7" s="1"/>
  <c r="AU39" i="7"/>
  <c r="AV39" i="7" s="1"/>
  <c r="AU73" i="7"/>
  <c r="AE82" i="7" l="1"/>
  <c r="AE69" i="7"/>
  <c r="L13" i="50"/>
  <c r="K16" i="50"/>
  <c r="K13" i="50"/>
  <c r="K13" i="59"/>
  <c r="F113" i="59"/>
  <c r="F97" i="50"/>
  <c r="F87" i="50"/>
  <c r="F149" i="50"/>
  <c r="G149" i="50"/>
  <c r="K16" i="59"/>
  <c r="G167" i="59"/>
  <c r="G166" i="59"/>
  <c r="G165" i="59"/>
  <c r="G164" i="59"/>
  <c r="G163" i="59"/>
  <c r="G162" i="59"/>
  <c r="G161" i="59"/>
  <c r="G160" i="59"/>
  <c r="G159" i="59"/>
  <c r="G158" i="59"/>
  <c r="G148" i="59"/>
  <c r="G147" i="59"/>
  <c r="G146" i="59"/>
  <c r="G145" i="59"/>
  <c r="G144" i="59"/>
  <c r="G143" i="59"/>
  <c r="G142" i="59"/>
  <c r="G141" i="59"/>
  <c r="G140" i="59"/>
  <c r="G139" i="59"/>
  <c r="G138" i="59"/>
  <c r="G137" i="59"/>
  <c r="G136" i="59"/>
  <c r="G135" i="59"/>
  <c r="G134" i="59"/>
  <c r="G133" i="59"/>
  <c r="G132" i="59"/>
  <c r="G131" i="59"/>
  <c r="G130" i="59"/>
  <c r="G129" i="59"/>
  <c r="G128" i="59"/>
  <c r="G127" i="59"/>
  <c r="G126" i="59"/>
  <c r="G125" i="59"/>
  <c r="G124" i="59"/>
  <c r="G123" i="59"/>
  <c r="G122" i="59"/>
  <c r="G121" i="59"/>
  <c r="G120" i="59"/>
  <c r="G119" i="59"/>
  <c r="G118" i="59"/>
  <c r="G117" i="59"/>
  <c r="G116" i="59"/>
  <c r="G115" i="59"/>
  <c r="G114" i="59"/>
  <c r="G113" i="59"/>
  <c r="G112" i="59"/>
  <c r="G111" i="59"/>
  <c r="G110" i="59"/>
  <c r="G109" i="59"/>
  <c r="G108" i="59"/>
  <c r="G107" i="59"/>
  <c r="G106" i="59"/>
  <c r="G105" i="59"/>
  <c r="G104" i="59"/>
  <c r="F167" i="59"/>
  <c r="F166" i="59"/>
  <c r="F165" i="59"/>
  <c r="F164" i="59"/>
  <c r="F163" i="59"/>
  <c r="F162" i="59"/>
  <c r="F161" i="59"/>
  <c r="F160" i="59"/>
  <c r="F159" i="59"/>
  <c r="F158" i="59"/>
  <c r="F148" i="59"/>
  <c r="F147" i="59"/>
  <c r="F146" i="59"/>
  <c r="F145" i="59"/>
  <c r="F144" i="59"/>
  <c r="F143" i="59"/>
  <c r="F142" i="59"/>
  <c r="F141" i="59"/>
  <c r="F140" i="59"/>
  <c r="F139" i="59"/>
  <c r="F138" i="59"/>
  <c r="F137" i="59"/>
  <c r="F136" i="59"/>
  <c r="F135" i="59"/>
  <c r="F134" i="59"/>
  <c r="F133" i="59"/>
  <c r="F132" i="59"/>
  <c r="F131" i="59"/>
  <c r="F130" i="59"/>
  <c r="F129" i="59"/>
  <c r="F128" i="59"/>
  <c r="F127" i="59"/>
  <c r="F126" i="59"/>
  <c r="F125" i="59"/>
  <c r="F124" i="59"/>
  <c r="F123" i="59"/>
  <c r="F122" i="59"/>
  <c r="F121" i="59"/>
  <c r="F120" i="59"/>
  <c r="F119" i="59"/>
  <c r="F118" i="59"/>
  <c r="F117" i="59"/>
  <c r="F116" i="59"/>
  <c r="F115" i="59"/>
  <c r="F114" i="59"/>
  <c r="F112" i="59"/>
  <c r="F111" i="59"/>
  <c r="F110" i="59"/>
  <c r="F109" i="59"/>
  <c r="F108" i="59"/>
  <c r="F107" i="59"/>
  <c r="F106" i="59"/>
  <c r="F105" i="59"/>
  <c r="F104" i="59"/>
  <c r="F103" i="59"/>
  <c r="L19" i="59"/>
  <c r="L18" i="59"/>
  <c r="K19" i="59"/>
  <c r="K18" i="59"/>
  <c r="K17" i="59"/>
  <c r="G148" i="50"/>
  <c r="G138" i="50"/>
  <c r="G137" i="50"/>
  <c r="G136" i="50"/>
  <c r="G135" i="50"/>
  <c r="G134" i="50"/>
  <c r="G133" i="50"/>
  <c r="G132" i="50"/>
  <c r="G131" i="50"/>
  <c r="G130" i="50"/>
  <c r="G129" i="50"/>
  <c r="G128" i="50"/>
  <c r="G127" i="50"/>
  <c r="G126" i="50"/>
  <c r="G125" i="50"/>
  <c r="G124" i="50"/>
  <c r="G123" i="50"/>
  <c r="G122" i="50"/>
  <c r="G121" i="50"/>
  <c r="G120" i="50"/>
  <c r="G119" i="50"/>
  <c r="G118" i="50"/>
  <c r="G117" i="50"/>
  <c r="G116" i="50"/>
  <c r="G115" i="50"/>
  <c r="G114" i="50"/>
  <c r="G113" i="50"/>
  <c r="G112" i="50"/>
  <c r="G111" i="50"/>
  <c r="G110" i="50"/>
  <c r="G109" i="50"/>
  <c r="G108" i="50"/>
  <c r="G107" i="50"/>
  <c r="G106" i="50"/>
  <c r="G105" i="50"/>
  <c r="G104" i="50"/>
  <c r="G103" i="50"/>
  <c r="G102" i="50"/>
  <c r="G101" i="50"/>
  <c r="G100" i="50"/>
  <c r="G99" i="50"/>
  <c r="G98" i="50"/>
  <c r="G97" i="50"/>
  <c r="G96" i="50"/>
  <c r="G95" i="50"/>
  <c r="G94" i="50"/>
  <c r="G93" i="50"/>
  <c r="G92" i="50"/>
  <c r="G91" i="50"/>
  <c r="G90" i="50"/>
  <c r="G89" i="50"/>
  <c r="G88" i="50"/>
  <c r="G87" i="50"/>
  <c r="F148" i="50"/>
  <c r="F138" i="50"/>
  <c r="F137" i="50"/>
  <c r="F136" i="50"/>
  <c r="F135" i="50"/>
  <c r="F134" i="50"/>
  <c r="F133" i="50"/>
  <c r="F132" i="50"/>
  <c r="F131" i="50"/>
  <c r="F130" i="50"/>
  <c r="F129" i="50"/>
  <c r="F128" i="50"/>
  <c r="F127" i="50"/>
  <c r="F126" i="50"/>
  <c r="F125" i="50"/>
  <c r="F124" i="50"/>
  <c r="F123" i="50"/>
  <c r="F122" i="50"/>
  <c r="F121" i="50"/>
  <c r="F120" i="50"/>
  <c r="F119" i="50"/>
  <c r="F118" i="50"/>
  <c r="F117" i="50"/>
  <c r="F116" i="50"/>
  <c r="F115" i="50"/>
  <c r="F114" i="50"/>
  <c r="F113" i="50"/>
  <c r="F112" i="50"/>
  <c r="F111" i="50"/>
  <c r="F110" i="50"/>
  <c r="F109" i="50"/>
  <c r="F108" i="50"/>
  <c r="F107" i="50"/>
  <c r="F106" i="50"/>
  <c r="F105" i="50"/>
  <c r="F104" i="50"/>
  <c r="F103" i="50"/>
  <c r="F102" i="50"/>
  <c r="F101" i="50"/>
  <c r="F100" i="50"/>
  <c r="F99" i="50"/>
  <c r="F98" i="50"/>
  <c r="F96" i="50"/>
  <c r="F95" i="50"/>
  <c r="F94" i="50"/>
  <c r="F93" i="50"/>
  <c r="F92" i="50"/>
  <c r="F91" i="50"/>
  <c r="F90" i="50"/>
  <c r="F89" i="50"/>
  <c r="F88" i="50"/>
  <c r="L19" i="50"/>
  <c r="L18" i="50"/>
  <c r="L17" i="50"/>
  <c r="L16" i="50"/>
  <c r="K19" i="50"/>
  <c r="K18" i="50"/>
  <c r="K17" i="50"/>
  <c r="H103" i="59" l="1"/>
  <c r="AW41" i="7"/>
  <c r="H87" i="50"/>
  <c r="L13" i="59" l="1"/>
  <c r="AI35" i="7" l="1"/>
  <c r="AU10" i="7" l="1"/>
  <c r="AU11" i="7"/>
  <c r="AU12" i="7"/>
  <c r="AU13" i="7"/>
  <c r="AU14" i="7"/>
  <c r="AU15" i="7"/>
  <c r="AU16" i="7"/>
  <c r="AU17" i="7"/>
  <c r="AU18" i="7"/>
  <c r="AU19" i="7"/>
  <c r="AU20" i="7"/>
  <c r="AU21" i="7"/>
  <c r="AU22" i="7"/>
  <c r="AU23" i="7"/>
  <c r="AU24" i="7"/>
  <c r="AU25" i="7"/>
  <c r="AU26" i="7"/>
  <c r="AU27" i="7"/>
  <c r="AU28" i="7"/>
  <c r="AU29" i="7"/>
  <c r="AU30" i="7"/>
  <c r="AU31" i="7"/>
  <c r="AU32" i="7"/>
  <c r="AU33" i="7"/>
  <c r="AU34" i="7"/>
  <c r="AU35" i="7"/>
  <c r="AU36" i="7"/>
  <c r="AU37" i="7"/>
  <c r="AU38" i="7"/>
  <c r="AW39" i="7" s="1"/>
  <c r="AW38" i="7" l="1"/>
  <c r="AW22" i="7"/>
  <c r="AW28" i="7"/>
  <c r="AW12" i="7"/>
  <c r="AW37" i="7"/>
  <c r="AW29" i="7"/>
  <c r="AW13" i="7"/>
  <c r="AW36" i="7"/>
  <c r="AW30" i="7"/>
  <c r="AW25" i="7"/>
  <c r="AW33" i="7"/>
  <c r="AW21" i="7"/>
  <c r="AW14" i="7"/>
  <c r="AW31" i="7"/>
  <c r="AW23" i="7"/>
  <c r="AW15" i="7"/>
  <c r="AW32" i="7"/>
  <c r="AW16" i="7"/>
  <c r="AW17" i="7"/>
  <c r="AW20" i="7"/>
  <c r="AW35" i="7"/>
  <c r="AW27" i="7"/>
  <c r="AW19" i="7"/>
  <c r="AW11" i="7"/>
  <c r="AW24" i="7"/>
  <c r="AW34" i="7"/>
  <c r="AW26" i="7"/>
  <c r="AW18" i="7"/>
  <c r="AV38" i="7"/>
  <c r="AU72" i="7"/>
  <c r="AV37" i="7" s="1"/>
  <c r="AU71" i="7"/>
  <c r="AV36" i="7" s="1"/>
  <c r="AE38" i="7"/>
  <c r="AE37" i="7"/>
  <c r="AE36" i="7"/>
  <c r="AE35" i="7"/>
  <c r="AU70" i="7"/>
  <c r="AV35" i="7" s="1"/>
  <c r="AE34" i="7"/>
  <c r="AE33" i="7"/>
  <c r="AE32" i="7"/>
  <c r="AU68" i="7"/>
  <c r="AV33" i="7" s="1"/>
  <c r="AE31" i="7"/>
  <c r="AE30" i="7"/>
  <c r="AU45" i="7"/>
  <c r="AV10" i="7" s="1"/>
  <c r="AU46" i="7"/>
  <c r="AV11" i="7" s="1"/>
  <c r="AU47" i="7"/>
  <c r="AV12" i="7" s="1"/>
  <c r="AU48" i="7"/>
  <c r="AV13" i="7" s="1"/>
  <c r="AU49" i="7"/>
  <c r="AV14" i="7" s="1"/>
  <c r="AU50" i="7"/>
  <c r="AV15" i="7" s="1"/>
  <c r="AU51" i="7"/>
  <c r="AV16" i="7" s="1"/>
  <c r="AU52" i="7"/>
  <c r="AV17" i="7" s="1"/>
  <c r="AU53" i="7"/>
  <c r="AV18" i="7" s="1"/>
  <c r="AU54" i="7"/>
  <c r="AV19" i="7" s="1"/>
  <c r="AU55" i="7"/>
  <c r="AV20" i="7" s="1"/>
  <c r="AU56" i="7"/>
  <c r="AV21" i="7" s="1"/>
  <c r="AU57" i="7"/>
  <c r="AV22" i="7" s="1"/>
  <c r="AU58" i="7"/>
  <c r="AV23" i="7" s="1"/>
  <c r="AU59" i="7"/>
  <c r="AV24" i="7" s="1"/>
  <c r="AU60" i="7"/>
  <c r="AV25" i="7" s="1"/>
  <c r="AU61" i="7"/>
  <c r="AV26" i="7" s="1"/>
  <c r="AU62" i="7"/>
  <c r="AV27" i="7" s="1"/>
  <c r="AU63" i="7"/>
  <c r="AV28" i="7" s="1"/>
  <c r="AU64" i="7"/>
  <c r="AV29" i="7" s="1"/>
  <c r="AU65" i="7"/>
  <c r="AV30" i="7" s="1"/>
  <c r="AU66" i="7"/>
  <c r="AV31" i="7" s="1"/>
  <c r="AU67" i="7"/>
  <c r="AV32" i="7" s="1"/>
  <c r="AU69" i="7"/>
  <c r="AV34" i="7" s="1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29" i="7"/>
  <c r="AW40" i="7" l="1"/>
</calcChain>
</file>

<file path=xl/sharedStrings.xml><?xml version="1.0" encoding="utf-8"?>
<sst xmlns="http://schemas.openxmlformats.org/spreadsheetml/2006/main" count="428" uniqueCount="142">
  <si>
    <t>Libras</t>
  </si>
  <si>
    <t>EEUU</t>
  </si>
  <si>
    <t>EUROPA</t>
  </si>
  <si>
    <t>TOTAL</t>
  </si>
  <si>
    <t>Dólares</t>
  </si>
  <si>
    <t>Estadísticas CNA</t>
  </si>
  <si>
    <t>Exportaciones Mensuales</t>
  </si>
  <si>
    <t>Elaborado por: Cámara Nacional de Acuacultura</t>
  </si>
  <si>
    <t xml:space="preserve">Mes </t>
  </si>
  <si>
    <t xml:space="preserve">Libras </t>
  </si>
  <si>
    <t>AÑO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</si>
  <si>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</si>
  <si>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</si>
  <si>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</si>
  <si>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</si>
  <si>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</si>
  <si>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</si>
  <si>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</si>
  <si>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</si>
  <si>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</si>
  <si>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</si>
  <si>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</si>
  <si>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</si>
  <si>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Precio Prom/libra</t>
  </si>
  <si>
    <t>% Crecimiento Anual</t>
  </si>
  <si>
    <t xml:space="preserve">Dólares </t>
  </si>
  <si>
    <t>% Variación</t>
  </si>
  <si>
    <t xml:space="preserve">
</t>
  </si>
  <si>
    <t>Exportaciones por Mercado y País</t>
  </si>
  <si>
    <t xml:space="preserve">% Variación </t>
  </si>
  <si>
    <t>Part. Libras</t>
  </si>
  <si>
    <t xml:space="preserve">VARIACIÓN HISTÓRICA MENSUAL </t>
  </si>
  <si>
    <t>Precio Prom.</t>
  </si>
  <si>
    <t>ALBANIA</t>
  </si>
  <si>
    <t>GRECIA</t>
  </si>
  <si>
    <t>PORTUGAL</t>
  </si>
  <si>
    <t>ALEMANIA</t>
  </si>
  <si>
    <t>RUSIA</t>
  </si>
  <si>
    <t>FRANCIA</t>
  </si>
  <si>
    <t>ITALIA</t>
  </si>
  <si>
    <t>ESPAÑA</t>
  </si>
  <si>
    <t>CHINA</t>
  </si>
  <si>
    <t>GUATEMALA</t>
  </si>
  <si>
    <t>COLOMBIA</t>
  </si>
  <si>
    <t>CHILE</t>
  </si>
  <si>
    <t>MARRUECOS</t>
  </si>
  <si>
    <t>ÁFRICA</t>
  </si>
  <si>
    <t>PAÍS</t>
  </si>
  <si>
    <t>MALASIA</t>
  </si>
  <si>
    <t>TOTAL MERCADOS</t>
  </si>
  <si>
    <t>EXPORTACIONES ECUATORIANAS DE CAMARÓN (Libras)</t>
  </si>
  <si>
    <t>EXPORTACIONES ECUATORIANAS DE CAMARÓN (Dólares)</t>
  </si>
  <si>
    <t>BRASIL</t>
  </si>
  <si>
    <t>SINGAPUR</t>
  </si>
  <si>
    <t>OCEANÍA</t>
  </si>
  <si>
    <t>NUEVA ZELANDA</t>
  </si>
  <si>
    <t>TAILANDIA</t>
  </si>
  <si>
    <t>IRLANDA</t>
  </si>
  <si>
    <t>CHIPRE</t>
  </si>
  <si>
    <t>DINAMARCA</t>
  </si>
  <si>
    <t>PUERTO RICO</t>
  </si>
  <si>
    <t>RESTO DE ASIA</t>
  </si>
  <si>
    <t>ARGENTINA</t>
  </si>
  <si>
    <t>LITUANIA</t>
  </si>
  <si>
    <t>BOLIVIA</t>
  </si>
  <si>
    <t>URUGUAY</t>
  </si>
  <si>
    <t>AMÉRICA</t>
  </si>
  <si>
    <t>ESTONIA</t>
  </si>
  <si>
    <t>POLONIA</t>
  </si>
  <si>
    <t>LIBIA</t>
  </si>
  <si>
    <t>EL SALVADOR</t>
  </si>
  <si>
    <t>COSTA RICA</t>
  </si>
  <si>
    <t>PARAGUAY</t>
  </si>
  <si>
    <t>SUECIA</t>
  </si>
  <si>
    <t>Fuente: Estadistic S.A.</t>
  </si>
  <si>
    <t>FINLANDIA</t>
  </si>
  <si>
    <t>SUDÁFRICA</t>
  </si>
  <si>
    <t>REUNIÓN (COLONIA FRANCIA)</t>
  </si>
  <si>
    <t>CANADÁ</t>
  </si>
  <si>
    <t>REPÚBLICA DOMINICANA</t>
  </si>
  <si>
    <t>JAPÓN</t>
  </si>
  <si>
    <t>VIETNAM</t>
  </si>
  <si>
    <t>COREA DEL SUR</t>
  </si>
  <si>
    <t>TAIWÁN</t>
  </si>
  <si>
    <t>EMIRATOS ÁRABES UNIDOS</t>
  </si>
  <si>
    <t>SRI LANKA</t>
  </si>
  <si>
    <t>LÍBANO</t>
  </si>
  <si>
    <t>ESTADOS UNIDOS</t>
  </si>
  <si>
    <t>BÉLGICA</t>
  </si>
  <si>
    <t>PAÍSES BAJOS</t>
  </si>
  <si>
    <t>REINO UNIDO</t>
  </si>
  <si>
    <t>RUMANIA</t>
  </si>
  <si>
    <t>LETONIA</t>
  </si>
  <si>
    <t>GABÓN</t>
  </si>
  <si>
    <t>TURQUÍA</t>
  </si>
  <si>
    <t>AMERICA</t>
  </si>
  <si>
    <t xml:space="preserve">AFRICA </t>
  </si>
  <si>
    <t>Part. Libras 2024</t>
  </si>
  <si>
    <t>CROACIA</t>
  </si>
  <si>
    <t>BULGARIA</t>
  </si>
  <si>
    <t>NICARAGUA</t>
  </si>
  <si>
    <t>RESUMEN DEL PERÍODO ACUMULADO</t>
  </si>
  <si>
    <t>Período</t>
  </si>
  <si>
    <t>Exportaciones Acumuladas por Mercado y País</t>
  </si>
  <si>
    <t>UCRANIA</t>
  </si>
  <si>
    <t>CATAR</t>
  </si>
  <si>
    <t>COSTA DE MARFIL</t>
  </si>
  <si>
    <t>MÉXICO</t>
  </si>
  <si>
    <t>% participación 2024 vs 2025</t>
  </si>
  <si>
    <t>Part. Libras 2025</t>
  </si>
  <si>
    <t>RESUMEN HISTÓRICO MENSUAL (2017 - 2025)</t>
  </si>
  <si>
    <t>HONG KONG</t>
  </si>
  <si>
    <t>GEORGIA</t>
  </si>
  <si>
    <t>ARABIA SAUDITA</t>
  </si>
  <si>
    <t>JORDANIA</t>
  </si>
  <si>
    <t>BAHRÉIN</t>
  </si>
  <si>
    <t>TRINIDAD Y TOBAGO</t>
  </si>
  <si>
    <t>ARUBA</t>
  </si>
  <si>
    <t>MARTINICA (COLONIA FRANCIA)</t>
  </si>
  <si>
    <t>EGIPTO</t>
  </si>
  <si>
    <t>MONTENEGRO</t>
  </si>
  <si>
    <t>BAHAMAS</t>
  </si>
  <si>
    <t>PERÚ</t>
  </si>
  <si>
    <t>CABO VERDE</t>
  </si>
  <si>
    <t>NORUEGA</t>
  </si>
  <si>
    <t>PANAMÁ</t>
  </si>
  <si>
    <t>TÚNEZ</t>
  </si>
  <si>
    <t>KUWAIT</t>
  </si>
  <si>
    <t>Análisis de las Exportaciones de CAMARÓN Agosto - 2025</t>
  </si>
  <si>
    <t>ene-ago 2019</t>
  </si>
  <si>
    <t>ene-ago 2020</t>
  </si>
  <si>
    <t>ene-ago 2021</t>
  </si>
  <si>
    <t>ene-ago 2022</t>
  </si>
  <si>
    <t>ene-ago 2023</t>
  </si>
  <si>
    <t>ene-ago 2024</t>
  </si>
  <si>
    <t>ene-ago 2025</t>
  </si>
  <si>
    <t>Comparativo Agosto 2025 - CAMARÓN</t>
  </si>
  <si>
    <t>INDONESIA</t>
  </si>
  <si>
    <t>FILIPINAS</t>
  </si>
  <si>
    <t>ene - ago 24</t>
  </si>
  <si>
    <t>ene - ago 25</t>
  </si>
  <si>
    <t>Comparativo Agosto - CAMARÓN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</si>
</sst>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_(* #,##0.00_);_(* \(#,##0.00\);_(* &quot;-&quot;??_);_(@_)"/>
    <numFmt numFmtId="165" formatCode="_(&quot;$&quot;\ * #,##0.00_);_(&quot;$&quot;\ * \(#,##0.00\);_(&quot;$&quot;\ * &quot;-&quot;??_);_(@_)"/>
    <numFmt numFmtId="166" formatCode="dd\/mm\/yyyy"/>
    <numFmt numFmtId="168" formatCode="&quot;$&quot;\ #,##0"/>
    <numFmt numFmtId="169" formatCode="_-* #,##0.00\ _€_-;\-* #,##0.00\ _€_-;_-* &quot;-&quot;??\ _€_-;_-@_-"/>
    <numFmt numFmtId="170" formatCode="&quot;$&quot;#,##0.00"/>
    <numFmt numFmtId="171" formatCode="&quot;$&quot;#,##0"/>
    <numFmt numFmtId="172" formatCode="0.0%"/>
    <numFmt numFmtId="173" formatCode="\$\ #,##0"/>
    <numFmt numFmtId="174" formatCode="\$\ #,##0.00"/>
  </numFmts>
  <fonts count="2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9"/>
      <color indexed="8"/>
      <name val="Arial"/>
      <family val="2"/>
    </font>
    <font>
      <sz val="10"/>
      <color indexed="8"/>
      <name val="MS Sans Serif"/>
      <family val="2"/>
    </font>
    <font>
      <sz val="11"/>
      <color indexed="8"/>
      <name val="Segoe UI"/>
      <family val="2"/>
    </font>
    <font>
      <b/>
      <sz val="11"/>
      <color indexed="8"/>
      <name val="Segoe UI"/>
      <family val="2"/>
    </font>
    <font>
      <sz val="10"/>
      <color indexed="8"/>
      <name val="Arial"/>
      <family val="2"/>
    </font>
    <font>
      <sz val="8"/>
      <name val="MS Sans Serif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002060"/>
      <name val="Segoe UI"/>
      <family val="2"/>
    </font>
    <font>
      <b/>
      <sz val="11"/>
      <color rgb="FF000000"/>
      <name val="Segoe UI"/>
      <family val="2"/>
    </font>
    <font>
      <b/>
      <sz val="11"/>
      <name val="Segoe UI"/>
      <family val="2"/>
    </font>
    <font>
      <sz val="11"/>
      <name val="Segoe UI"/>
      <family val="2"/>
    </font>
    <font>
      <b/>
      <sz val="11"/>
      <color rgb="FF002060"/>
      <name val="Segoe UI"/>
      <family val="2"/>
    </font>
    <font>
      <sz val="11"/>
      <color theme="1"/>
      <name val="Segoe UI"/>
      <family val="2"/>
    </font>
    <font>
      <sz val="11"/>
      <color rgb="FFFF0000"/>
      <name val="Segoe UI"/>
      <family val="2"/>
    </font>
    <font>
      <sz val="11"/>
      <color rgb="FFB91C1C"/>
      <name val="Segoe UI"/>
      <family val="2"/>
    </font>
    <font>
      <sz val="11"/>
      <color rgb="FF15803D"/>
      <name val="Segoe UI"/>
      <family val="2"/>
    </font>
    <font>
      <b/>
      <sz val="11"/>
      <color theme="3"/>
      <name val="Segoe UI"/>
      <family val="2"/>
    </font>
    <font>
      <sz val="11"/>
      <color indexed="8"/>
      <name val="MS Sans Serif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7">
    <xf numFmtId="0" fontId="0" fillId="0" borderId="0"/>
    <xf numFmtId="169" fontId="8" fillId="0" borderId="0" applyFont="0" applyFill="0" applyBorder="0" applyAlignment="0" applyProtection="0">
      <alignment vertical="top"/>
    </xf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8" fillId="0" borderId="0">
      <alignment vertical="top"/>
    </xf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8" fillId="0" borderId="0">
      <alignment vertical="top"/>
    </xf>
    <xf numFmtId="0" fontId="10" fillId="0" borderId="0">
      <alignment vertical="top"/>
    </xf>
    <xf numFmtId="0" fontId="8" fillId="0" borderId="0">
      <alignment vertical="top"/>
    </xf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4" fillId="0" borderId="0" applyFill="0" applyBorder="0" applyProtection="0">
      <alignment vertical="center"/>
    </xf>
    <xf numFmtId="9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245">
    <xf numFmtId="0" fontId="0" fillId="0" borderId="0" xfId="0"/>
    <xf numFmtId="0" fontId="6" fillId="0" borderId="0" xfId="20" applyFont="1"/>
    <xf numFmtId="0" fontId="6" fillId="0" borderId="0" xfId="20" applyFont="1" applyAlignment="1">
      <alignment vertical="center"/>
    </xf>
    <xf numFmtId="4" fontId="6" fillId="0" borderId="0" xfId="20" applyNumberFormat="1" applyFont="1" applyAlignment="1">
      <alignment vertical="center"/>
    </xf>
    <xf numFmtId="0" fontId="6" fillId="0" borderId="0" xfId="17" applyFont="1"/>
    <xf numFmtId="0" fontId="7" fillId="0" borderId="0" xfId="20" applyFont="1" applyAlignment="1">
      <alignment horizontal="right" vertical="center"/>
    </xf>
    <xf numFmtId="0" fontId="12" fillId="0" borderId="0" xfId="20" applyFont="1"/>
    <xf numFmtId="3" fontId="6" fillId="0" borderId="0" xfId="20" applyNumberFormat="1" applyFont="1"/>
    <xf numFmtId="0" fontId="7" fillId="0" borderId="0" xfId="20" applyFont="1" applyAlignment="1">
      <alignment horizontal="left" vertical="center"/>
    </xf>
    <xf numFmtId="4" fontId="7" fillId="0" borderId="0" xfId="20" applyNumberFormat="1" applyFont="1" applyAlignment="1">
      <alignment vertical="center"/>
    </xf>
    <xf numFmtId="0" fontId="7" fillId="0" borderId="0" xfId="20" applyFont="1" applyAlignment="1">
      <alignment horizontal="center" vertical="center"/>
    </xf>
    <xf numFmtId="0" fontId="7" fillId="0" borderId="0" xfId="20" applyFont="1" applyAlignment="1">
      <alignment vertical="center"/>
    </xf>
    <xf numFmtId="3" fontId="6" fillId="0" borderId="0" xfId="20" applyNumberFormat="1" applyFont="1" applyAlignment="1">
      <alignment horizontal="left" vertical="center"/>
    </xf>
    <xf numFmtId="3" fontId="7" fillId="0" borderId="0" xfId="20" applyNumberFormat="1" applyFont="1" applyAlignment="1">
      <alignment horizontal="right" vertical="center"/>
    </xf>
    <xf numFmtId="3" fontId="7" fillId="0" borderId="0" xfId="17" applyNumberFormat="1" applyFont="1" applyAlignment="1">
      <alignment horizontal="left" vertical="center"/>
    </xf>
    <xf numFmtId="0" fontId="7" fillId="0" borderId="0" xfId="17" applyFont="1" applyAlignment="1">
      <alignment horizontal="left" vertical="center"/>
    </xf>
    <xf numFmtId="0" fontId="6" fillId="0" borderId="0" xfId="20" applyFont="1" applyAlignment="1">
      <alignment wrapText="1"/>
    </xf>
    <xf numFmtId="0" fontId="13" fillId="0" borderId="0" xfId="17" applyFont="1" applyAlignment="1">
      <alignment horizontal="center" vertical="center" readingOrder="1"/>
    </xf>
    <xf numFmtId="172" fontId="6" fillId="0" borderId="0" xfId="29" applyNumberFormat="1" applyFont="1"/>
    <xf numFmtId="9" fontId="6" fillId="0" borderId="0" xfId="20" applyNumberFormat="1" applyFont="1"/>
    <xf numFmtId="1" fontId="15" fillId="0" borderId="2" xfId="0" applyNumberFormat="1" applyFont="1" applyBorder="1" applyAlignment="1">
      <alignment horizontal="center" vertical="center"/>
    </xf>
    <xf numFmtId="173" fontId="15" fillId="0" borderId="2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/>
    </xf>
    <xf numFmtId="173" fontId="15" fillId="0" borderId="4" xfId="0" applyNumberFormat="1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173" fontId="15" fillId="0" borderId="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1" fontId="14" fillId="0" borderId="9" xfId="0" applyNumberFormat="1" applyFont="1" applyBorder="1" applyAlignment="1">
      <alignment horizontal="center" vertical="center"/>
    </xf>
    <xf numFmtId="173" fontId="14" fillId="0" borderId="9" xfId="0" applyNumberFormat="1" applyFont="1" applyBorder="1" applyAlignment="1">
      <alignment horizontal="center" vertical="center"/>
    </xf>
    <xf numFmtId="3" fontId="14" fillId="0" borderId="9" xfId="0" applyNumberFormat="1" applyFont="1" applyBorder="1" applyAlignment="1">
      <alignment horizontal="center" vertical="center"/>
    </xf>
    <xf numFmtId="10" fontId="14" fillId="0" borderId="9" xfId="0" applyNumberFormat="1" applyFont="1" applyBorder="1" applyAlignment="1">
      <alignment horizontal="center" vertical="center"/>
    </xf>
    <xf numFmtId="10" fontId="15" fillId="0" borderId="2" xfId="0" applyNumberFormat="1" applyFont="1" applyBorder="1" applyAlignment="1">
      <alignment horizontal="center" vertical="center"/>
    </xf>
    <xf numFmtId="10" fontId="6" fillId="0" borderId="0" xfId="20" applyNumberFormat="1" applyFont="1"/>
    <xf numFmtId="1" fontId="15" fillId="0" borderId="0" xfId="0" applyNumberFormat="1" applyFont="1"/>
    <xf numFmtId="173" fontId="15" fillId="0" borderId="0" xfId="0" applyNumberFormat="1" applyFont="1"/>
    <xf numFmtId="3" fontId="15" fillId="0" borderId="0" xfId="0" applyNumberFormat="1" applyFont="1"/>
    <xf numFmtId="10" fontId="15" fillId="0" borderId="0" xfId="0" applyNumberFormat="1" applyFont="1"/>
    <xf numFmtId="0" fontId="6" fillId="0" borderId="0" xfId="20" applyFont="1" applyAlignment="1">
      <alignment horizontal="center"/>
    </xf>
    <xf numFmtId="0" fontId="16" fillId="0" borderId="0" xfId="16" applyFont="1" applyAlignment="1">
      <alignment vertical="center"/>
    </xf>
    <xf numFmtId="0" fontId="16" fillId="2" borderId="8" xfId="20" applyFont="1" applyFill="1" applyBorder="1" applyAlignment="1">
      <alignment horizontal="center"/>
    </xf>
    <xf numFmtId="0" fontId="16" fillId="2" borderId="10" xfId="20" applyFont="1" applyFill="1" applyBorder="1" applyAlignment="1">
      <alignment horizontal="center"/>
    </xf>
    <xf numFmtId="0" fontId="16" fillId="2" borderId="1" xfId="20" applyFont="1" applyFill="1" applyBorder="1" applyAlignment="1">
      <alignment horizontal="center"/>
    </xf>
    <xf numFmtId="0" fontId="16" fillId="2" borderId="9" xfId="20" applyFont="1" applyFill="1" applyBorder="1" applyAlignment="1">
      <alignment horizontal="center"/>
    </xf>
    <xf numFmtId="0" fontId="16" fillId="2" borderId="9" xfId="20" applyFont="1" applyFill="1" applyBorder="1" applyAlignment="1">
      <alignment horizontal="center" vertical="center"/>
    </xf>
    <xf numFmtId="17" fontId="6" fillId="0" borderId="10" xfId="20" applyNumberFormat="1" applyFont="1" applyBorder="1" applyAlignment="1">
      <alignment horizontal="center" vertical="center"/>
    </xf>
    <xf numFmtId="3" fontId="6" fillId="0" borderId="1" xfId="20" applyNumberFormat="1" applyFont="1" applyBorder="1" applyAlignment="1">
      <alignment horizontal="center" vertical="center"/>
    </xf>
    <xf numFmtId="168" fontId="6" fillId="0" borderId="1" xfId="20" applyNumberFormat="1" applyFont="1" applyBorder="1" applyAlignment="1">
      <alignment horizontal="center" vertical="center"/>
    </xf>
    <xf numFmtId="170" fontId="6" fillId="0" borderId="1" xfId="20" applyNumberFormat="1" applyFont="1" applyBorder="1" applyAlignment="1">
      <alignment horizontal="center" vertical="center"/>
    </xf>
    <xf numFmtId="0" fontId="14" fillId="0" borderId="1" xfId="20" applyFont="1" applyBorder="1" applyAlignment="1">
      <alignment horizontal="center"/>
    </xf>
    <xf numFmtId="3" fontId="15" fillId="0" borderId="1" xfId="20" applyNumberFormat="1" applyFont="1" applyBorder="1" applyAlignment="1">
      <alignment horizontal="center"/>
    </xf>
    <xf numFmtId="3" fontId="15" fillId="0" borderId="10" xfId="20" applyNumberFormat="1" applyFont="1" applyBorder="1" applyAlignment="1">
      <alignment horizontal="center"/>
    </xf>
    <xf numFmtId="3" fontId="14" fillId="0" borderId="1" xfId="20" applyNumberFormat="1" applyFont="1" applyBorder="1" applyAlignment="1">
      <alignment horizontal="center"/>
    </xf>
    <xf numFmtId="170" fontId="6" fillId="0" borderId="1" xfId="20" applyNumberFormat="1" applyFont="1" applyBorder="1" applyAlignment="1">
      <alignment horizontal="center"/>
    </xf>
    <xf numFmtId="9" fontId="6" fillId="0" borderId="1" xfId="20" applyNumberFormat="1" applyFont="1" applyBorder="1" applyAlignment="1">
      <alignment horizontal="center"/>
    </xf>
    <xf numFmtId="17" fontId="6" fillId="0" borderId="7" xfId="20" applyNumberFormat="1" applyFont="1" applyBorder="1" applyAlignment="1">
      <alignment horizontal="center" vertical="center"/>
    </xf>
    <xf numFmtId="3" fontId="6" fillId="0" borderId="2" xfId="20" applyNumberFormat="1" applyFont="1" applyBorder="1" applyAlignment="1">
      <alignment horizontal="center" vertical="center"/>
    </xf>
    <xf numFmtId="168" fontId="6" fillId="0" borderId="2" xfId="20" applyNumberFormat="1" applyFont="1" applyBorder="1" applyAlignment="1">
      <alignment horizontal="center" vertical="center"/>
    </xf>
    <xf numFmtId="170" fontId="6" fillId="0" borderId="2" xfId="20" applyNumberFormat="1" applyFont="1" applyBorder="1" applyAlignment="1">
      <alignment horizontal="center" vertical="center"/>
    </xf>
    <xf numFmtId="0" fontId="14" fillId="0" borderId="2" xfId="20" applyFont="1" applyBorder="1" applyAlignment="1">
      <alignment horizontal="center"/>
    </xf>
    <xf numFmtId="3" fontId="15" fillId="0" borderId="2" xfId="20" applyNumberFormat="1" applyFont="1" applyBorder="1" applyAlignment="1">
      <alignment horizontal="center"/>
    </xf>
    <xf numFmtId="3" fontId="15" fillId="0" borderId="7" xfId="20" applyNumberFormat="1" applyFont="1" applyBorder="1" applyAlignment="1">
      <alignment horizontal="center"/>
    </xf>
    <xf numFmtId="3" fontId="14" fillId="0" borderId="2" xfId="20" applyNumberFormat="1" applyFont="1" applyBorder="1" applyAlignment="1">
      <alignment horizontal="center"/>
    </xf>
    <xf numFmtId="170" fontId="6" fillId="0" borderId="2" xfId="20" applyNumberFormat="1" applyFont="1" applyBorder="1" applyAlignment="1">
      <alignment horizontal="center"/>
    </xf>
    <xf numFmtId="9" fontId="6" fillId="0" borderId="2" xfId="20" applyNumberFormat="1" applyFont="1" applyBorder="1" applyAlignment="1">
      <alignment horizontal="center"/>
    </xf>
    <xf numFmtId="9" fontId="18" fillId="0" borderId="2" xfId="20" applyNumberFormat="1" applyFont="1" applyBorder="1" applyAlignment="1">
      <alignment horizontal="center"/>
    </xf>
    <xf numFmtId="10" fontId="6" fillId="0" borderId="0" xfId="30" applyNumberFormat="1" applyFont="1" applyFill="1">
      <alignment vertical="center"/>
    </xf>
    <xf numFmtId="17" fontId="6" fillId="0" borderId="7" xfId="20" applyNumberFormat="1" applyFont="1" applyBorder="1" applyAlignment="1">
      <alignment horizontal="center"/>
    </xf>
    <xf numFmtId="4" fontId="6" fillId="0" borderId="0" xfId="17" applyNumberFormat="1" applyFont="1" applyAlignment="1">
      <alignment vertical="center"/>
    </xf>
    <xf numFmtId="3" fontId="6" fillId="0" borderId="2" xfId="20" applyNumberFormat="1" applyFont="1" applyBorder="1" applyAlignment="1">
      <alignment horizontal="center"/>
    </xf>
    <xf numFmtId="3" fontId="6" fillId="0" borderId="7" xfId="20" applyNumberFormat="1" applyFont="1" applyBorder="1" applyAlignment="1">
      <alignment horizontal="center"/>
    </xf>
    <xf numFmtId="3" fontId="7" fillId="0" borderId="2" xfId="20" applyNumberFormat="1" applyFont="1" applyBorder="1" applyAlignment="1">
      <alignment horizontal="center"/>
    </xf>
    <xf numFmtId="9" fontId="6" fillId="0" borderId="0" xfId="17" applyNumberFormat="1" applyFont="1"/>
    <xf numFmtId="3" fontId="6" fillId="0" borderId="2" xfId="17" applyNumberFormat="1" applyFont="1" applyBorder="1" applyAlignment="1">
      <alignment horizontal="center"/>
    </xf>
    <xf numFmtId="168" fontId="6" fillId="0" borderId="2" xfId="17" applyNumberFormat="1" applyFont="1" applyBorder="1" applyAlignment="1">
      <alignment horizontal="center"/>
    </xf>
    <xf numFmtId="170" fontId="6" fillId="0" borderId="2" xfId="17" applyNumberFormat="1" applyFont="1" applyBorder="1" applyAlignment="1">
      <alignment horizontal="center"/>
    </xf>
    <xf numFmtId="3" fontId="6" fillId="0" borderId="2" xfId="20" applyNumberFormat="1" applyFont="1" applyBorder="1" applyAlignment="1">
      <alignment horizontal="center" wrapText="1"/>
    </xf>
    <xf numFmtId="2" fontId="6" fillId="0" borderId="0" xfId="17" applyNumberFormat="1" applyFont="1"/>
    <xf numFmtId="3" fontId="6" fillId="0" borderId="2" xfId="17" applyNumberFormat="1" applyFont="1" applyBorder="1" applyAlignment="1">
      <alignment horizontal="center" vertical="center"/>
    </xf>
    <xf numFmtId="168" fontId="6" fillId="0" borderId="2" xfId="17" applyNumberFormat="1" applyFont="1" applyBorder="1" applyAlignment="1">
      <alignment horizontal="center" vertical="center"/>
    </xf>
    <xf numFmtId="170" fontId="6" fillId="0" borderId="2" xfId="17" applyNumberFormat="1" applyFont="1" applyBorder="1" applyAlignment="1">
      <alignment horizontal="center" vertical="center"/>
    </xf>
    <xf numFmtId="3" fontId="7" fillId="0" borderId="0" xfId="17" applyNumberFormat="1" applyFont="1" applyAlignment="1">
      <alignment vertical="center"/>
    </xf>
    <xf numFmtId="0" fontId="14" fillId="0" borderId="4" xfId="20" applyFont="1" applyBorder="1" applyAlignment="1">
      <alignment horizontal="center"/>
    </xf>
    <xf numFmtId="3" fontId="6" fillId="0" borderId="4" xfId="20" applyNumberFormat="1" applyFont="1" applyBorder="1" applyAlignment="1">
      <alignment horizontal="center"/>
    </xf>
    <xf numFmtId="3" fontId="6" fillId="0" borderId="4" xfId="17" applyNumberFormat="1" applyFont="1" applyBorder="1" applyAlignment="1">
      <alignment horizontal="center"/>
    </xf>
    <xf numFmtId="3" fontId="6" fillId="0" borderId="4" xfId="20" applyNumberFormat="1" applyFont="1" applyBorder="1" applyAlignment="1">
      <alignment horizontal="center" vertical="center"/>
    </xf>
    <xf numFmtId="3" fontId="17" fillId="0" borderId="4" xfId="0" applyNumberFormat="1" applyFont="1" applyBorder="1" applyAlignment="1">
      <alignment horizontal="center" vertical="center"/>
    </xf>
    <xf numFmtId="3" fontId="14" fillId="0" borderId="4" xfId="20" applyNumberFormat="1" applyFont="1" applyBorder="1" applyAlignment="1">
      <alignment horizontal="center"/>
    </xf>
    <xf numFmtId="170" fontId="6" fillId="0" borderId="4" xfId="20" applyNumberFormat="1" applyFont="1" applyBorder="1" applyAlignment="1">
      <alignment horizontal="center"/>
    </xf>
    <xf numFmtId="9" fontId="18" fillId="0" borderId="4" xfId="20" applyNumberFormat="1" applyFont="1" applyBorder="1" applyAlignment="1">
      <alignment horizontal="center"/>
    </xf>
    <xf numFmtId="168" fontId="6" fillId="0" borderId="2" xfId="20" applyNumberFormat="1" applyFont="1" applyBorder="1" applyAlignment="1">
      <alignment horizontal="center"/>
    </xf>
    <xf numFmtId="4" fontId="6" fillId="0" borderId="0" xfId="20" applyNumberFormat="1" applyFont="1"/>
    <xf numFmtId="168" fontId="15" fillId="0" borderId="1" xfId="20" applyNumberFormat="1" applyFont="1" applyBorder="1" applyAlignment="1">
      <alignment horizontal="center"/>
    </xf>
    <xf numFmtId="168" fontId="15" fillId="0" borderId="10" xfId="20" applyNumberFormat="1" applyFont="1" applyBorder="1" applyAlignment="1">
      <alignment horizontal="center"/>
    </xf>
    <xf numFmtId="168" fontId="14" fillId="0" borderId="1" xfId="20" applyNumberFormat="1" applyFont="1" applyBorder="1" applyAlignment="1">
      <alignment horizontal="center"/>
    </xf>
    <xf numFmtId="3" fontId="6" fillId="0" borderId="0" xfId="17" applyNumberFormat="1" applyFont="1"/>
    <xf numFmtId="168" fontId="15" fillId="0" borderId="2" xfId="20" applyNumberFormat="1" applyFont="1" applyBorder="1" applyAlignment="1">
      <alignment horizontal="center"/>
    </xf>
    <xf numFmtId="168" fontId="15" fillId="0" borderId="7" xfId="20" applyNumberFormat="1" applyFont="1" applyBorder="1" applyAlignment="1">
      <alignment horizontal="center"/>
    </xf>
    <xf numFmtId="168" fontId="14" fillId="0" borderId="2" xfId="20" applyNumberFormat="1" applyFont="1" applyBorder="1" applyAlignment="1">
      <alignment horizontal="center"/>
    </xf>
    <xf numFmtId="168" fontId="6" fillId="0" borderId="7" xfId="20" applyNumberFormat="1" applyFont="1" applyBorder="1" applyAlignment="1">
      <alignment horizontal="center"/>
    </xf>
    <xf numFmtId="168" fontId="7" fillId="0" borderId="2" xfId="20" applyNumberFormat="1" applyFont="1" applyBorder="1" applyAlignment="1">
      <alignment horizontal="center"/>
    </xf>
    <xf numFmtId="3" fontId="7" fillId="0" borderId="0" xfId="20" applyNumberFormat="1" applyFont="1" applyAlignment="1">
      <alignment horizontal="right"/>
    </xf>
    <xf numFmtId="4" fontId="7" fillId="0" borderId="0" xfId="20" applyNumberFormat="1" applyFont="1" applyAlignment="1">
      <alignment horizontal="right"/>
    </xf>
    <xf numFmtId="168" fontId="6" fillId="0" borderId="2" xfId="20" applyNumberFormat="1" applyFont="1" applyBorder="1" applyAlignment="1">
      <alignment horizontal="center" wrapText="1"/>
    </xf>
    <xf numFmtId="168" fontId="6" fillId="0" borderId="7" xfId="20" applyNumberFormat="1" applyFont="1" applyBorder="1" applyAlignment="1">
      <alignment horizontal="center" vertical="center"/>
    </xf>
    <xf numFmtId="168" fontId="6" fillId="0" borderId="7" xfId="17" applyNumberFormat="1" applyFont="1" applyBorder="1" applyAlignment="1">
      <alignment horizontal="center"/>
    </xf>
    <xf numFmtId="168" fontId="6" fillId="0" borderId="2" xfId="2" applyNumberFormat="1" applyFont="1" applyBorder="1" applyAlignment="1">
      <alignment horizontal="center"/>
    </xf>
    <xf numFmtId="171" fontId="6" fillId="0" borderId="2" xfId="20" applyNumberFormat="1" applyFont="1" applyBorder="1" applyAlignment="1">
      <alignment horizontal="center"/>
    </xf>
    <xf numFmtId="171" fontId="6" fillId="0" borderId="2" xfId="14" applyNumberFormat="1" applyFont="1" applyBorder="1" applyAlignment="1">
      <alignment horizontal="center"/>
    </xf>
    <xf numFmtId="168" fontId="6" fillId="0" borderId="4" xfId="20" applyNumberFormat="1" applyFont="1" applyBorder="1" applyAlignment="1">
      <alignment horizontal="center" vertical="center"/>
    </xf>
    <xf numFmtId="171" fontId="6" fillId="0" borderId="4" xfId="20" applyNumberFormat="1" applyFont="1" applyBorder="1" applyAlignment="1">
      <alignment horizontal="center" vertical="center"/>
    </xf>
    <xf numFmtId="173" fontId="6" fillId="0" borderId="4" xfId="0" applyNumberFormat="1" applyFont="1" applyBorder="1" applyAlignment="1">
      <alignment horizontal="center"/>
    </xf>
    <xf numFmtId="171" fontId="6" fillId="0" borderId="6" xfId="17" applyNumberFormat="1" applyFont="1" applyBorder="1" applyAlignment="1">
      <alignment horizontal="center" vertical="center"/>
    </xf>
    <xf numFmtId="173" fontId="17" fillId="0" borderId="4" xfId="0" applyNumberFormat="1" applyFont="1" applyBorder="1" applyAlignment="1">
      <alignment horizontal="center" vertical="center"/>
    </xf>
    <xf numFmtId="168" fontId="14" fillId="0" borderId="4" xfId="20" applyNumberFormat="1" applyFont="1" applyBorder="1" applyAlignment="1">
      <alignment horizontal="center"/>
    </xf>
    <xf numFmtId="0" fontId="7" fillId="0" borderId="0" xfId="17" applyFont="1" applyAlignment="1">
      <alignment horizontal="right" vertical="center"/>
    </xf>
    <xf numFmtId="3" fontId="6" fillId="0" borderId="0" xfId="17" applyNumberFormat="1" applyFont="1" applyAlignment="1">
      <alignment vertical="center"/>
    </xf>
    <xf numFmtId="171" fontId="6" fillId="0" borderId="2" xfId="17" applyNumberFormat="1" applyFont="1" applyBorder="1" applyAlignment="1">
      <alignment horizontal="center"/>
    </xf>
    <xf numFmtId="171" fontId="6" fillId="0" borderId="2" xfId="2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/>
    </xf>
    <xf numFmtId="173" fontId="6" fillId="0" borderId="2" xfId="0" applyNumberFormat="1" applyFont="1" applyBorder="1" applyAlignment="1">
      <alignment horizontal="center"/>
    </xf>
    <xf numFmtId="17" fontId="6" fillId="0" borderId="6" xfId="2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174" fontId="6" fillId="0" borderId="4" xfId="0" applyNumberFormat="1" applyFont="1" applyBorder="1" applyAlignment="1">
      <alignment horizontal="center"/>
    </xf>
    <xf numFmtId="0" fontId="6" fillId="0" borderId="0" xfId="17" applyFont="1" applyAlignment="1">
      <alignment horizontal="center"/>
    </xf>
    <xf numFmtId="3" fontId="6" fillId="0" borderId="0" xfId="20" applyNumberFormat="1" applyFont="1" applyAlignment="1">
      <alignment horizontal="center"/>
    </xf>
    <xf numFmtId="3" fontId="6" fillId="0" borderId="13" xfId="20" applyNumberFormat="1" applyFont="1" applyBorder="1" applyAlignment="1">
      <alignment horizontal="center"/>
    </xf>
    <xf numFmtId="0" fontId="16" fillId="2" borderId="8" xfId="20" applyFont="1" applyFill="1" applyBorder="1" applyAlignment="1">
      <alignment horizontal="center" vertical="center"/>
    </xf>
    <xf numFmtId="9" fontId="6" fillId="0" borderId="0" xfId="29" applyFont="1"/>
    <xf numFmtId="0" fontId="17" fillId="0" borderId="2" xfId="0" applyFont="1" applyBorder="1" applyAlignment="1">
      <alignment horizontal="center" vertical="center"/>
    </xf>
    <xf numFmtId="3" fontId="17" fillId="0" borderId="2" xfId="0" applyNumberFormat="1" applyFont="1" applyBorder="1" applyAlignment="1">
      <alignment horizontal="center" vertical="center"/>
    </xf>
    <xf numFmtId="173" fontId="17" fillId="0" borderId="2" xfId="0" applyNumberFormat="1" applyFont="1" applyBorder="1" applyAlignment="1">
      <alignment horizontal="center" vertical="center"/>
    </xf>
    <xf numFmtId="10" fontId="17" fillId="0" borderId="2" xfId="0" applyNumberFormat="1" applyFont="1" applyBorder="1" applyAlignment="1">
      <alignment horizontal="center" vertical="center"/>
    </xf>
    <xf numFmtId="10" fontId="19" fillId="0" borderId="2" xfId="0" applyNumberFormat="1" applyFont="1" applyBorder="1" applyAlignment="1">
      <alignment horizontal="center" vertical="center"/>
    </xf>
    <xf numFmtId="10" fontId="20" fillId="0" borderId="2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0" fontId="20" fillId="0" borderId="4" xfId="0" applyNumberFormat="1" applyFont="1" applyBorder="1" applyAlignment="1">
      <alignment horizontal="center" vertical="center"/>
    </xf>
    <xf numFmtId="1" fontId="6" fillId="0" borderId="1" xfId="20" applyNumberFormat="1" applyFont="1" applyBorder="1" applyAlignment="1">
      <alignment horizontal="center" vertical="center"/>
    </xf>
    <xf numFmtId="1" fontId="6" fillId="0" borderId="2" xfId="20" applyNumberFormat="1" applyFont="1" applyBorder="1" applyAlignment="1">
      <alignment horizontal="center" vertical="center"/>
    </xf>
    <xf numFmtId="1" fontId="6" fillId="0" borderId="4" xfId="20" applyNumberFormat="1" applyFont="1" applyBorder="1" applyAlignment="1">
      <alignment horizontal="center" vertical="center"/>
    </xf>
    <xf numFmtId="168" fontId="6" fillId="0" borderId="0" xfId="20" applyNumberFormat="1" applyFont="1" applyAlignment="1">
      <alignment horizontal="center" vertical="center"/>
    </xf>
    <xf numFmtId="168" fontId="6" fillId="0" borderId="0" xfId="17" applyNumberFormat="1" applyFont="1"/>
    <xf numFmtId="0" fontId="6" fillId="0" borderId="0" xfId="16" applyFont="1"/>
    <xf numFmtId="0" fontId="12" fillId="0" borderId="0" xfId="16" applyFont="1"/>
    <xf numFmtId="9" fontId="16" fillId="3" borderId="1" xfId="29" applyFont="1" applyFill="1" applyBorder="1" applyAlignment="1">
      <alignment horizontal="center" vertical="center"/>
    </xf>
    <xf numFmtId="3" fontId="16" fillId="3" borderId="3" xfId="16" applyNumberFormat="1" applyFont="1" applyFill="1" applyBorder="1" applyAlignment="1">
      <alignment horizontal="center" vertical="center"/>
    </xf>
    <xf numFmtId="171" fontId="6" fillId="0" borderId="0" xfId="14" applyNumberFormat="1" applyFont="1" applyFill="1" applyAlignment="1">
      <alignment horizontal="center" vertical="center"/>
    </xf>
    <xf numFmtId="3" fontId="6" fillId="0" borderId="0" xfId="16" applyNumberFormat="1" applyFont="1" applyAlignment="1">
      <alignment horizontal="center" vertical="center"/>
    </xf>
    <xf numFmtId="9" fontId="12" fillId="0" borderId="0" xfId="29" applyFont="1" applyAlignment="1">
      <alignment horizontal="center" vertical="center"/>
    </xf>
    <xf numFmtId="9" fontId="6" fillId="0" borderId="0" xfId="29" applyFont="1" applyFill="1" applyAlignment="1">
      <alignment horizontal="center" vertical="center"/>
    </xf>
    <xf numFmtId="9" fontId="7" fillId="0" borderId="0" xfId="29" applyFont="1"/>
    <xf numFmtId="171" fontId="6" fillId="0" borderId="0" xfId="14" applyNumberFormat="1" applyFont="1" applyAlignment="1">
      <alignment horizontal="center" vertical="center"/>
    </xf>
    <xf numFmtId="171" fontId="12" fillId="0" borderId="0" xfId="14" applyNumberFormat="1" applyFont="1" applyAlignment="1">
      <alignment horizontal="center" vertical="center"/>
    </xf>
    <xf numFmtId="3" fontId="12" fillId="0" borderId="0" xfId="16" applyNumberFormat="1" applyFont="1" applyAlignment="1">
      <alignment horizontal="center" vertical="center"/>
    </xf>
    <xf numFmtId="9" fontId="16" fillId="0" borderId="0" xfId="29" applyFont="1"/>
    <xf numFmtId="9" fontId="12" fillId="0" borderId="0" xfId="29" applyFont="1" applyFill="1" applyAlignment="1">
      <alignment horizontal="center" vertical="center"/>
    </xf>
    <xf numFmtId="9" fontId="12" fillId="0" borderId="0" xfId="29" applyFont="1"/>
    <xf numFmtId="0" fontId="21" fillId="0" borderId="0" xfId="16" applyFont="1" applyAlignment="1">
      <alignment vertical="center"/>
    </xf>
    <xf numFmtId="9" fontId="6" fillId="0" borderId="0" xfId="29" applyFont="1" applyAlignment="1">
      <alignment horizontal="center" vertical="center"/>
    </xf>
    <xf numFmtId="17" fontId="16" fillId="3" borderId="12" xfId="16" applyNumberFormat="1" applyFont="1" applyFill="1" applyBorder="1" applyAlignment="1">
      <alignment horizontal="center" vertical="center"/>
    </xf>
    <xf numFmtId="9" fontId="16" fillId="3" borderId="12" xfId="29" applyFont="1" applyFill="1" applyBorder="1" applyAlignment="1">
      <alignment vertical="center"/>
    </xf>
    <xf numFmtId="9" fontId="16" fillId="3" borderId="8" xfId="29" applyFont="1" applyFill="1" applyBorder="1" applyAlignment="1">
      <alignment vertical="center"/>
    </xf>
    <xf numFmtId="9" fontId="16" fillId="0" borderId="0" xfId="29" applyFont="1" applyAlignment="1">
      <alignment horizontal="center" vertical="center"/>
    </xf>
    <xf numFmtId="171" fontId="16" fillId="3" borderId="1" xfId="14" applyNumberFormat="1" applyFont="1" applyFill="1" applyBorder="1" applyAlignment="1">
      <alignment horizontal="center" vertical="center"/>
    </xf>
    <xf numFmtId="171" fontId="16" fillId="3" borderId="3" xfId="14" applyNumberFormat="1" applyFont="1" applyFill="1" applyBorder="1" applyAlignment="1">
      <alignment horizontal="center" vertical="center"/>
    </xf>
    <xf numFmtId="10" fontId="6" fillId="0" borderId="0" xfId="16" applyNumberFormat="1" applyFont="1"/>
    <xf numFmtId="0" fontId="7" fillId="0" borderId="0" xfId="16" applyFont="1" applyAlignment="1">
      <alignment horizontal="right" vertical="center"/>
    </xf>
    <xf numFmtId="10" fontId="7" fillId="0" borderId="0" xfId="29" applyNumberFormat="1" applyFont="1"/>
    <xf numFmtId="1" fontId="16" fillId="3" borderId="1" xfId="16" applyNumberFormat="1" applyFont="1" applyFill="1" applyBorder="1" applyAlignment="1">
      <alignment horizontal="center"/>
    </xf>
    <xf numFmtId="173" fontId="15" fillId="0" borderId="2" xfId="0" applyNumberFormat="1" applyFont="1" applyBorder="1" applyAlignment="1">
      <alignment horizontal="center"/>
    </xf>
    <xf numFmtId="3" fontId="15" fillId="0" borderId="2" xfId="0" applyNumberFormat="1" applyFont="1" applyBorder="1" applyAlignment="1">
      <alignment horizontal="center"/>
    </xf>
    <xf numFmtId="10" fontId="15" fillId="0" borderId="2" xfId="0" applyNumberFormat="1" applyFont="1" applyBorder="1" applyAlignment="1">
      <alignment horizontal="center"/>
    </xf>
    <xf numFmtId="10" fontId="16" fillId="3" borderId="9" xfId="16" applyNumberFormat="1" applyFont="1" applyFill="1" applyBorder="1"/>
    <xf numFmtId="10" fontId="7" fillId="0" borderId="9" xfId="29" applyNumberFormat="1" applyFont="1" applyFill="1" applyBorder="1" applyAlignment="1">
      <alignment horizontal="center"/>
    </xf>
    <xf numFmtId="10" fontId="7" fillId="0" borderId="8" xfId="29" applyNumberFormat="1" applyFont="1" applyFill="1" applyBorder="1" applyAlignment="1">
      <alignment horizontal="center"/>
    </xf>
    <xf numFmtId="10" fontId="16" fillId="3" borderId="4" xfId="16" applyNumberFormat="1" applyFont="1" applyFill="1" applyBorder="1"/>
    <xf numFmtId="10" fontId="7" fillId="0" borderId="5" xfId="29" applyNumberFormat="1" applyFont="1" applyFill="1" applyBorder="1" applyAlignment="1">
      <alignment horizontal="center"/>
    </xf>
    <xf numFmtId="0" fontId="16" fillId="3" borderId="4" xfId="16" applyFont="1" applyFill="1" applyBorder="1"/>
    <xf numFmtId="3" fontId="7" fillId="0" borderId="0" xfId="16" applyNumberFormat="1" applyFont="1"/>
    <xf numFmtId="0" fontId="22" fillId="0" borderId="0" xfId="0" applyFont="1"/>
    <xf numFmtId="1" fontId="23" fillId="0" borderId="0" xfId="0" applyNumberFormat="1" applyFont="1"/>
    <xf numFmtId="173" fontId="23" fillId="0" borderId="0" xfId="0" applyNumberFormat="1" applyFont="1"/>
    <xf numFmtId="3" fontId="23" fillId="0" borderId="0" xfId="0" applyNumberFormat="1" applyFont="1"/>
    <xf numFmtId="10" fontId="23" fillId="0" borderId="0" xfId="0" applyNumberFormat="1" applyFont="1"/>
    <xf numFmtId="10" fontId="14" fillId="0" borderId="0" xfId="0" applyNumberFormat="1" applyFont="1" applyAlignment="1">
      <alignment horizontal="center" vertical="center"/>
    </xf>
    <xf numFmtId="171" fontId="16" fillId="3" borderId="1" xfId="15" applyNumberFormat="1" applyFont="1" applyFill="1" applyBorder="1" applyAlignment="1">
      <alignment horizontal="center" vertical="center"/>
    </xf>
    <xf numFmtId="171" fontId="16" fillId="3" borderId="3" xfId="15" applyNumberFormat="1" applyFont="1" applyFill="1" applyBorder="1" applyAlignment="1">
      <alignment horizontal="center" vertical="center"/>
    </xf>
    <xf numFmtId="10" fontId="15" fillId="0" borderId="0" xfId="0" applyNumberFormat="1" applyFont="1" applyAlignment="1">
      <alignment horizontal="center" vertical="center"/>
    </xf>
    <xf numFmtId="10" fontId="15" fillId="0" borderId="1" xfId="29" applyNumberFormat="1" applyFont="1" applyFill="1" applyBorder="1" applyAlignment="1">
      <alignment horizontal="center" vertical="center"/>
    </xf>
    <xf numFmtId="10" fontId="15" fillId="0" borderId="2" xfId="29" applyNumberFormat="1" applyFont="1" applyFill="1" applyBorder="1" applyAlignment="1">
      <alignment horizontal="center" vertical="center"/>
    </xf>
    <xf numFmtId="10" fontId="15" fillId="0" borderId="2" xfId="16" applyNumberFormat="1" applyFont="1" applyBorder="1" applyAlignment="1">
      <alignment horizontal="center" vertical="center"/>
    </xf>
    <xf numFmtId="10" fontId="15" fillId="0" borderId="2" xfId="31" applyNumberFormat="1" applyFont="1" applyFill="1" applyBorder="1" applyAlignment="1">
      <alignment horizontal="center" vertical="center"/>
    </xf>
    <xf numFmtId="1" fontId="14" fillId="0" borderId="0" xfId="0" applyNumberFormat="1" applyFont="1"/>
    <xf numFmtId="0" fontId="15" fillId="0" borderId="0" xfId="16" applyFont="1"/>
    <xf numFmtId="10" fontId="15" fillId="0" borderId="4" xfId="29" applyNumberFormat="1" applyFont="1" applyFill="1" applyBorder="1" applyAlignment="1">
      <alignment horizontal="center" vertical="center"/>
    </xf>
    <xf numFmtId="173" fontId="15" fillId="0" borderId="0" xfId="0" applyNumberFormat="1" applyFont="1" applyAlignment="1">
      <alignment horizontal="center" vertical="center"/>
    </xf>
    <xf numFmtId="10" fontId="15" fillId="0" borderId="13" xfId="29" applyNumberFormat="1" applyFont="1" applyFill="1" applyBorder="1" applyAlignment="1">
      <alignment horizontal="center" vertical="center"/>
    </xf>
    <xf numFmtId="9" fontId="14" fillId="0" borderId="0" xfId="29" applyFont="1" applyFill="1" applyBorder="1" applyAlignment="1">
      <alignment vertical="center"/>
    </xf>
    <xf numFmtId="9" fontId="15" fillId="0" borderId="0" xfId="29" applyFont="1" applyFill="1" applyBorder="1" applyAlignment="1">
      <alignment horizontal="center" vertical="center"/>
    </xf>
    <xf numFmtId="9" fontId="14" fillId="0" borderId="0" xfId="29" applyFont="1" applyFill="1"/>
    <xf numFmtId="3" fontId="6" fillId="0" borderId="2" xfId="16" applyNumberFormat="1" applyFont="1" applyBorder="1" applyAlignment="1">
      <alignment horizontal="center" vertical="center"/>
    </xf>
    <xf numFmtId="173" fontId="15" fillId="0" borderId="14" xfId="0" applyNumberFormat="1" applyFont="1" applyBorder="1" applyAlignment="1">
      <alignment horizontal="center" vertical="center"/>
    </xf>
    <xf numFmtId="3" fontId="6" fillId="0" borderId="4" xfId="16" applyNumberFormat="1" applyFont="1" applyBorder="1" applyAlignment="1">
      <alignment horizontal="center" vertical="center"/>
    </xf>
    <xf numFmtId="10" fontId="15" fillId="0" borderId="5" xfId="29" applyNumberFormat="1" applyFont="1" applyFill="1" applyBorder="1" applyAlignment="1">
      <alignment horizontal="center" vertical="center"/>
    </xf>
    <xf numFmtId="170" fontId="6" fillId="0" borderId="0" xfId="16" applyNumberFormat="1" applyFont="1"/>
    <xf numFmtId="9" fontId="14" fillId="0" borderId="0" xfId="0" applyNumberFormat="1" applyFont="1" applyAlignment="1">
      <alignment vertical="center"/>
    </xf>
    <xf numFmtId="171" fontId="16" fillId="3" borderId="7" xfId="15" applyNumberFormat="1" applyFont="1" applyFill="1" applyBorder="1" applyAlignment="1">
      <alignment horizontal="center" vertical="center"/>
    </xf>
    <xf numFmtId="3" fontId="16" fillId="3" borderId="9" xfId="16" applyNumberFormat="1" applyFont="1" applyFill="1" applyBorder="1" applyAlignment="1">
      <alignment horizontal="center" vertical="center"/>
    </xf>
    <xf numFmtId="3" fontId="16" fillId="3" borderId="1" xfId="16" applyNumberFormat="1" applyFont="1" applyFill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/>
    </xf>
    <xf numFmtId="10" fontId="6" fillId="0" borderId="2" xfId="29" applyNumberFormat="1" applyFont="1" applyFill="1" applyBorder="1" applyAlignment="1">
      <alignment horizontal="center" vertical="center"/>
    </xf>
    <xf numFmtId="10" fontId="6" fillId="0" borderId="4" xfId="29" applyNumberFormat="1" applyFont="1" applyFill="1" applyBorder="1" applyAlignment="1">
      <alignment horizontal="center" vertical="center"/>
    </xf>
    <xf numFmtId="10" fontId="6" fillId="0" borderId="1" xfId="29" applyNumberFormat="1" applyFont="1" applyFill="1" applyBorder="1" applyAlignment="1">
      <alignment horizontal="center" vertical="center"/>
    </xf>
    <xf numFmtId="10" fontId="15" fillId="0" borderId="4" xfId="0" applyNumberFormat="1" applyFont="1" applyBorder="1" applyAlignment="1">
      <alignment horizontal="center" vertical="center"/>
    </xf>
    <xf numFmtId="0" fontId="6" fillId="0" borderId="0" xfId="20" applyFont="1" applyAlignment="1">
      <alignment horizontal="center"/>
    </xf>
    <xf numFmtId="0" fontId="16" fillId="2" borderId="11" xfId="20" applyFont="1" applyFill="1" applyBorder="1" applyAlignment="1">
      <alignment horizontal="center"/>
    </xf>
    <xf numFmtId="0" fontId="16" fillId="2" borderId="12" xfId="20" applyFont="1" applyFill="1" applyBorder="1" applyAlignment="1">
      <alignment horizontal="center"/>
    </xf>
    <xf numFmtId="0" fontId="16" fillId="2" borderId="8" xfId="20" applyFont="1" applyFill="1" applyBorder="1" applyAlignment="1">
      <alignment horizontal="center"/>
    </xf>
    <xf numFmtId="0" fontId="16" fillId="2" borderId="1" xfId="20" applyFont="1" applyFill="1" applyBorder="1" applyAlignment="1">
      <alignment horizontal="center" vertical="center"/>
    </xf>
    <xf numFmtId="0" fontId="16" fillId="2" borderId="4" xfId="20" applyFont="1" applyFill="1" applyBorder="1" applyAlignment="1">
      <alignment horizontal="center" vertical="center"/>
    </xf>
    <xf numFmtId="0" fontId="16" fillId="2" borderId="11" xfId="20" applyFont="1" applyFill="1" applyBorder="1" applyAlignment="1">
      <alignment horizontal="center" vertical="center"/>
    </xf>
    <xf numFmtId="0" fontId="16" fillId="2" borderId="8" xfId="20" applyFont="1" applyFill="1" applyBorder="1" applyAlignment="1">
      <alignment horizontal="center" vertical="center"/>
    </xf>
    <xf numFmtId="0" fontId="16" fillId="2" borderId="12" xfId="20" applyFont="1" applyFill="1" applyBorder="1" applyAlignment="1">
      <alignment horizontal="center" vertical="center"/>
    </xf>
    <xf numFmtId="0" fontId="16" fillId="3" borderId="1" xfId="16" applyFont="1" applyFill="1" applyBorder="1" applyAlignment="1">
      <alignment horizontal="center" vertical="center"/>
    </xf>
    <xf numFmtId="0" fontId="16" fillId="3" borderId="2" xfId="16" applyFont="1" applyFill="1" applyBorder="1" applyAlignment="1">
      <alignment horizontal="center" vertical="center"/>
    </xf>
    <xf numFmtId="17" fontId="16" fillId="3" borderId="11" xfId="16" applyNumberFormat="1" applyFont="1" applyFill="1" applyBorder="1" applyAlignment="1">
      <alignment horizontal="center" vertical="center"/>
    </xf>
    <xf numFmtId="17" fontId="16" fillId="3" borderId="8" xfId="16" applyNumberFormat="1" applyFont="1" applyFill="1" applyBorder="1" applyAlignment="1">
      <alignment horizontal="center" vertical="center"/>
    </xf>
    <xf numFmtId="9" fontId="14" fillId="0" borderId="3" xfId="29" applyFont="1" applyFill="1" applyBorder="1" applyAlignment="1">
      <alignment horizontal="center" vertical="center"/>
    </xf>
    <xf numFmtId="9" fontId="14" fillId="0" borderId="13" xfId="29" applyFont="1" applyFill="1" applyBorder="1" applyAlignment="1">
      <alignment horizontal="center" vertical="center"/>
    </xf>
    <xf numFmtId="9" fontId="14" fillId="0" borderId="5" xfId="29" applyFont="1" applyFill="1" applyBorder="1" applyAlignment="1">
      <alignment horizontal="center" vertical="center"/>
    </xf>
    <xf numFmtId="10" fontId="16" fillId="3" borderId="10" xfId="16" applyNumberFormat="1" applyFont="1" applyFill="1" applyBorder="1" applyAlignment="1">
      <alignment horizontal="center" vertical="center"/>
    </xf>
    <xf numFmtId="10" fontId="16" fillId="3" borderId="3" xfId="16" applyNumberFormat="1" applyFont="1" applyFill="1" applyBorder="1" applyAlignment="1">
      <alignment horizontal="center" vertical="center"/>
    </xf>
    <xf numFmtId="10" fontId="16" fillId="3" borderId="6" xfId="16" applyNumberFormat="1" applyFont="1" applyFill="1" applyBorder="1" applyAlignment="1">
      <alignment horizontal="center" vertical="center"/>
    </xf>
    <xf numFmtId="10" fontId="16" fillId="3" borderId="5" xfId="16" applyNumberFormat="1" applyFont="1" applyFill="1" applyBorder="1" applyAlignment="1">
      <alignment horizontal="center" vertical="center"/>
    </xf>
    <xf numFmtId="0" fontId="6" fillId="0" borderId="0" xfId="16" applyFont="1"/>
    <xf numFmtId="17" fontId="16" fillId="3" borderId="12" xfId="16" applyNumberFormat="1" applyFont="1" applyFill="1" applyBorder="1" applyAlignment="1">
      <alignment horizontal="center" vertical="center"/>
    </xf>
    <xf numFmtId="0" fontId="16" fillId="3" borderId="4" xfId="16" applyFont="1" applyFill="1" applyBorder="1" applyAlignment="1">
      <alignment horizontal="center" vertical="center"/>
    </xf>
    <xf numFmtId="9" fontId="16" fillId="3" borderId="1" xfId="16" applyNumberFormat="1" applyFont="1" applyFill="1" applyBorder="1" applyAlignment="1">
      <alignment horizontal="center" vertical="center"/>
    </xf>
    <xf numFmtId="9" fontId="16" fillId="3" borderId="2" xfId="16" applyNumberFormat="1" applyFont="1" applyFill="1" applyBorder="1" applyAlignment="1">
      <alignment horizontal="center" vertical="center"/>
    </xf>
    <xf numFmtId="9" fontId="16" fillId="3" borderId="1" xfId="31" applyFont="1" applyFill="1" applyBorder="1" applyAlignment="1">
      <alignment horizontal="center" vertical="center"/>
    </xf>
    <xf numFmtId="9" fontId="16" fillId="3" borderId="2" xfId="31" applyFont="1" applyFill="1" applyBorder="1" applyAlignment="1">
      <alignment horizontal="center" vertical="center"/>
    </xf>
    <xf numFmtId="9" fontId="14" fillId="0" borderId="3" xfId="0" applyNumberFormat="1" applyFont="1" applyBorder="1" applyAlignment="1">
      <alignment horizontal="center" vertical="center"/>
    </xf>
    <xf numFmtId="9" fontId="14" fillId="0" borderId="13" xfId="0" applyNumberFormat="1" applyFont="1" applyBorder="1" applyAlignment="1">
      <alignment horizontal="center" vertical="center"/>
    </xf>
    <xf numFmtId="9" fontId="14" fillId="0" borderId="5" xfId="0" applyNumberFormat="1" applyFont="1" applyBorder="1" applyAlignment="1">
      <alignment horizontal="center" vertical="center"/>
    </xf>
  </cellXfs>
  <cellStyles count="37">
    <cellStyle name="Comma 2" xfId="1" xr:uid="{00000000-0005-0000-0000-000000000000}"/>
    <cellStyle name="Millares" xfId="2" builtinId="3"/>
    <cellStyle name="Millares 2" xfId="3" xr:uid="{00000000-0005-0000-0000-000002000000}"/>
    <cellStyle name="Millares 2 2" xfId="4" xr:uid="{00000000-0005-0000-0000-000003000000}"/>
    <cellStyle name="Millares 2 2 2" xfId="5" xr:uid="{00000000-0005-0000-0000-000004000000}"/>
    <cellStyle name="Millares 2 2 2 2" xfId="6" xr:uid="{00000000-0005-0000-0000-000005000000}"/>
    <cellStyle name="Millares 2 2 3" xfId="7" xr:uid="{00000000-0005-0000-0000-000006000000}"/>
    <cellStyle name="Millares 2 3" xfId="8" xr:uid="{00000000-0005-0000-0000-000007000000}"/>
    <cellStyle name="Millares 2 3 2" xfId="9" xr:uid="{00000000-0005-0000-0000-000008000000}"/>
    <cellStyle name="Millares 2 4" xfId="33" xr:uid="{92F78DB0-1506-40B7-AE60-66B0636549C8}"/>
    <cellStyle name="Millares 3" xfId="10" xr:uid="{00000000-0005-0000-0000-000009000000}"/>
    <cellStyle name="Millares 3 2" xfId="11" xr:uid="{00000000-0005-0000-0000-00000A000000}"/>
    <cellStyle name="Millares 3 2 2" xfId="12" xr:uid="{00000000-0005-0000-0000-00000B000000}"/>
    <cellStyle name="Millares 3 3" xfId="13" xr:uid="{00000000-0005-0000-0000-00000C000000}"/>
    <cellStyle name="Millares 4" xfId="32" xr:uid="{CCD1E03C-90AB-4898-91A5-F6CE7B2C8BB3}"/>
    <cellStyle name="Moneda" xfId="14" builtinId="4"/>
    <cellStyle name="Moneda 2" xfId="15" xr:uid="{00000000-0005-0000-0000-00000E000000}"/>
    <cellStyle name="Normal" xfId="0" builtinId="0"/>
    <cellStyle name="Normal 10" xfId="35" xr:uid="{38D3124B-0DC8-446F-92A1-D394B4EB12A1}"/>
    <cellStyle name="Normal 2" xfId="16" xr:uid="{00000000-0005-0000-0000-000010000000}"/>
    <cellStyle name="Normal 2 2" xfId="17" xr:uid="{00000000-0005-0000-0000-000011000000}"/>
    <cellStyle name="Normal 2 3" xfId="18" xr:uid="{00000000-0005-0000-0000-000012000000}"/>
    <cellStyle name="Normal 2 4" xfId="19" xr:uid="{00000000-0005-0000-0000-000013000000}"/>
    <cellStyle name="Normal 3" xfId="20" xr:uid="{00000000-0005-0000-0000-000014000000}"/>
    <cellStyle name="Normal 4" xfId="21" xr:uid="{00000000-0005-0000-0000-000015000000}"/>
    <cellStyle name="Normal 5" xfId="22" xr:uid="{00000000-0005-0000-0000-000016000000}"/>
    <cellStyle name="Normal 5 2" xfId="23" xr:uid="{00000000-0005-0000-0000-000017000000}"/>
    <cellStyle name="Normal 6" xfId="24" xr:uid="{00000000-0005-0000-0000-000018000000}"/>
    <cellStyle name="Normal 7" xfId="25" xr:uid="{00000000-0005-0000-0000-000019000000}"/>
    <cellStyle name="Normal 8" xfId="26" xr:uid="{00000000-0005-0000-0000-00001A000000}"/>
    <cellStyle name="Normal 8 2" xfId="27" xr:uid="{00000000-0005-0000-0000-00001B000000}"/>
    <cellStyle name="Normal 9" xfId="34" xr:uid="{05154CEC-27BE-46AF-9942-A0AE40B8C1C9}"/>
    <cellStyle name="Percent 2" xfId="28" xr:uid="{00000000-0005-0000-0000-00001C000000}"/>
    <cellStyle name="Porcentaje" xfId="29" builtinId="5"/>
    <cellStyle name="Porcentaje 2" xfId="30" xr:uid="{00000000-0005-0000-0000-00001E000000}"/>
    <cellStyle name="Porcentaje 3" xfId="31" xr:uid="{00000000-0005-0000-0000-00001F000000}"/>
    <cellStyle name="Porcentaje 4" xfId="36" xr:uid="{31A9BF98-6B96-444D-BC00-C4380900D2E9}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Exportaciones de Camarón Ecuatoriano de 1994 a 2024 (ene - dic)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libras vs dólares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3964802575572308E-2"/>
          <c:y val="0.1918982804085175"/>
          <c:w val="0.86813721132929877"/>
          <c:h val="0.7493794112110767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RESUMEN!$AC$9</c:f>
              <c:strCache>
                <c:ptCount val="1"/>
                <c:pt idx="0">
                  <c:v>Libras 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0C-460A-9FB2-65FDA5ED27B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41-4738-8B67-9B42D70768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41-4738-8B67-9B42D70768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41-4738-8B67-9B42D70768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41-4738-8B67-9B42D70768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41-4738-8B67-9B42D70768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0C-460A-9FB2-65FDA5ED27B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0C-460A-9FB2-65FDA5ED27B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0C-460A-9FB2-65FDA5ED27B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0C-460A-9FB2-65FDA5ED27B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0C-460A-9FB2-65FDA5ED27B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0C-460A-9FB2-65FDA5ED27B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41-4738-8B67-9B42D70768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41-4738-8B67-9B42D70768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C41-4738-8B67-9B42D70768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41-4738-8B67-9B42D70768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C41-4738-8B67-9B42D70768F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FFFFFF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RESUMEN!$AH$10:$AH$41</c15:sqref>
                  </c15:fullRef>
                </c:ext>
              </c:extLst>
              <c:f>RESUMEN!$AH$10:$AH$40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RESUMEN!$AU$10:$AU$41</c15:sqref>
                  </c15:fullRef>
                </c:ext>
              </c:extLst>
              <c:f>RESUMEN!$AU$10:$AU$40</c:f>
              <c:numCache>
                <c:formatCode>#,##0</c:formatCode>
                <c:ptCount val="31"/>
                <c:pt idx="0">
                  <c:v>156200837</c:v>
                </c:pt>
                <c:pt idx="1">
                  <c:v>190862764</c:v>
                </c:pt>
                <c:pt idx="2">
                  <c:v>188541533</c:v>
                </c:pt>
                <c:pt idx="3">
                  <c:v>240004270</c:v>
                </c:pt>
                <c:pt idx="4">
                  <c:v>252985907</c:v>
                </c:pt>
                <c:pt idx="5">
                  <c:v>209040500</c:v>
                </c:pt>
                <c:pt idx="6">
                  <c:v>82955793</c:v>
                </c:pt>
                <c:pt idx="7">
                  <c:v>99801296</c:v>
                </c:pt>
                <c:pt idx="8">
                  <c:v>103033746</c:v>
                </c:pt>
                <c:pt idx="9">
                  <c:v>126750834</c:v>
                </c:pt>
                <c:pt idx="10">
                  <c:v>158460630</c:v>
                </c:pt>
                <c:pt idx="11">
                  <c:v>212575213</c:v>
                </c:pt>
                <c:pt idx="12">
                  <c:v>264361763</c:v>
                </c:pt>
                <c:pt idx="13">
                  <c:v>273137769</c:v>
                </c:pt>
                <c:pt idx="14">
                  <c:v>294733588</c:v>
                </c:pt>
                <c:pt idx="15">
                  <c:v>299333918</c:v>
                </c:pt>
                <c:pt idx="16">
                  <c:v>322326680</c:v>
                </c:pt>
                <c:pt idx="17">
                  <c:v>392464787</c:v>
                </c:pt>
                <c:pt idx="18">
                  <c:v>449796390</c:v>
                </c:pt>
                <c:pt idx="19">
                  <c:v>474236376</c:v>
                </c:pt>
                <c:pt idx="20">
                  <c:v>611048021</c:v>
                </c:pt>
                <c:pt idx="21">
                  <c:v>720308833</c:v>
                </c:pt>
                <c:pt idx="22">
                  <c:v>799854741</c:v>
                </c:pt>
                <c:pt idx="23">
                  <c:v>938583529</c:v>
                </c:pt>
                <c:pt idx="24">
                  <c:v>1115223755</c:v>
                </c:pt>
                <c:pt idx="25">
                  <c:v>1407942105</c:v>
                </c:pt>
                <c:pt idx="26">
                  <c:v>1491132214</c:v>
                </c:pt>
                <c:pt idx="27">
                  <c:v>1855634851</c:v>
                </c:pt>
                <c:pt idx="28">
                  <c:v>2338728845</c:v>
                </c:pt>
                <c:pt idx="29">
                  <c:v>2676645175</c:v>
                </c:pt>
                <c:pt idx="30">
                  <c:v>2671219027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0C-460A-9FB2-65FDA5ED2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2818440"/>
        <c:axId val="1"/>
      </c:barChart>
      <c:lineChart>
        <c:grouping val="standard"/>
        <c:varyColors val="0"/>
        <c:ser>
          <c:idx val="1"/>
          <c:order val="0"/>
          <c:tx>
            <c:strRef>
              <c:f>RESUMEN!$AD$9</c:f>
              <c:strCache>
                <c:ptCount val="1"/>
                <c:pt idx="0">
                  <c:v>Dólares</c:v>
                </c:pt>
              </c:strCache>
            </c:strRef>
          </c:tx>
          <c:spPr>
            <a:ln w="34925">
              <a:solidFill>
                <a:srgbClr val="FFC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 w="25400">
                <a:solidFill>
                  <a:srgbClr val="FFC000">
                    <a:alpha val="80000"/>
                  </a:srgbClr>
                </a:solidFill>
                <a:prstDash val="solid"/>
              </a:ln>
            </c:spPr>
          </c:marker>
          <c:dLbls>
            <c:dLbl>
              <c:idx val="1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460C-460A-9FB2-65FDA5ED27B9}"/>
                </c:ext>
              </c:extLst>
            </c:dLbl>
            <c:dLbl>
              <c:idx val="3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460C-460A-9FB2-65FDA5ED27B9}"/>
                </c:ext>
              </c:extLst>
            </c:dLbl>
            <c:dLbl>
              <c:idx val="4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460C-460A-9FB2-65FDA5ED27B9}"/>
                </c:ext>
              </c:extLst>
            </c:dLbl>
            <c:dLbl>
              <c:idx val="6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460C-460A-9FB2-65FDA5ED27B9}"/>
                </c:ext>
              </c:extLst>
            </c:dLbl>
            <c:dLbl>
              <c:idx val="7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460C-460A-9FB2-65FDA5ED27B9}"/>
                </c:ext>
              </c:extLst>
            </c:dLbl>
            <c:dLbl>
              <c:idx val="8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7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460C-460A-9FB2-65FDA5ED27B9}"/>
                </c:ext>
              </c:extLst>
            </c:dLbl>
            <c:dLbl>
              <c:idx val="9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460C-460A-9FB2-65FDA5ED27B9}"/>
                </c:ext>
              </c:extLst>
            </c:dLbl>
            <c:dLbl>
              <c:idx val="10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460C-460A-9FB2-65FDA5ED27B9}"/>
                </c:ext>
              </c:extLst>
            </c:dLbl>
            <c:dLbl>
              <c:idx val="11"/>
              <c:layout>
                <c:manualLayout>
                  <c:x val="-1.1257911425211752E-2"/>
                  <c:y val="-0.11887973488237941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60C-460A-9FB2-65FDA5ED27B9}"/>
                </c:ext>
              </c:extLst>
            </c:dLbl>
            <c:dLbl>
              <c:idx val="12"/>
              <c:layout>
                <c:manualLayout>
                  <c:x val="-1.0471882732441217E-2"/>
                  <c:y val="-0.12131056671111716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60C-460A-9FB2-65FDA5ED27B9}"/>
                </c:ext>
              </c:extLst>
            </c:dLbl>
            <c:dLbl>
              <c:idx val="13"/>
              <c:layout>
                <c:manualLayout>
                  <c:x val="-1.1257911425211752E-2"/>
                  <c:y val="-0.1261722303685926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60C-460A-9FB2-65FDA5ED27B9}"/>
                </c:ext>
              </c:extLst>
            </c:dLbl>
            <c:dLbl>
              <c:idx val="14"/>
              <c:layout>
                <c:manualLayout>
                  <c:x val="-1.047188273244116E-2"/>
                  <c:y val="-0.11644890305364157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60C-460A-9FB2-65FDA5ED27B9}"/>
                </c:ext>
              </c:extLst>
            </c:dLbl>
            <c:dLbl>
              <c:idx val="15"/>
              <c:layout>
                <c:manualLayout>
                  <c:x val="-1.0416231235950145E-2"/>
                  <c:y val="-0.1243209612043570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D6-4F43-9254-C11FBB6B2FA8}"/>
                </c:ext>
              </c:extLst>
            </c:dLbl>
            <c:dLbl>
              <c:idx val="16"/>
              <c:layout>
                <c:manualLayout>
                  <c:x val="-1.0416231235950259E-2"/>
                  <c:y val="-0.1123451346460096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D6-4F43-9254-C11FBB6B2FA8}"/>
                </c:ext>
              </c:extLst>
            </c:dLbl>
            <c:dLbl>
              <c:idx val="17"/>
              <c:layout>
                <c:manualLayout>
                  <c:x val="-1.0416231235950145E-2"/>
                  <c:y val="-0.1147402999576792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D6-4F43-9254-C11FBB6B2FA8}"/>
                </c:ext>
              </c:extLst>
            </c:dLbl>
            <c:dLbl>
              <c:idx val="18"/>
              <c:layout>
                <c:manualLayout>
                  <c:x val="-1.0416231235950145E-2"/>
                  <c:y val="-0.131566430570004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D6-4F43-9254-C11FBB6B2FA8}"/>
                </c:ext>
              </c:extLst>
            </c:dLbl>
            <c:dLbl>
              <c:idx val="20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460C-460A-9FB2-65FDA5ED27B9}"/>
                </c:ext>
              </c:extLst>
            </c:dLbl>
            <c:dLbl>
              <c:idx val="21"/>
              <c:layout>
                <c:manualLayout>
                  <c:x val="-1.0416231235950145E-2"/>
                  <c:y val="-0.12438093463499567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60C-460A-9FB2-65FDA5ED27B9}"/>
                </c:ext>
              </c:extLst>
            </c:dLbl>
            <c:dLbl>
              <c:idx val="22"/>
              <c:layout>
                <c:manualLayout>
                  <c:x val="-1.0416231235950145E-2"/>
                  <c:y val="-0.13635676119334311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60C-460A-9FB2-65FDA5ED27B9}"/>
                </c:ext>
              </c:extLst>
            </c:dLbl>
            <c:dLbl>
              <c:idx val="23"/>
              <c:layout>
                <c:manualLayout>
                  <c:x val="-1.0416231235950145E-2"/>
                  <c:y val="-0.14593742244002092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60C-460A-9FB2-65FDA5ED27B9}"/>
                </c:ext>
              </c:extLst>
            </c:dLbl>
            <c:dLbl>
              <c:idx val="24"/>
              <c:layout>
                <c:manualLayout>
                  <c:x val="-1.0416231235950259E-2"/>
                  <c:y val="-0.17946973680339351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60C-460A-9FB2-65FDA5ED27B9}"/>
                </c:ext>
              </c:extLst>
            </c:dLbl>
            <c:dLbl>
              <c:idx val="25"/>
              <c:layout>
                <c:manualLayout>
                  <c:x val="-1.04753974027581E-2"/>
                  <c:y val="-0.2432040589651637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anchorCtr="0"/>
                <a:lstStyle/>
                <a:p>
                  <a:pPr algn="ctr" rtl="0">
                    <a:defRPr lang="en-US" sz="800" b="0" i="0" u="none" strike="noStrike" kern="1200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60C-460A-9FB2-65FDA5ED27B9}"/>
                </c:ext>
              </c:extLst>
            </c:dLbl>
            <c:dLbl>
              <c:idx val="26"/>
              <c:layout>
                <c:manualLayout>
                  <c:x val="-9.6891048957543306E-3"/>
                  <c:y val="-0.28853788728202939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anchorCtr="0"/>
                <a:lstStyle/>
                <a:p>
                  <a:pPr algn="ctr">
                    <a:defRPr lang="en-US" sz="800" b="0" i="0" u="none" strike="noStrike" kern="1200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60C-460A-9FB2-65FDA5ED27B9}"/>
                </c:ext>
              </c:extLst>
            </c:dLbl>
            <c:dLbl>
              <c:idx val="27"/>
              <c:layout>
                <c:manualLayout>
                  <c:x val="-1.0348758072077469E-2"/>
                  <c:y val="-0.11622831998201553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800" b="0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60C-460A-9FB2-65FDA5ED27B9}"/>
                </c:ext>
              </c:extLst>
            </c:dLbl>
            <c:dLbl>
              <c:idx val="28"/>
              <c:layout>
                <c:manualLayout>
                  <c:x val="-1.0230710345428131E-2"/>
                  <c:y val="0.10026769190277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Overflow="overflow" horzOverflow="overflow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sz="800" b="0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D6-4F43-9254-C11FBB6B2FA8}"/>
                </c:ext>
              </c:extLst>
            </c:dLbl>
            <c:dLbl>
              <c:idx val="29"/>
              <c:layout>
                <c:manualLayout>
                  <c:x val="-1.1381323908189089E-2"/>
                  <c:y val="-9.1388820524432299E-2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1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E4-452F-BA00-DF78885FEF04}"/>
                </c:ext>
              </c:extLst>
            </c:dLbl>
            <c:dLbl>
              <c:idx val="30"/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0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911-40EA-89CA-F498922D0A20}"/>
                </c:ext>
              </c:extLst>
            </c:dLbl>
            <c:numFmt formatCode="[$$-300A]\ 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RESUMEN!$AH$10:$AH$40</c15:sqref>
                  </c15:fullRef>
                </c:ext>
              </c:extLst>
              <c:f>RESUMEN!$AH$10:$AH$40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RESUMEN!$AU$45:$AU$76</c15:sqref>
                  </c15:fullRef>
                </c:ext>
              </c:extLst>
              <c:f>RESUMEN!$AU$45:$AU$75</c:f>
              <c:numCache>
                <c:formatCode>"$"\ #,##0</c:formatCode>
                <c:ptCount val="31"/>
                <c:pt idx="0">
                  <c:v>514300354.88</c:v>
                </c:pt>
                <c:pt idx="1">
                  <c:v>665174329.74000001</c:v>
                </c:pt>
                <c:pt idx="2">
                  <c:v>615307841.98999989</c:v>
                </c:pt>
                <c:pt idx="3">
                  <c:v>871664843.89999986</c:v>
                </c:pt>
                <c:pt idx="4">
                  <c:v>875050894.00999999</c:v>
                </c:pt>
                <c:pt idx="5">
                  <c:v>616942114.93999994</c:v>
                </c:pt>
                <c:pt idx="6">
                  <c:v>297408403.40000004</c:v>
                </c:pt>
                <c:pt idx="7">
                  <c:v>280694073.07999998</c:v>
                </c:pt>
                <c:pt idx="8">
                  <c:v>263859174.42000002</c:v>
                </c:pt>
                <c:pt idx="9">
                  <c:v>303820895.88</c:v>
                </c:pt>
                <c:pt idx="10">
                  <c:v>350147733.06</c:v>
                </c:pt>
                <c:pt idx="11">
                  <c:v>480251487.00000006</c:v>
                </c:pt>
                <c:pt idx="12">
                  <c:v>597670743.39999998</c:v>
                </c:pt>
                <c:pt idx="13">
                  <c:v>582028512.14999998</c:v>
                </c:pt>
                <c:pt idx="14">
                  <c:v>673469146.78000009</c:v>
                </c:pt>
                <c:pt idx="15">
                  <c:v>607254114.25</c:v>
                </c:pt>
                <c:pt idx="16">
                  <c:v>735480173.53000009</c:v>
                </c:pt>
                <c:pt idx="17">
                  <c:v>993365390.69999993</c:v>
                </c:pt>
                <c:pt idx="18">
                  <c:v>1133323708.5599997</c:v>
                </c:pt>
                <c:pt idx="19">
                  <c:v>1620611908.1199999</c:v>
                </c:pt>
                <c:pt idx="20">
                  <c:v>2289617267.9400001</c:v>
                </c:pt>
                <c:pt idx="21">
                  <c:v>2304901984.2900004</c:v>
                </c:pt>
                <c:pt idx="22">
                  <c:v>2455284864.4899998</c:v>
                </c:pt>
                <c:pt idx="23">
                  <c:v>2860631432.77</c:v>
                </c:pt>
                <c:pt idx="24">
                  <c:v>3198715522.9999995</c:v>
                </c:pt>
                <c:pt idx="25">
                  <c:v>3652684080.6599998</c:v>
                </c:pt>
                <c:pt idx="26">
                  <c:v>3611870630.02</c:v>
                </c:pt>
                <c:pt idx="27">
                  <c:v>5078825249.4800005</c:v>
                </c:pt>
                <c:pt idx="28">
                  <c:v>6653184849.6999998</c:v>
                </c:pt>
                <c:pt idx="29">
                  <c:v>6288727456.2399998</c:v>
                </c:pt>
                <c:pt idx="30">
                  <c:v>6068447480.2550001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C-460C-460A-9FB2-65FDA5ED2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12818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190000000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LIBRAS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412818440"/>
        <c:crosses val="max"/>
        <c:crossBetween val="between"/>
        <c:majorUnit val="100000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DÓLARES</a:t>
                </a:r>
              </a:p>
            </c:rich>
          </c:tx>
          <c:overlay val="0"/>
        </c:title>
        <c:numFmt formatCode="&quot;$&quot;\ 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4800016219882632"/>
          <c:y val="0.13513565869389335"/>
          <c:w val="0.10117649444100385"/>
          <c:h val="7.2546349578950953E-2"/>
        </c:manualLayout>
      </c:layout>
      <c:overlay val="0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es-EC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Exportaciones de Camarón Ecuatoriano - enero 2017 a agosto 2025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libras vs dólares</a:t>
            </a:r>
          </a:p>
        </c:rich>
      </c:tx>
      <c:layout>
        <c:manualLayout>
          <c:xMode val="edge"/>
          <c:yMode val="edge"/>
          <c:x val="0.30388813760465239"/>
          <c:y val="1.467650159197669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2101702523908328E-2"/>
          <c:y val="0.20270775918643363"/>
          <c:w val="0.88640672766067108"/>
          <c:h val="0.700065156098215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RESUMEN!$AC$9</c:f>
              <c:strCache>
                <c:ptCount val="1"/>
                <c:pt idx="0">
                  <c:v>Libras 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FFFFFF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RESUMEN!$AB$10:$AB$113</c:f>
              <c:numCache>
                <c:formatCode>mmm\-yy</c:formatCode>
                <c:ptCount val="104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</c:numCache>
            </c:numRef>
          </c:cat>
          <c:val>
            <c:numRef>
              <c:f>RESUMEN!$AC$10:$AC$113</c:f>
              <c:numCache>
                <c:formatCode>#,##0</c:formatCode>
                <c:ptCount val="104"/>
                <c:pt idx="0">
                  <c:v>64303584</c:v>
                </c:pt>
                <c:pt idx="1">
                  <c:v>66620606</c:v>
                </c:pt>
                <c:pt idx="2">
                  <c:v>71869640</c:v>
                </c:pt>
                <c:pt idx="3">
                  <c:v>79851780</c:v>
                </c:pt>
                <c:pt idx="4">
                  <c:v>85869921</c:v>
                </c:pt>
                <c:pt idx="5">
                  <c:v>86082995</c:v>
                </c:pt>
                <c:pt idx="6">
                  <c:v>91361157</c:v>
                </c:pt>
                <c:pt idx="7">
                  <c:v>73629117</c:v>
                </c:pt>
                <c:pt idx="8">
                  <c:v>67692637</c:v>
                </c:pt>
                <c:pt idx="9">
                  <c:v>88432893</c:v>
                </c:pt>
                <c:pt idx="10">
                  <c:v>70957849</c:v>
                </c:pt>
                <c:pt idx="11">
                  <c:v>91911350</c:v>
                </c:pt>
                <c:pt idx="12">
                  <c:v>76740046</c:v>
                </c:pt>
                <c:pt idx="13">
                  <c:v>76478433</c:v>
                </c:pt>
                <c:pt idx="14">
                  <c:v>83568002</c:v>
                </c:pt>
                <c:pt idx="15">
                  <c:v>106117594</c:v>
                </c:pt>
                <c:pt idx="16">
                  <c:v>107592012</c:v>
                </c:pt>
                <c:pt idx="17">
                  <c:v>88303488</c:v>
                </c:pt>
                <c:pt idx="18">
                  <c:v>97947911</c:v>
                </c:pt>
                <c:pt idx="19">
                  <c:v>97434163</c:v>
                </c:pt>
                <c:pt idx="20">
                  <c:v>88599933</c:v>
                </c:pt>
                <c:pt idx="21">
                  <c:v>98449999</c:v>
                </c:pt>
                <c:pt idx="22">
                  <c:v>96842610</c:v>
                </c:pt>
                <c:pt idx="23">
                  <c:v>97149564</c:v>
                </c:pt>
                <c:pt idx="24">
                  <c:v>89192404</c:v>
                </c:pt>
                <c:pt idx="25">
                  <c:v>99644130</c:v>
                </c:pt>
                <c:pt idx="26">
                  <c:v>117737601</c:v>
                </c:pt>
                <c:pt idx="27">
                  <c:v>122841387</c:v>
                </c:pt>
                <c:pt idx="28">
                  <c:v>125293328</c:v>
                </c:pt>
                <c:pt idx="29">
                  <c:v>123967355</c:v>
                </c:pt>
                <c:pt idx="30">
                  <c:v>123831883</c:v>
                </c:pt>
                <c:pt idx="31">
                  <c:v>124943552</c:v>
                </c:pt>
                <c:pt idx="32">
                  <c:v>112033456</c:v>
                </c:pt>
                <c:pt idx="33">
                  <c:v>116745652</c:v>
                </c:pt>
                <c:pt idx="34">
                  <c:v>135273597</c:v>
                </c:pt>
                <c:pt idx="35">
                  <c:v>105986034</c:v>
                </c:pt>
                <c:pt idx="36">
                  <c:v>109712762</c:v>
                </c:pt>
                <c:pt idx="37">
                  <c:v>131998915</c:v>
                </c:pt>
                <c:pt idx="38">
                  <c:v>115811924</c:v>
                </c:pt>
                <c:pt idx="39">
                  <c:v>127751797</c:v>
                </c:pt>
                <c:pt idx="40">
                  <c:v>159145827</c:v>
                </c:pt>
                <c:pt idx="41">
                  <c:v>122263463</c:v>
                </c:pt>
                <c:pt idx="42">
                  <c:v>98311746</c:v>
                </c:pt>
                <c:pt idx="43">
                  <c:v>115666912</c:v>
                </c:pt>
                <c:pt idx="44">
                  <c:v>118950401</c:v>
                </c:pt>
                <c:pt idx="45">
                  <c:v>141703470</c:v>
                </c:pt>
                <c:pt idx="46">
                  <c:v>154257289</c:v>
                </c:pt>
                <c:pt idx="47">
                  <c:v>95557708</c:v>
                </c:pt>
                <c:pt idx="48">
                  <c:v>101421858</c:v>
                </c:pt>
                <c:pt idx="49">
                  <c:v>126636641</c:v>
                </c:pt>
                <c:pt idx="50">
                  <c:v>137398429</c:v>
                </c:pt>
                <c:pt idx="51">
                  <c:v>167273101</c:v>
                </c:pt>
                <c:pt idx="52">
                  <c:v>161190067</c:v>
                </c:pt>
                <c:pt idx="53">
                  <c:v>153299074</c:v>
                </c:pt>
                <c:pt idx="54">
                  <c:v>162826458</c:v>
                </c:pt>
                <c:pt idx="55">
                  <c:v>152297115</c:v>
                </c:pt>
                <c:pt idx="56">
                  <c:v>164254725</c:v>
                </c:pt>
                <c:pt idx="57">
                  <c:v>155185007</c:v>
                </c:pt>
                <c:pt idx="58">
                  <c:v>188165830</c:v>
                </c:pt>
                <c:pt idx="59">
                  <c:v>95557708</c:v>
                </c:pt>
                <c:pt idx="60">
                  <c:v>161094284</c:v>
                </c:pt>
                <c:pt idx="61">
                  <c:v>180446924</c:v>
                </c:pt>
                <c:pt idx="62">
                  <c:v>184043936</c:v>
                </c:pt>
                <c:pt idx="63">
                  <c:v>182579815</c:v>
                </c:pt>
                <c:pt idx="64">
                  <c:v>208671837</c:v>
                </c:pt>
                <c:pt idx="65">
                  <c:v>209466750</c:v>
                </c:pt>
                <c:pt idx="66">
                  <c:v>227749024</c:v>
                </c:pt>
                <c:pt idx="67">
                  <c:v>183783270</c:v>
                </c:pt>
                <c:pt idx="68">
                  <c:v>209270183</c:v>
                </c:pt>
                <c:pt idx="69">
                  <c:v>205648136</c:v>
                </c:pt>
                <c:pt idx="70">
                  <c:v>188596398</c:v>
                </c:pt>
                <c:pt idx="71">
                  <c:v>197378288</c:v>
                </c:pt>
                <c:pt idx="72">
                  <c:v>196676284</c:v>
                </c:pt>
                <c:pt idx="73">
                  <c:v>206062017</c:v>
                </c:pt>
                <c:pt idx="74">
                  <c:v>236255622</c:v>
                </c:pt>
                <c:pt idx="75">
                  <c:v>206800041</c:v>
                </c:pt>
                <c:pt idx="76">
                  <c:v>236817684</c:v>
                </c:pt>
                <c:pt idx="77">
                  <c:v>240986079</c:v>
                </c:pt>
                <c:pt idx="78">
                  <c:v>220840601</c:v>
                </c:pt>
                <c:pt idx="79">
                  <c:v>217441748</c:v>
                </c:pt>
                <c:pt idx="80">
                  <c:v>236691628</c:v>
                </c:pt>
                <c:pt idx="81">
                  <c:v>216287609</c:v>
                </c:pt>
                <c:pt idx="82">
                  <c:v>216042043</c:v>
                </c:pt>
                <c:pt idx="83">
                  <c:v>233231853</c:v>
                </c:pt>
                <c:pt idx="84">
                  <c:v>196676284</c:v>
                </c:pt>
                <c:pt idx="85">
                  <c:v>201461305</c:v>
                </c:pt>
                <c:pt idx="86">
                  <c:v>202473619</c:v>
                </c:pt>
                <c:pt idx="87">
                  <c:v>246220925</c:v>
                </c:pt>
                <c:pt idx="88">
                  <c:v>275347813</c:v>
                </c:pt>
                <c:pt idx="89">
                  <c:v>236535209</c:v>
                </c:pt>
                <c:pt idx="90">
                  <c:v>214697316</c:v>
                </c:pt>
                <c:pt idx="91">
                  <c:v>229869247</c:v>
                </c:pt>
                <c:pt idx="92">
                  <c:v>209908753</c:v>
                </c:pt>
                <c:pt idx="93">
                  <c:v>189754392</c:v>
                </c:pt>
                <c:pt idx="94">
                  <c:v>260146955</c:v>
                </c:pt>
                <c:pt idx="95">
                  <c:v>208127209</c:v>
                </c:pt>
                <c:pt idx="96">
                  <c:v>225192237</c:v>
                </c:pt>
                <c:pt idx="97">
                  <c:v>244773933</c:v>
                </c:pt>
                <c:pt idx="98">
                  <c:v>249652448</c:v>
                </c:pt>
                <c:pt idx="99">
                  <c:v>253851773</c:v>
                </c:pt>
                <c:pt idx="100">
                  <c:v>334047679</c:v>
                </c:pt>
                <c:pt idx="101">
                  <c:v>277945142</c:v>
                </c:pt>
                <c:pt idx="102">
                  <c:v>236828386</c:v>
                </c:pt>
                <c:pt idx="103">
                  <c:v>236842391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B5-4D40-94EF-C152B6B33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83"/>
        <c:axId val="352978352"/>
        <c:axId val="1"/>
      </c:barChart>
      <c:lineChart>
        <c:grouping val="stacked"/>
        <c:varyColors val="0"/>
        <c:ser>
          <c:idx val="1"/>
          <c:order val="1"/>
          <c:tx>
            <c:strRef>
              <c:f>RESUMEN!$AD$9</c:f>
              <c:strCache>
                <c:ptCount val="1"/>
                <c:pt idx="0">
                  <c:v>Dólares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noFill/>
              </a:ln>
            </c:spPr>
          </c:marker>
          <c:cat>
            <c:numRef>
              <c:f>RESUMEN!$AB$10:$AB$113</c:f>
              <c:numCache>
                <c:formatCode>mmm\-yy</c:formatCode>
                <c:ptCount val="104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</c:numCache>
            </c:numRef>
          </c:cat>
          <c:val>
            <c:numRef>
              <c:f>RESUMEN!$AD$10:$AD$113</c:f>
              <c:numCache>
                <c:formatCode>"$"\ #,##0</c:formatCode>
                <c:ptCount val="104"/>
                <c:pt idx="0">
                  <c:v>199045945.5</c:v>
                </c:pt>
                <c:pt idx="1">
                  <c:v>206099394.28</c:v>
                </c:pt>
                <c:pt idx="2">
                  <c:v>222036343.91</c:v>
                </c:pt>
                <c:pt idx="3">
                  <c:v>245601181.59</c:v>
                </c:pt>
                <c:pt idx="4">
                  <c:v>262213940.41999999</c:v>
                </c:pt>
                <c:pt idx="5">
                  <c:v>259491252.75999996</c:v>
                </c:pt>
                <c:pt idx="6">
                  <c:v>274293480.52999997</c:v>
                </c:pt>
                <c:pt idx="7">
                  <c:v>221409741.70000002</c:v>
                </c:pt>
                <c:pt idx="8">
                  <c:v>207106338.45000005</c:v>
                </c:pt>
                <c:pt idx="9">
                  <c:v>268999147.16999996</c:v>
                </c:pt>
                <c:pt idx="10">
                  <c:v>218612937.19999999</c:v>
                </c:pt>
                <c:pt idx="11">
                  <c:v>275721729.26000005</c:v>
                </c:pt>
                <c:pt idx="12">
                  <c:v>228251420.47999999</c:v>
                </c:pt>
                <c:pt idx="13">
                  <c:v>225804061.73000008</c:v>
                </c:pt>
                <c:pt idx="14">
                  <c:v>250423741.74999991</c:v>
                </c:pt>
                <c:pt idx="15">
                  <c:v>315475764.77000004</c:v>
                </c:pt>
                <c:pt idx="16">
                  <c:v>312424062.74000001</c:v>
                </c:pt>
                <c:pt idx="17">
                  <c:v>253377264.18000004</c:v>
                </c:pt>
                <c:pt idx="18">
                  <c:v>281940230</c:v>
                </c:pt>
                <c:pt idx="19">
                  <c:v>275218913.16999996</c:v>
                </c:pt>
                <c:pt idx="20">
                  <c:v>247966603.73999998</c:v>
                </c:pt>
                <c:pt idx="21">
                  <c:v>276231792.63999999</c:v>
                </c:pt>
                <c:pt idx="22">
                  <c:v>266763496.36000004</c:v>
                </c:pt>
                <c:pt idx="23">
                  <c:v>264838171.44000006</c:v>
                </c:pt>
                <c:pt idx="24">
                  <c:v>237806527.17000008</c:v>
                </c:pt>
                <c:pt idx="25">
                  <c:v>267058137.86000001</c:v>
                </c:pt>
                <c:pt idx="26">
                  <c:v>308545725.49000001</c:v>
                </c:pt>
                <c:pt idx="27">
                  <c:v>319096198.44999999</c:v>
                </c:pt>
                <c:pt idx="28">
                  <c:v>318003984.67999995</c:v>
                </c:pt>
                <c:pt idx="29">
                  <c:v>320166090.88999999</c:v>
                </c:pt>
                <c:pt idx="30">
                  <c:v>324050947.59999985</c:v>
                </c:pt>
                <c:pt idx="31">
                  <c:v>326912721.97000003</c:v>
                </c:pt>
                <c:pt idx="32">
                  <c:v>284125531.82000011</c:v>
                </c:pt>
                <c:pt idx="33">
                  <c:v>305288552.73999995</c:v>
                </c:pt>
                <c:pt idx="34">
                  <c:v>364320933.26999992</c:v>
                </c:pt>
                <c:pt idx="35">
                  <c:v>277308728.72000003</c:v>
                </c:pt>
                <c:pt idx="36">
                  <c:v>283056724.69999999</c:v>
                </c:pt>
                <c:pt idx="37">
                  <c:v>334212222.10999995</c:v>
                </c:pt>
                <c:pt idx="38">
                  <c:v>290384081.64000005</c:v>
                </c:pt>
                <c:pt idx="39">
                  <c:v>317430911.43999994</c:v>
                </c:pt>
                <c:pt idx="40">
                  <c:v>392124655.53000003</c:v>
                </c:pt>
                <c:pt idx="41">
                  <c:v>291154723.31000012</c:v>
                </c:pt>
                <c:pt idx="42">
                  <c:v>233305331.41000006</c:v>
                </c:pt>
                <c:pt idx="43">
                  <c:v>269090673.78000003</c:v>
                </c:pt>
                <c:pt idx="44">
                  <c:v>275908691.29999995</c:v>
                </c:pt>
                <c:pt idx="45">
                  <c:v>337330000.86999995</c:v>
                </c:pt>
                <c:pt idx="46">
                  <c:v>367520430.56</c:v>
                </c:pt>
                <c:pt idx="47">
                  <c:v>220352183.37000003</c:v>
                </c:pt>
                <c:pt idx="48">
                  <c:v>238565407.14000019</c:v>
                </c:pt>
                <c:pt idx="49">
                  <c:v>288295658.07000005</c:v>
                </c:pt>
                <c:pt idx="50">
                  <c:v>325992264.56999999</c:v>
                </c:pt>
                <c:pt idx="51">
                  <c:v>404490954.65999979</c:v>
                </c:pt>
                <c:pt idx="52">
                  <c:v>406308292.1500001</c:v>
                </c:pt>
                <c:pt idx="53">
                  <c:v>414774773.79000008</c:v>
                </c:pt>
                <c:pt idx="54">
                  <c:v>459572273.56</c:v>
                </c:pt>
                <c:pt idx="55">
                  <c:v>441272957.15000015</c:v>
                </c:pt>
                <c:pt idx="56">
                  <c:v>493016057.37999988</c:v>
                </c:pt>
                <c:pt idx="57">
                  <c:v>485194548.26999998</c:v>
                </c:pt>
                <c:pt idx="58">
                  <c:v>582151974.10999978</c:v>
                </c:pt>
                <c:pt idx="59">
                  <c:v>220352183.37000003</c:v>
                </c:pt>
                <c:pt idx="60">
                  <c:v>470006158.97999978</c:v>
                </c:pt>
                <c:pt idx="61">
                  <c:v>532430796.37</c:v>
                </c:pt>
                <c:pt idx="62">
                  <c:v>542803777.60000002</c:v>
                </c:pt>
                <c:pt idx="63">
                  <c:v>538747730.44999993</c:v>
                </c:pt>
                <c:pt idx="64">
                  <c:v>610058453.05000019</c:v>
                </c:pt>
                <c:pt idx="65">
                  <c:v>599027188</c:v>
                </c:pt>
                <c:pt idx="66">
                  <c:v>653990770.48000014</c:v>
                </c:pt>
                <c:pt idx="67">
                  <c:v>534345749.87999988</c:v>
                </c:pt>
                <c:pt idx="68">
                  <c:v>604738273.55000007</c:v>
                </c:pt>
                <c:pt idx="69">
                  <c:v>580802945.64999998</c:v>
                </c:pt>
                <c:pt idx="70">
                  <c:v>495790979.32999998</c:v>
                </c:pt>
                <c:pt idx="71">
                  <c:v>490442025.9600001</c:v>
                </c:pt>
                <c:pt idx="72">
                  <c:v>431631449.03999996</c:v>
                </c:pt>
                <c:pt idx="73" formatCode="&quot;$&quot;#,##0">
                  <c:v>509310178.85000002</c:v>
                </c:pt>
                <c:pt idx="74" formatCode="&quot;$&quot;#,##0">
                  <c:v>589982368.05000007</c:v>
                </c:pt>
                <c:pt idx="75" formatCode="&quot;$&quot;#,##0">
                  <c:v>516304993.93000001</c:v>
                </c:pt>
                <c:pt idx="76" formatCode="&quot;$&quot;#,##0">
                  <c:v>573666931.82000005</c:v>
                </c:pt>
                <c:pt idx="77" formatCode="&quot;$&quot;#,##0">
                  <c:v>570758617.6099999</c:v>
                </c:pt>
                <c:pt idx="78">
                  <c:v>503906047.98000002</c:v>
                </c:pt>
                <c:pt idx="79">
                  <c:v>489472611.01999998</c:v>
                </c:pt>
                <c:pt idx="80" formatCode="&quot;$&quot;#,##0">
                  <c:v>547886534.18000007</c:v>
                </c:pt>
                <c:pt idx="81" formatCode="&quot;$&quot;#,##0">
                  <c:v>495078500.28000003</c:v>
                </c:pt>
                <c:pt idx="82" formatCode="&quot;$&quot;#,##0">
                  <c:v>471702913.96000004</c:v>
                </c:pt>
                <c:pt idx="83" formatCode="&quot;$&quot;#,##0">
                  <c:v>502499848.62999988</c:v>
                </c:pt>
                <c:pt idx="84">
                  <c:v>431631449.03999996</c:v>
                </c:pt>
                <c:pt idx="85">
                  <c:v>453336476.48000002</c:v>
                </c:pt>
                <c:pt idx="86" formatCode="&quot;$&quot;#,##0">
                  <c:v>460131615.48999983</c:v>
                </c:pt>
                <c:pt idx="87" formatCode="&quot;$&quot;#,##0">
                  <c:v>539056871.41999996</c:v>
                </c:pt>
                <c:pt idx="88" formatCode="\$\ #,##0">
                  <c:v>602227046.5</c:v>
                </c:pt>
                <c:pt idx="89" formatCode="\$\ #,##0">
                  <c:v>523728067.52499998</c:v>
                </c:pt>
                <c:pt idx="90" formatCode="\$\ #,##0">
                  <c:v>480539138.24000001</c:v>
                </c:pt>
                <c:pt idx="91" formatCode="\$\ #,##0">
                  <c:v>513808828.35000002</c:v>
                </c:pt>
                <c:pt idx="92" formatCode="\$\ #,##0">
                  <c:v>469609820.52999997</c:v>
                </c:pt>
                <c:pt idx="93" formatCode="\$\ #,##0">
                  <c:v>440920579.88</c:v>
                </c:pt>
                <c:pt idx="94" formatCode="\$\ #,##0">
                  <c:v>637745563.21000004</c:v>
                </c:pt>
                <c:pt idx="95" formatCode="\$\ #,##0">
                  <c:v>515712023.58999997</c:v>
                </c:pt>
                <c:pt idx="96" formatCode="\$\ #,##0">
                  <c:v>544523353.16999996</c:v>
                </c:pt>
                <c:pt idx="97" formatCode="\$\ #,##0">
                  <c:v>588784834.12</c:v>
                </c:pt>
                <c:pt idx="98" formatCode="\$\ #,##0">
                  <c:v>610022218.69799995</c:v>
                </c:pt>
                <c:pt idx="99" formatCode="\$\ #,##0">
                  <c:v>606151241.76999998</c:v>
                </c:pt>
                <c:pt idx="100" formatCode="\$\ #,##0">
                  <c:v>785190445.77999997</c:v>
                </c:pt>
                <c:pt idx="101" formatCode="\$\ #,##0">
                  <c:v>659340731.24800003</c:v>
                </c:pt>
                <c:pt idx="102" formatCode="\$\ #,##0">
                  <c:v>568191194.97000003</c:v>
                </c:pt>
                <c:pt idx="103" formatCode="\$\ #,##0">
                  <c:v>580596343.63999999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AB5-4D40-94EF-C152B6B33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352978352"/>
        <c:scaling>
          <c:orientation val="minMax"/>
          <c:max val="45870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3"/>
        <c:minorTimeUnit val="months"/>
      </c:dateAx>
      <c:valAx>
        <c:axId val="1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LIBRAS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52978352"/>
        <c:crosses val="max"/>
        <c:crossBetween val="between"/>
      </c:valAx>
      <c:dateAx>
        <c:axId val="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</c:scaling>
        <c:delete val="0"/>
        <c:axPos val="l"/>
        <c:numFmt formatCode="&quot;$&quot;\ 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4330595209357038"/>
          <c:y val="0.15192219137908128"/>
          <c:w val="0.10242098327333915"/>
          <c:h val="3.4586584027685663E-2"/>
        </c:manualLayout>
      </c:layout>
      <c:overlay val="0"/>
      <c:txPr>
        <a:bodyPr/>
        <a:lstStyle/>
        <a:p>
          <a:pPr>
            <a:defRPr sz="885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es-EC"/>
        </a:p>
      </c:txPr>
    </c:legend>
    <c:plotVisOnly val="1"/>
    <c:dispBlanksAs val="zero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Evolución del Precio Promedio/Libra durante los últimos 25 meses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(agosto 2023 - agosto 2025)</a:t>
            </a:r>
          </a:p>
        </c:rich>
      </c:tx>
      <c:layout>
        <c:manualLayout>
          <c:xMode val="edge"/>
          <c:yMode val="edge"/>
          <c:x val="0.20794871218843719"/>
          <c:y val="5.63535911602209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2057486155089515E-2"/>
          <c:y val="0.34631650965814215"/>
          <c:w val="0.96019900497512434"/>
          <c:h val="0.49214030638505346"/>
        </c:manualLayout>
      </c:layout>
      <c:lineChart>
        <c:grouping val="standard"/>
        <c:varyColors val="0"/>
        <c:ser>
          <c:idx val="1"/>
          <c:order val="0"/>
          <c:spPr>
            <a:ln>
              <a:solidFill>
                <a:schemeClr val="tx2"/>
              </a:solidFill>
            </a:ln>
          </c:spPr>
          <c:marker>
            <c:symbol val="square"/>
            <c:size val="9"/>
            <c:spPr>
              <a:solidFill>
                <a:srgbClr val="FFCC00"/>
              </a:solidFill>
              <a:ln>
                <a:solidFill>
                  <a:srgbClr val="FFC000"/>
                </a:solidFill>
              </a:ln>
            </c:spPr>
          </c:marker>
          <c:dPt>
            <c:idx val="11"/>
            <c:bubble3D val="0"/>
            <c:spPr>
              <a:ln w="22225"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EFE-49D3-BBCC-9FC9B509177A}"/>
              </c:ext>
            </c:extLst>
          </c:dPt>
          <c:dLbls>
            <c:numFmt formatCode="\$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RESUMEN!$AB$89:$AB$113</c:f>
              <c:numCache>
                <c:formatCode>mmm\-yy</c:formatCode>
                <c:ptCount val="25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45444</c:v>
                </c:pt>
                <c:pt idx="11">
                  <c:v>45474</c:v>
                </c:pt>
                <c:pt idx="12">
                  <c:v>45505</c:v>
                </c:pt>
                <c:pt idx="13">
                  <c:v>45536</c:v>
                </c:pt>
                <c:pt idx="14">
                  <c:v>45566</c:v>
                </c:pt>
                <c:pt idx="15">
                  <c:v>45597</c:v>
                </c:pt>
                <c:pt idx="16">
                  <c:v>45627</c:v>
                </c:pt>
                <c:pt idx="17">
                  <c:v>45658</c:v>
                </c:pt>
                <c:pt idx="18">
                  <c:v>45689</c:v>
                </c:pt>
                <c:pt idx="19">
                  <c:v>45717</c:v>
                </c:pt>
                <c:pt idx="20">
                  <c:v>45748</c:v>
                </c:pt>
                <c:pt idx="21">
                  <c:v>45778</c:v>
                </c:pt>
                <c:pt idx="22">
                  <c:v>45809</c:v>
                </c:pt>
                <c:pt idx="23">
                  <c:v>45839</c:v>
                </c:pt>
                <c:pt idx="24">
                  <c:v>45870</c:v>
                </c:pt>
              </c:numCache>
            </c:numRef>
          </c:cat>
          <c:val>
            <c:numRef>
              <c:f>RESUMEN!$AE$89:$AE$113</c:f>
              <c:numCache>
                <c:formatCode>"$"#,##0.00</c:formatCode>
                <c:ptCount val="25"/>
                <c:pt idx="0">
                  <c:v>2.2510516748605238</c:v>
                </c:pt>
                <c:pt idx="1">
                  <c:v>2.314769384999118</c:v>
                </c:pt>
                <c:pt idx="2">
                  <c:v>2.2889822610226367</c:v>
                </c:pt>
                <c:pt idx="3">
                  <c:v>2.1833848051510976</c:v>
                </c:pt>
                <c:pt idx="4">
                  <c:v>2.1545078091456054</c:v>
                </c:pt>
                <c:pt idx="5">
                  <c:v>2.1946288604883342</c:v>
                </c:pt>
                <c:pt idx="6">
                  <c:v>2.250240940710674</c:v>
                </c:pt>
                <c:pt idx="7">
                  <c:v>2.2725509513908566</c:v>
                </c:pt>
                <c:pt idx="8">
                  <c:v>2.1893219328129807</c:v>
                </c:pt>
                <c:pt idx="9">
                  <c:v>2.187150280725128</c:v>
                </c:pt>
                <c:pt idx="10">
                  <c:v>2.2141653656517577</c:v>
                </c:pt>
                <c:pt idx="11">
                  <c:v>2.238216793730202</c:v>
                </c:pt>
                <c:pt idx="12">
                  <c:v>2.2352221319539973</c:v>
                </c:pt>
                <c:pt idx="13">
                  <c:v>2.2372093293794184</c:v>
                </c:pt>
                <c:pt idx="14">
                  <c:v>2.3236383370773308</c:v>
                </c:pt>
                <c:pt idx="15">
                  <c:v>2.4514819449260901</c:v>
                </c:pt>
                <c:pt idx="16">
                  <c:v>2.4778693091973381</c:v>
                </c:pt>
                <c:pt idx="17">
                  <c:v>2.4180378525659392</c:v>
                </c:pt>
                <c:pt idx="18">
                  <c:v>2.4054229423195981</c:v>
                </c:pt>
                <c:pt idx="19">
                  <c:v>2.4434858283384431</c:v>
                </c:pt>
                <c:pt idx="20">
                  <c:v>2.3878156713524308</c:v>
                </c:pt>
                <c:pt idx="21">
                  <c:v>2.3505340558884709</c:v>
                </c:pt>
                <c:pt idx="22">
                  <c:v>2.3721973570165868</c:v>
                </c:pt>
                <c:pt idx="23">
                  <c:v>2.399168463572606</c:v>
                </c:pt>
                <c:pt idx="24" formatCode="\$\ #,##0.00">
                  <c:v>2.45140382677525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EFE-49D3-BBCC-9FC9B5091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237832"/>
        <c:axId val="1"/>
      </c:lineChart>
      <c:dateAx>
        <c:axId val="422237832"/>
        <c:scaling>
          <c:orientation val="minMax"/>
        </c:scaling>
        <c:delete val="0"/>
        <c:axPos val="b"/>
        <c:minorGridlines/>
        <c:numFmt formatCode="mmm\-yy" sourceLinked="0"/>
        <c:majorTickMark val="none"/>
        <c:minorTickMark val="none"/>
        <c:tickLblPos val="nextTo"/>
        <c:spPr>
          <a:noFill/>
          <a:ln>
            <a:solidFill>
              <a:schemeClr val="accent3">
                <a:lumMod val="40000"/>
                <a:lumOff val="60000"/>
              </a:schemeClr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Offset val="100"/>
        <c:baseTimeUnit val="months"/>
        <c:majorUnit val="1"/>
        <c:majorTimeUnit val="months"/>
      </c:dateAx>
      <c:valAx>
        <c:axId val="1"/>
        <c:scaling>
          <c:orientation val="minMax"/>
        </c:scaling>
        <c:delete val="1"/>
        <c:axPos val="l"/>
        <c:numFmt formatCode="&quot;$&quot;#,##0.00" sourceLinked="1"/>
        <c:majorTickMark val="out"/>
        <c:minorTickMark val="none"/>
        <c:tickLblPos val="nextTo"/>
        <c:crossAx val="4222378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EC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Comparativo Mensual - Exportaciones de libras 2020 - 2025</a:t>
            </a:r>
          </a:p>
        </c:rich>
      </c:tx>
      <c:layout>
        <c:manualLayout>
          <c:xMode val="edge"/>
          <c:yMode val="edge"/>
          <c:x val="0.30726659043085142"/>
          <c:y val="1.2569171450549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title>
    <c:autoTitleDeleted val="0"/>
    <c:plotArea>
      <c:layout>
        <c:manualLayout>
          <c:layoutTarget val="inner"/>
          <c:xMode val="edge"/>
          <c:yMode val="edge"/>
          <c:x val="5.351866263810047E-2"/>
          <c:y val="0.11740399226412487"/>
          <c:w val="0.8965614564634703"/>
          <c:h val="0.75650506186726663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RESUMEN!$AH$36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RESUMEN!$AI$36:$AT$36</c:f>
              <c:numCache>
                <c:formatCode>#,##0</c:formatCode>
                <c:ptCount val="12"/>
                <c:pt idx="0">
                  <c:v>109712762</c:v>
                </c:pt>
                <c:pt idx="1">
                  <c:v>131998915</c:v>
                </c:pt>
                <c:pt idx="2">
                  <c:v>115811924</c:v>
                </c:pt>
                <c:pt idx="3">
                  <c:v>127751797</c:v>
                </c:pt>
                <c:pt idx="4">
                  <c:v>159145827</c:v>
                </c:pt>
                <c:pt idx="5">
                  <c:v>122263463</c:v>
                </c:pt>
                <c:pt idx="6">
                  <c:v>98311746</c:v>
                </c:pt>
                <c:pt idx="7">
                  <c:v>115666912</c:v>
                </c:pt>
                <c:pt idx="8">
                  <c:v>118950401</c:v>
                </c:pt>
                <c:pt idx="9">
                  <c:v>141703470</c:v>
                </c:pt>
                <c:pt idx="10">
                  <c:v>154257289</c:v>
                </c:pt>
                <c:pt idx="11">
                  <c:v>95557708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C4-472C-B331-EFBD6259C7E8}"/>
            </c:ext>
          </c:extLst>
        </c:ser>
        <c:ser>
          <c:idx val="5"/>
          <c:order val="1"/>
          <c:tx>
            <c:strRef>
              <c:f>RESUMEN!$AH$37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76000"/>
                    <a:shade val="51000"/>
                    <a:satMod val="130000"/>
                  </a:schemeClr>
                </a:gs>
                <a:gs pos="80000">
                  <a:schemeClr val="accent1">
                    <a:shade val="76000"/>
                    <a:shade val="93000"/>
                    <a:satMod val="130000"/>
                  </a:schemeClr>
                </a:gs>
                <a:gs pos="100000">
                  <a:schemeClr val="accent1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RESUMEN!$AI$37:$AT$37</c:f>
              <c:numCache>
                <c:formatCode>#,##0</c:formatCode>
                <c:ptCount val="12"/>
                <c:pt idx="0">
                  <c:v>101421858</c:v>
                </c:pt>
                <c:pt idx="1">
                  <c:v>126636641</c:v>
                </c:pt>
                <c:pt idx="2">
                  <c:v>137398429</c:v>
                </c:pt>
                <c:pt idx="3">
                  <c:v>167273101</c:v>
                </c:pt>
                <c:pt idx="4">
                  <c:v>161190067</c:v>
                </c:pt>
                <c:pt idx="5">
                  <c:v>153299074</c:v>
                </c:pt>
                <c:pt idx="6">
                  <c:v>162826458</c:v>
                </c:pt>
                <c:pt idx="7">
                  <c:v>152297115</c:v>
                </c:pt>
                <c:pt idx="8">
                  <c:v>164254725</c:v>
                </c:pt>
                <c:pt idx="9">
                  <c:v>155185007</c:v>
                </c:pt>
                <c:pt idx="10">
                  <c:v>188165830</c:v>
                </c:pt>
                <c:pt idx="11">
                  <c:v>185686546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C4-472C-B331-EFBD6259C7E8}"/>
            </c:ext>
          </c:extLst>
        </c:ser>
        <c:ser>
          <c:idx val="6"/>
          <c:order val="2"/>
          <c:tx>
            <c:strRef>
              <c:f>RESUMEN!$AH$38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D91C-483A-942D-57EC4A76E4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RESUMEN!$AI$38:$AT$38</c:f>
              <c:numCache>
                <c:formatCode>#,##0</c:formatCode>
                <c:ptCount val="12"/>
                <c:pt idx="0">
                  <c:v>161094284</c:v>
                </c:pt>
                <c:pt idx="1">
                  <c:v>180446924</c:v>
                </c:pt>
                <c:pt idx="2">
                  <c:v>184043936</c:v>
                </c:pt>
                <c:pt idx="3">
                  <c:v>182579815</c:v>
                </c:pt>
                <c:pt idx="4">
                  <c:v>208671837</c:v>
                </c:pt>
                <c:pt idx="5">
                  <c:v>209466750</c:v>
                </c:pt>
                <c:pt idx="6">
                  <c:v>227749024</c:v>
                </c:pt>
                <c:pt idx="7">
                  <c:v>183783270</c:v>
                </c:pt>
                <c:pt idx="8">
                  <c:v>209270183</c:v>
                </c:pt>
                <c:pt idx="9">
                  <c:v>205648136</c:v>
                </c:pt>
                <c:pt idx="10">
                  <c:v>188596398</c:v>
                </c:pt>
                <c:pt idx="11">
                  <c:v>197378288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C4-472C-B331-EFBD6259C7E8}"/>
            </c:ext>
          </c:extLst>
        </c:ser>
        <c:ser>
          <c:idx val="7"/>
          <c:order val="3"/>
          <c:tx>
            <c:strRef>
              <c:f>RESUMEN!$AH$39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RESUMEN!$AI$39:$AT$39</c:f>
              <c:numCache>
                <c:formatCode>#,##0</c:formatCode>
                <c:ptCount val="12"/>
                <c:pt idx="0">
                  <c:v>209188250</c:v>
                </c:pt>
                <c:pt idx="1">
                  <c:v>206062017</c:v>
                </c:pt>
                <c:pt idx="2">
                  <c:v>236255622</c:v>
                </c:pt>
                <c:pt idx="3">
                  <c:v>206800041</c:v>
                </c:pt>
                <c:pt idx="4">
                  <c:v>236817684</c:v>
                </c:pt>
                <c:pt idx="5">
                  <c:v>240986079</c:v>
                </c:pt>
                <c:pt idx="6">
                  <c:v>220840601</c:v>
                </c:pt>
                <c:pt idx="7">
                  <c:v>217441748</c:v>
                </c:pt>
                <c:pt idx="8">
                  <c:v>236691628</c:v>
                </c:pt>
                <c:pt idx="9">
                  <c:v>216287609</c:v>
                </c:pt>
                <c:pt idx="10">
                  <c:v>216042043</c:v>
                </c:pt>
                <c:pt idx="11">
                  <c:v>233231853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C4-472C-B331-EFBD6259C7E8}"/>
            </c:ext>
          </c:extLst>
        </c:ser>
        <c:ser>
          <c:idx val="0"/>
          <c:order val="4"/>
          <c:tx>
            <c:strRef>
              <c:f>RESUMEN!$AH$40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46000"/>
                    <a:shade val="51000"/>
                    <a:satMod val="130000"/>
                  </a:schemeClr>
                </a:gs>
                <a:gs pos="80000">
                  <a:schemeClr val="accent1">
                    <a:tint val="46000"/>
                    <a:shade val="93000"/>
                    <a:satMod val="130000"/>
                  </a:schemeClr>
                </a:gs>
                <a:gs pos="100000">
                  <a:schemeClr val="accent1">
                    <a:tint val="4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RESUMEN!$AI$40:$AT$40</c:f>
              <c:numCache>
                <c:formatCode>#,##0</c:formatCode>
                <c:ptCount val="12"/>
                <c:pt idx="0">
                  <c:v>196676284</c:v>
                </c:pt>
                <c:pt idx="1">
                  <c:v>201461305</c:v>
                </c:pt>
                <c:pt idx="2">
                  <c:v>202473619</c:v>
                </c:pt>
                <c:pt idx="3">
                  <c:v>246220925</c:v>
                </c:pt>
                <c:pt idx="4">
                  <c:v>275347813</c:v>
                </c:pt>
                <c:pt idx="5">
                  <c:v>236535209</c:v>
                </c:pt>
                <c:pt idx="6">
                  <c:v>214697316</c:v>
                </c:pt>
                <c:pt idx="7">
                  <c:v>229869247</c:v>
                </c:pt>
                <c:pt idx="8">
                  <c:v>209908753</c:v>
                </c:pt>
                <c:pt idx="9">
                  <c:v>189754392</c:v>
                </c:pt>
                <c:pt idx="10">
                  <c:v>260146955</c:v>
                </c:pt>
                <c:pt idx="11">
                  <c:v>208127209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CD-4839-93C4-BCDB53A23304}"/>
            </c:ext>
          </c:extLst>
        </c:ser>
        <c:ser>
          <c:idx val="1"/>
          <c:order val="5"/>
          <c:tx>
            <c:strRef>
              <c:f>RESUMEN!$AH$41</c:f>
              <c:strCache>
                <c:ptCount val="1"/>
                <c:pt idx="0">
                  <c:v>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62000"/>
                    <a:shade val="51000"/>
                    <a:satMod val="130000"/>
                  </a:schemeClr>
                </a:gs>
                <a:gs pos="80000">
                  <a:schemeClr val="accent1">
                    <a:tint val="62000"/>
                    <a:shade val="93000"/>
                    <a:satMod val="130000"/>
                  </a:schemeClr>
                </a:gs>
                <a:gs pos="100000">
                  <a:schemeClr val="accent1">
                    <a:tint val="62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RESUMEN!$AI$41:$AT$41</c:f>
              <c:numCache>
                <c:formatCode>#,##0</c:formatCode>
                <c:ptCount val="12"/>
                <c:pt idx="0">
                  <c:v>225192237</c:v>
                </c:pt>
                <c:pt idx="1">
                  <c:v>244773933</c:v>
                </c:pt>
                <c:pt idx="2">
                  <c:v>249652448</c:v>
                </c:pt>
                <c:pt idx="3">
                  <c:v>253851773</c:v>
                </c:pt>
                <c:pt idx="4">
                  <c:v>334047679</c:v>
                </c:pt>
                <c:pt idx="5">
                  <c:v>277945142</c:v>
                </c:pt>
                <c:pt idx="6">
                  <c:v>236828386</c:v>
                </c:pt>
                <c:pt idx="7">
                  <c:v>236842391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07-4617-A2EF-5CDBD44A7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49904192"/>
        <c:axId val="1"/>
      </c:barChart>
      <c:catAx>
        <c:axId val="34990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C"/>
          </a:p>
        </c:txPr>
        <c:crossAx val="3499041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EC" sz="1600" b="1" i="0" baseline="0">
                <a:solidFill>
                  <a:sysClr val="windowText" lastClr="000000"/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rPr>
              <a:t>Exportaciones de Camarón Ecuatoriano: % por mercado </a:t>
            </a:r>
            <a:endParaRPr lang="es-EC" sz="1600">
              <a:solidFill>
                <a:sysClr val="windowText" lastClr="000000"/>
              </a:solidFill>
              <a:effectLst/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pPr>
              <a:defRPr sz="160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defRPr>
            </a:pPr>
            <a:r>
              <a:rPr lang="es-EC" sz="1600" b="1" i="0" baseline="0">
                <a:solidFill>
                  <a:sysClr val="windowText" lastClr="000000"/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rPr>
              <a:t>(Libras Agosto 2025)</a:t>
            </a:r>
            <a:endParaRPr lang="es-EC" sz="1600">
              <a:solidFill>
                <a:sysClr val="windowText" lastClr="000000"/>
              </a:solidFill>
              <a:effectLst/>
              <a:latin typeface="Segoe UI" panose="020B0502040204020203" pitchFamily="34" charset="0"/>
              <a:cs typeface="Segoe UI" panose="020B05020402040202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A58-4BDB-8A3D-A62BD69FC2F7}"/>
              </c:ext>
            </c:extLst>
          </c:dPt>
          <c:dPt>
            <c:idx val="1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A58-4BDB-8A3D-A62BD69FC2F7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A58-4BDB-8A3D-A62BD69FC2F7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A58-4BDB-8A3D-A62BD69FC2F7}"/>
              </c:ext>
            </c:extLst>
          </c:dPt>
          <c:dPt>
            <c:idx val="4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A58-4BDB-8A3D-A62BD69FC2F7}"/>
              </c:ext>
            </c:extLst>
          </c:dPt>
          <c:dPt>
            <c:idx val="5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A58-4BDB-8A3D-A62BD69FC2F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A58-4BDB-8A3D-A62BD69FC2F7}"/>
              </c:ext>
            </c:extLst>
          </c:dPt>
          <c:dLbls>
            <c:dLbl>
              <c:idx val="0"/>
              <c:layout>
                <c:manualLayout>
                  <c:x val="-1.0854315879019149E-2"/>
                  <c:y val="-0.1837046268590998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58-4BDB-8A3D-A62BD69FC2F7}"/>
                </c:ext>
              </c:extLst>
            </c:dLbl>
            <c:dLbl>
              <c:idx val="1"/>
              <c:layout>
                <c:manualLayout>
                  <c:x val="-1.1898550128086547E-2"/>
                  <c:y val="4.468396498220585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58-4BDB-8A3D-A62BD69FC2F7}"/>
                </c:ext>
              </c:extLst>
            </c:dLbl>
            <c:dLbl>
              <c:idx val="2"/>
              <c:layout>
                <c:manualLayout>
                  <c:x val="-3.2172443482758682E-2"/>
                  <c:y val="0.1408534797774617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58-4BDB-8A3D-A62BD69FC2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EUROPA</c:v>
                </c:pt>
                <c:pt idx="2">
                  <c:v>EEUU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PAÍS'!$L$13:$L$19</c:f>
              <c:numCache>
                <c:formatCode>0.00%</c:formatCode>
                <c:ptCount val="7"/>
                <c:pt idx="0">
                  <c:v>0.45063661344307238</c:v>
                </c:pt>
                <c:pt idx="1">
                  <c:v>0.24712724674359499</c:v>
                </c:pt>
                <c:pt idx="2">
                  <c:v>0.19551737678581371</c:v>
                </c:pt>
                <c:pt idx="3">
                  <c:v>5.5291043738871899E-2</c:v>
                </c:pt>
                <c:pt idx="4">
                  <c:v>3.8782428100043967E-2</c:v>
                </c:pt>
                <c:pt idx="5">
                  <c:v>1.14957250199353E-2</c:v>
                </c:pt>
                <c:pt idx="6">
                  <c:v>1.149566168667838E-3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A58-4BDB-8A3D-A62BD69FC2F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35000"/>
          <a:lumOff val="6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400" b="1" i="0" u="none" strike="noStrike" baseline="0">
                <a:solidFill>
                  <a:srgbClr val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Mercados: % participación exportaciones (Libras) </a:t>
            </a:r>
          </a:p>
          <a:p>
            <a:pPr>
              <a:defRPr/>
            </a:pPr>
            <a:r>
              <a:rPr lang="es-EC" sz="1400" b="1" i="0" u="none" strike="noStrike" kern="1200" spc="0" baseline="0">
                <a:solidFill>
                  <a:sysClr val="windowText" lastClr="000000"/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rPr>
              <a:t>Agosto</a:t>
            </a:r>
            <a:r>
              <a:rPr lang="es-EC" sz="1400" b="1" i="0" u="none" strike="noStrike" baseline="0">
                <a:solidFill>
                  <a:srgbClr val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2024 vs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'MERCADO PAÍS'!$K$12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EUROPA</c:v>
                </c:pt>
                <c:pt idx="2">
                  <c:v>EEUU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PAÍS'!$K$13:$K$19</c:f>
              <c:numCache>
                <c:formatCode>0.00%</c:formatCode>
                <c:ptCount val="7"/>
                <c:pt idx="0">
                  <c:v>0.54689415674642206</c:v>
                </c:pt>
                <c:pt idx="1">
                  <c:v>0.21234579499884124</c:v>
                </c:pt>
                <c:pt idx="2">
                  <c:v>0.16544519328416296</c:v>
                </c:pt>
                <c:pt idx="3">
                  <c:v>4.5999815712625534E-2</c:v>
                </c:pt>
                <c:pt idx="4">
                  <c:v>2.2492473732251796E-2</c:v>
                </c:pt>
                <c:pt idx="5">
                  <c:v>6.0524581611388845E-3</c:v>
                </c:pt>
                <c:pt idx="6">
                  <c:v>7.7010736455755647E-4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7C-44B0-B565-5C1F4F830B78}"/>
            </c:ext>
          </c:extLst>
        </c:ser>
        <c:ser>
          <c:idx val="1"/>
          <c:order val="1"/>
          <c:tx>
            <c:strRef>
              <c:f>'MERCADO PAÍS'!$L$12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EUROPA</c:v>
                </c:pt>
                <c:pt idx="2">
                  <c:v>EEUU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PAÍS'!$L$13:$L$19</c:f>
              <c:numCache>
                <c:formatCode>0.00%</c:formatCode>
                <c:ptCount val="7"/>
                <c:pt idx="0">
                  <c:v>0.45063661344307238</c:v>
                </c:pt>
                <c:pt idx="1">
                  <c:v>0.24712724674359499</c:v>
                </c:pt>
                <c:pt idx="2">
                  <c:v>0.19551737678581371</c:v>
                </c:pt>
                <c:pt idx="3">
                  <c:v>5.5291043738871899E-2</c:v>
                </c:pt>
                <c:pt idx="4">
                  <c:v>3.8782428100043967E-2</c:v>
                </c:pt>
                <c:pt idx="5">
                  <c:v>1.14957250199353E-2</c:v>
                </c:pt>
                <c:pt idx="6">
                  <c:v>1.149566168667838E-3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C-44B0-B565-5C1F4F830B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19376687"/>
        <c:axId val="819377167"/>
      </c:barChart>
      <c:catAx>
        <c:axId val="81937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C"/>
          </a:p>
        </c:txPr>
        <c:crossAx val="819377167"/>
        <c:crosses val="autoZero"/>
        <c:auto val="1"/>
        <c:lblAlgn val="ctr"/>
        <c:lblOffset val="100"/>
        <c:noMultiLvlLbl val="0"/>
      </c:catAx>
      <c:valAx>
        <c:axId val="819377167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819376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/>
              <a:t>Evolución del Precio Promedio Anual / Libra 1994 - 2025</a:t>
            </a:r>
          </a:p>
        </c:rich>
      </c:tx>
      <c:layout>
        <c:manualLayout>
          <c:xMode val="edge"/>
          <c:yMode val="edge"/>
          <c:x val="0.2549067294130305"/>
          <c:y val="6.84518291576628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2803104564980385E-2"/>
          <c:y val="0.40514426993501101"/>
          <c:w val="0.97439379087003919"/>
          <c:h val="0.41243824993772421"/>
        </c:manualLayout>
      </c:layout>
      <c:lineChart>
        <c:grouping val="stacke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square"/>
            <c:size val="7"/>
            <c:spPr>
              <a:solidFill>
                <a:srgbClr val="FFCC00"/>
              </a:solidFill>
              <a:ln w="15875">
                <a:solidFill>
                  <a:srgbClr val="FFC000"/>
                </a:solidFill>
              </a:ln>
            </c:spPr>
          </c:marker>
          <c:dPt>
            <c:idx val="16"/>
            <c:bubble3D val="0"/>
            <c:spPr>
              <a:ln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100-403E-A754-3F5061231394}"/>
              </c:ext>
            </c:extLst>
          </c:dPt>
          <c:dLbls>
            <c:numFmt formatCode="\$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RESUMEN!$AH$10:$AH$41</c:f>
              <c:numCache>
                <c:formatCode>General</c:formatCode>
                <c:ptCount val="3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</c:numCache>
            </c:numRef>
          </c:cat>
          <c:val>
            <c:numRef>
              <c:f>RESUMEN!$AV$10:$AV$41</c:f>
              <c:numCache>
                <c:formatCode>"$"#,##0.00</c:formatCode>
                <c:ptCount val="32"/>
                <c:pt idx="0">
                  <c:v>3.292558252296689</c:v>
                </c:pt>
                <c:pt idx="1">
                  <c:v>3.485092198182774</c:v>
                </c:pt>
                <c:pt idx="2">
                  <c:v>3.2635135198036176</c:v>
                </c:pt>
                <c:pt idx="3">
                  <c:v>3.6318722325231958</c:v>
                </c:pt>
                <c:pt idx="4">
                  <c:v>3.4588918583911474</c:v>
                </c:pt>
                <c:pt idx="5">
                  <c:v>2.9513042445841831</c:v>
                </c:pt>
                <c:pt idx="6">
                  <c:v>3.5851432750453007</c:v>
                </c:pt>
                <c:pt idx="7">
                  <c:v>2.8125293390979609</c:v>
                </c:pt>
                <c:pt idx="8">
                  <c:v>2.5609005269011575</c:v>
                </c:pt>
                <c:pt idx="9">
                  <c:v>2.3969932685413338</c:v>
                </c:pt>
                <c:pt idx="10">
                  <c:v>2.2096828282204859</c:v>
                </c:pt>
                <c:pt idx="11">
                  <c:v>2.2592073658183285</c:v>
                </c:pt>
                <c:pt idx="12">
                  <c:v>2.2608063156243969</c:v>
                </c:pt>
                <c:pt idx="13">
                  <c:v>2.1308972182093204</c:v>
                </c:pt>
                <c:pt idx="14">
                  <c:v>2.2850098332871385</c:v>
                </c:pt>
                <c:pt idx="15">
                  <c:v>2.0286846151861746</c:v>
                </c:pt>
                <c:pt idx="16">
                  <c:v>2.2817849689948102</c:v>
                </c:pt>
                <c:pt idx="17">
                  <c:v>2.5310943136918929</c:v>
                </c:pt>
                <c:pt idx="18">
                  <c:v>2.5196371819702681</c:v>
                </c:pt>
                <c:pt idx="19">
                  <c:v>3.41730830896869</c:v>
                </c:pt>
                <c:pt idx="20">
                  <c:v>3.7470332760311811</c:v>
                </c:pt>
                <c:pt idx="21">
                  <c:v>3.1998802162266422</c:v>
                </c:pt>
                <c:pt idx="22">
                  <c:v>3.0696634509165204</c:v>
                </c:pt>
                <c:pt idx="23">
                  <c:v>3.0478176362393845</c:v>
                </c:pt>
                <c:pt idx="24">
                  <c:v>2.8682275719637982</c:v>
                </c:pt>
                <c:pt idx="25">
                  <c:v>2.5943425284948063</c:v>
                </c:pt>
                <c:pt idx="26">
                  <c:v>2.4222336531319817</c:v>
                </c:pt>
                <c:pt idx="27">
                  <c:v>2.7369744897510553</c:v>
                </c:pt>
                <c:pt idx="28">
                  <c:v>2.8447867583811326</c:v>
                </c:pt>
                <c:pt idx="29">
                  <c:v>2.3494811770260133</c:v>
                </c:pt>
                <c:pt idx="30">
                  <c:v>2.2717895533524888</c:v>
                </c:pt>
                <c:pt idx="31">
                  <c:v>2.4004267764024565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100-403E-A754-3F5061231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820976"/>
        <c:axId val="1"/>
      </c:lineChart>
      <c:catAx>
        <c:axId val="65882097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&quot;$&quot;#,##0.00" sourceLinked="1"/>
        <c:majorTickMark val="out"/>
        <c:minorTickMark val="none"/>
        <c:tickLblPos val="nextTo"/>
        <c:crossAx val="658820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69502</xdr:colOff>
      <xdr:row>9</xdr:row>
      <xdr:rowOff>12096</xdr:rowOff>
    </xdr:from>
    <xdr:to>
      <xdr:col>25</xdr:col>
      <xdr:colOff>704895</xdr:colOff>
      <xdr:row>37</xdr:row>
      <xdr:rowOff>96763</xdr:rowOff>
    </xdr:to>
    <xdr:graphicFrame macro="">
      <xdr:nvGraphicFramePr>
        <xdr:cNvPr id="22187785" name="5 Gráfico">
          <a:extLst>
            <a:ext uri="{FF2B5EF4-FFF2-40B4-BE49-F238E27FC236}">
              <a16:creationId xmlns:a16="http://schemas.microsoft.com/office/drawing/2014/main" id="{A128B26D-6B84-C1E3-5FCF-74366FEACE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72234</xdr:colOff>
      <xdr:row>39</xdr:row>
      <xdr:rowOff>32051</xdr:rowOff>
    </xdr:from>
    <xdr:to>
      <xdr:col>25</xdr:col>
      <xdr:colOff>731759</xdr:colOff>
      <xdr:row>63</xdr:row>
      <xdr:rowOff>78619</xdr:rowOff>
    </xdr:to>
    <xdr:graphicFrame macro="">
      <xdr:nvGraphicFramePr>
        <xdr:cNvPr id="22187786" name="3 Gráfico">
          <a:extLst>
            <a:ext uri="{FF2B5EF4-FFF2-40B4-BE49-F238E27FC236}">
              <a16:creationId xmlns:a16="http://schemas.microsoft.com/office/drawing/2014/main" id="{92174757-274D-300B-0502-D8A64080B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18533</xdr:colOff>
      <xdr:row>119</xdr:row>
      <xdr:rowOff>141229</xdr:rowOff>
    </xdr:from>
    <xdr:to>
      <xdr:col>18</xdr:col>
      <xdr:colOff>403979</xdr:colOff>
      <xdr:row>136</xdr:row>
      <xdr:rowOff>97874</xdr:rowOff>
    </xdr:to>
    <xdr:graphicFrame macro="">
      <xdr:nvGraphicFramePr>
        <xdr:cNvPr id="22187788" name="9 Gráfico">
          <a:extLst>
            <a:ext uri="{FF2B5EF4-FFF2-40B4-BE49-F238E27FC236}">
              <a16:creationId xmlns:a16="http://schemas.microsoft.com/office/drawing/2014/main" id="{6A7899B8-9EA4-2D96-B640-88AB0E7115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129253</xdr:colOff>
      <xdr:row>65</xdr:row>
      <xdr:rowOff>176030</xdr:rowOff>
    </xdr:from>
    <xdr:to>
      <xdr:col>22</xdr:col>
      <xdr:colOff>13004</xdr:colOff>
      <xdr:row>90</xdr:row>
      <xdr:rowOff>94253</xdr:rowOff>
    </xdr:to>
    <xdr:graphicFrame macro="">
      <xdr:nvGraphicFramePr>
        <xdr:cNvPr id="22187790" name="1 Gráfico">
          <a:extLst>
            <a:ext uri="{FF2B5EF4-FFF2-40B4-BE49-F238E27FC236}">
              <a16:creationId xmlns:a16="http://schemas.microsoft.com/office/drawing/2014/main" id="{2016E0B5-3F62-29BB-1480-C57356D933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15240</xdr:rowOff>
    </xdr:from>
    <xdr:to>
      <xdr:col>5</xdr:col>
      <xdr:colOff>416877</xdr:colOff>
      <xdr:row>3</xdr:row>
      <xdr:rowOff>38100</xdr:rowOff>
    </xdr:to>
    <xdr:pic>
      <xdr:nvPicPr>
        <xdr:cNvPr id="22187791" name="1 Imagen">
          <a:extLst>
            <a:ext uri="{FF2B5EF4-FFF2-40B4-BE49-F238E27FC236}">
              <a16:creationId xmlns:a16="http://schemas.microsoft.com/office/drawing/2014/main" id="{F251960C-FB30-50D7-E262-49669A6C4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3043056" cy="635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39309</xdr:colOff>
      <xdr:row>137</xdr:row>
      <xdr:rowOff>96159</xdr:rowOff>
    </xdr:from>
    <xdr:to>
      <xdr:col>16</xdr:col>
      <xdr:colOff>84667</xdr:colOff>
      <xdr:row>157</xdr:row>
      <xdr:rowOff>161170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167E6B2-17E3-4AA3-A32A-7745C08DE5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165100</xdr:colOff>
      <xdr:row>158</xdr:row>
      <xdr:rowOff>127000</xdr:rowOff>
    </xdr:from>
    <xdr:to>
      <xdr:col>16</xdr:col>
      <xdr:colOff>25400</xdr:colOff>
      <xdr:row>176</xdr:row>
      <xdr:rowOff>69850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632784D-B176-422D-AD28-96B97C3F9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18536</xdr:colOff>
      <xdr:row>94</xdr:row>
      <xdr:rowOff>35107</xdr:rowOff>
    </xdr:from>
    <xdr:to>
      <xdr:col>18</xdr:col>
      <xdr:colOff>224766</xdr:colOff>
      <xdr:row>117</xdr:row>
      <xdr:rowOff>9262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0FE044A7-32D4-4019-AAF0-D88FCDB66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0.60596</cdr:x>
      <cdr:y>0.34561</cdr:y>
    </cdr:from>
    <cdr:to>
      <cdr:x>0.63738</cdr:x>
      <cdr:y>0.4208</cdr:y>
    </cdr:to>
    <cdr:cxnSp macro="">
      <cdr:nvCxnSpPr>
        <cdr:cNvPr id="3" name="2 Conector recto de flecha">
          <a:extLst xmlns:a="http://schemas.openxmlformats.org/drawingml/2006/main">
            <a:ext uri="{FF2B5EF4-FFF2-40B4-BE49-F238E27FC236}">
              <a16:creationId xmlns:a16="http://schemas.microsoft.com/office/drawing/2014/main" id="{EB34D046-B63B-1E0C-9608-4586EF0E74C4}"/>
            </a:ext>
          </a:extLst>
        </cdr:cNvPr>
        <cdr:cNvCxnSpPr/>
      </cdr:nvCxnSpPr>
      <cdr:spPr>
        <a:xfrm xmlns:a="http://schemas.openxmlformats.org/drawingml/2006/main">
          <a:off x="7984343" y="1806874"/>
          <a:ext cx="414004" cy="393101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tx2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479741</xdr:colOff>
      <xdr:row>2</xdr:row>
      <xdr:rowOff>181428</xdr:rowOff>
    </xdr:to>
    <xdr:pic>
      <xdr:nvPicPr>
        <xdr:cNvPr id="22196321" name="1 Imagen">
          <a:extLst>
            <a:ext uri="{FF2B5EF4-FFF2-40B4-BE49-F238E27FC236}">
              <a16:creationId xmlns:a16="http://schemas.microsoft.com/office/drawing/2014/main" id="{22A999BC-76BD-231B-7558-189ADE5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517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475931</xdr:colOff>
      <xdr:row>2</xdr:row>
      <xdr:rowOff>181428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BF8A910-1C72-4DA7-BE44-FF4297E80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12389" cy="585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62"/>
  <sheetViews>
    <sheetView showGridLines="0" tabSelected="1" zoomScale="70" zoomScaleNormal="70" zoomScaleSheetLayoutView="50" workbookViewId="0">
      <selection activeCell="K4" sqref="K4"/>
    </sheetView>
  </sheetViews>
  <sheetFormatPr baseColWidth="10" defaultColWidth="9.08984375" defaultRowHeight="16.5" x14ac:dyDescent="0.45"/>
  <cols>
    <col min="1" max="1" width="2.6328125" style="4" customWidth="1"/>
    <col min="2" max="24" width="9.08984375" style="4" customWidth="1"/>
    <col min="25" max="25" width="14.453125" style="4" bestFit="1" customWidth="1"/>
    <col min="26" max="26" width="15.08984375" style="4" bestFit="1" customWidth="1"/>
    <col min="27" max="27" width="12" style="4" bestFit="1" customWidth="1"/>
    <col min="28" max="28" width="13.90625" style="125" customWidth="1"/>
    <col min="29" max="29" width="17.6328125" style="125" bestFit="1" customWidth="1"/>
    <col min="30" max="30" width="17" style="125" bestFit="1" customWidth="1"/>
    <col min="31" max="31" width="16.36328125" style="125" customWidth="1"/>
    <col min="32" max="32" width="13.453125" style="4" customWidth="1"/>
    <col min="33" max="33" width="17.08984375" style="4" customWidth="1"/>
    <col min="34" max="34" width="14.6328125" style="4" bestFit="1" customWidth="1"/>
    <col min="35" max="35" width="17.90625" style="4" bestFit="1" customWidth="1"/>
    <col min="36" max="36" width="17.453125" style="4" bestFit="1" customWidth="1"/>
    <col min="37" max="39" width="17" style="4" bestFit="1" customWidth="1"/>
    <col min="40" max="40" width="17.36328125" style="4" bestFit="1" customWidth="1"/>
    <col min="41" max="41" width="17" style="4" bestFit="1" customWidth="1"/>
    <col min="42" max="43" width="16.453125" style="4" bestFit="1" customWidth="1"/>
    <col min="44" max="46" width="16.90625" style="4" bestFit="1" customWidth="1"/>
    <col min="47" max="47" width="18.6328125" style="4" bestFit="1" customWidth="1"/>
    <col min="48" max="48" width="20.54296875" style="4" bestFit="1" customWidth="1"/>
    <col min="49" max="49" width="23.54296875" style="4" bestFit="1" customWidth="1"/>
    <col min="50" max="50" width="13.453125" style="4" bestFit="1" customWidth="1"/>
    <col min="51" max="16384" width="9.08984375" style="4"/>
  </cols>
  <sheetData>
    <row r="1" spans="1:51" x14ac:dyDescent="0.45">
      <c r="A1" s="215"/>
      <c r="B1" s="215"/>
      <c r="C1" s="215"/>
      <c r="D1" s="215"/>
      <c r="E1" s="215"/>
      <c r="F1" s="21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39"/>
      <c r="AC1" s="39"/>
      <c r="AD1" s="39"/>
      <c r="AE1" s="39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51" x14ac:dyDescent="0.45">
      <c r="A2" s="215"/>
      <c r="B2" s="215"/>
      <c r="C2" s="215"/>
      <c r="D2" s="215"/>
      <c r="E2" s="215"/>
      <c r="F2" s="21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39"/>
      <c r="AC2" s="39"/>
      <c r="AD2" s="39"/>
      <c r="AE2" s="39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51" x14ac:dyDescent="0.45">
      <c r="A3" s="215"/>
      <c r="B3" s="215"/>
      <c r="C3" s="215"/>
      <c r="D3" s="215"/>
      <c r="E3" s="215"/>
      <c r="F3" s="215"/>
      <c r="G3" s="1"/>
      <c r="H3" s="1"/>
      <c r="I3" s="1"/>
      <c r="J3" s="2"/>
      <c r="K3" s="1"/>
      <c r="L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39"/>
      <c r="AC3" s="39"/>
      <c r="AD3" s="39"/>
      <c r="AE3" s="39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51" x14ac:dyDescent="0.45">
      <c r="A4" s="40" t="s">
        <v>5</v>
      </c>
      <c r="B4" s="6"/>
      <c r="C4" s="6"/>
      <c r="D4" s="6"/>
      <c r="E4" s="6"/>
      <c r="F4" s="6"/>
      <c r="G4" s="6"/>
      <c r="H4" s="6"/>
      <c r="I4" s="1"/>
      <c r="J4" s="2"/>
      <c r="K4" s="1"/>
      <c r="L4" s="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39"/>
      <c r="AC4" s="39"/>
      <c r="AD4" s="39"/>
      <c r="AE4" s="39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51" x14ac:dyDescent="0.45">
      <c r="A5" s="40" t="s">
        <v>6</v>
      </c>
      <c r="B5" s="6"/>
      <c r="C5" s="6"/>
      <c r="D5" s="6"/>
      <c r="E5" s="6"/>
      <c r="F5" s="6"/>
      <c r="G5" s="6"/>
      <c r="H5" s="6"/>
      <c r="I5" s="5"/>
      <c r="J5" s="2"/>
      <c r="K5" s="1"/>
      <c r="L5" s="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39"/>
      <c r="AC5" s="39"/>
      <c r="AD5" s="39"/>
      <c r="AE5" s="39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</row>
    <row r="6" spans="1:51" x14ac:dyDescent="0.45">
      <c r="A6" s="40" t="s">
        <v>128</v>
      </c>
      <c r="B6" s="6"/>
      <c r="C6" s="6"/>
      <c r="D6" s="6"/>
      <c r="E6" s="6"/>
      <c r="F6" s="6"/>
      <c r="G6" s="6"/>
      <c r="H6" s="6"/>
      <c r="I6" s="1"/>
      <c r="J6" s="2"/>
      <c r="K6" s="1"/>
      <c r="L6" s="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39"/>
      <c r="AC6" s="39"/>
      <c r="AD6" s="39"/>
      <c r="AE6" s="39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51" ht="17" thickBot="1" x14ac:dyDescent="0.5">
      <c r="A7" s="40" t="s">
        <v>74</v>
      </c>
      <c r="B7" s="6"/>
      <c r="C7" s="6"/>
      <c r="D7" s="6"/>
      <c r="E7" s="6"/>
      <c r="F7" s="6"/>
      <c r="G7" s="6"/>
      <c r="H7" s="6"/>
      <c r="I7" s="1"/>
      <c r="J7" s="2"/>
      <c r="K7" s="1"/>
      <c r="L7" s="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39"/>
      <c r="AC7" s="39"/>
      <c r="AD7" s="39"/>
      <c r="AE7" s="39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51" ht="17" thickBot="1" x14ac:dyDescent="0.5">
      <c r="A8" s="40" t="s">
        <v>7</v>
      </c>
      <c r="B8" s="6"/>
      <c r="C8" s="6"/>
      <c r="D8" s="6"/>
      <c r="E8" s="6"/>
      <c r="F8" s="6"/>
      <c r="G8" s="6"/>
      <c r="H8" s="6"/>
      <c r="I8" s="1"/>
      <c r="J8" s="2"/>
      <c r="K8" s="1"/>
      <c r="L8" s="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216" t="s">
        <v>110</v>
      </c>
      <c r="AC8" s="217"/>
      <c r="AD8" s="217"/>
      <c r="AE8" s="218"/>
      <c r="AF8" s="1"/>
      <c r="AG8" s="1"/>
      <c r="AH8" s="216" t="s">
        <v>50</v>
      </c>
      <c r="AI8" s="217"/>
      <c r="AJ8" s="217"/>
      <c r="AK8" s="217"/>
      <c r="AL8" s="217"/>
      <c r="AM8" s="217"/>
      <c r="AN8" s="217"/>
      <c r="AO8" s="217"/>
      <c r="AP8" s="217"/>
      <c r="AQ8" s="217"/>
      <c r="AR8" s="217"/>
      <c r="AS8" s="217"/>
      <c r="AT8" s="217"/>
      <c r="AU8" s="217"/>
      <c r="AV8" s="218"/>
    </row>
    <row r="9" spans="1:51" ht="17" thickBot="1" x14ac:dyDescent="0.5">
      <c r="A9" s="1"/>
      <c r="B9" s="1"/>
      <c r="C9" s="1"/>
      <c r="D9" s="1"/>
      <c r="E9" s="1"/>
      <c r="F9" s="1"/>
      <c r="G9" s="1"/>
      <c r="H9" s="1"/>
      <c r="I9" s="1"/>
      <c r="J9" s="2"/>
      <c r="K9" s="1"/>
      <c r="L9" s="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42" t="s">
        <v>8</v>
      </c>
      <c r="AC9" s="43" t="s">
        <v>9</v>
      </c>
      <c r="AD9" s="43" t="s">
        <v>4</v>
      </c>
      <c r="AE9" s="43" t="s">
        <v>32</v>
      </c>
      <c r="AF9" s="1"/>
      <c r="AG9" s="1"/>
      <c r="AH9" s="44" t="s">
        <v>10</v>
      </c>
      <c r="AI9" s="41" t="s">
        <v>11</v>
      </c>
      <c r="AJ9" s="41" t="s">
        <v>12</v>
      </c>
      <c r="AK9" s="41" t="s">
        <v>13</v>
      </c>
      <c r="AL9" s="41" t="s">
        <v>14</v>
      </c>
      <c r="AM9" s="41" t="s">
        <v>15</v>
      </c>
      <c r="AN9" s="41" t="s">
        <v>16</v>
      </c>
      <c r="AO9" s="41" t="s">
        <v>17</v>
      </c>
      <c r="AP9" s="41" t="s">
        <v>18</v>
      </c>
      <c r="AQ9" s="41" t="s">
        <v>19</v>
      </c>
      <c r="AR9" s="41" t="s">
        <v>20</v>
      </c>
      <c r="AS9" s="41" t="s">
        <v>21</v>
      </c>
      <c r="AT9" s="41" t="s">
        <v>22</v>
      </c>
      <c r="AU9" s="41" t="s">
        <v>3</v>
      </c>
      <c r="AV9" s="45" t="s">
        <v>23</v>
      </c>
      <c r="AW9" s="45" t="s">
        <v>24</v>
      </c>
    </row>
    <row r="10" spans="1:51" x14ac:dyDescent="0.45">
      <c r="A10" s="1"/>
      <c r="B10" s="1"/>
      <c r="C10" s="1"/>
      <c r="D10" s="1"/>
      <c r="E10" s="1"/>
      <c r="F10" s="1"/>
      <c r="G10" s="1"/>
      <c r="H10" s="1"/>
      <c r="I10" s="1"/>
      <c r="J10" s="2"/>
      <c r="K10" s="1"/>
      <c r="L10" s="3"/>
      <c r="M10" s="1"/>
      <c r="N10" s="1"/>
      <c r="O10" s="1"/>
      <c r="P10" s="1"/>
      <c r="Q10" s="1"/>
      <c r="R10" s="7"/>
      <c r="S10" s="1"/>
      <c r="T10" s="3"/>
      <c r="U10" s="3"/>
      <c r="V10" s="3"/>
      <c r="W10" s="3"/>
      <c r="X10" s="3"/>
      <c r="Y10" s="1"/>
      <c r="Z10" s="1"/>
      <c r="AA10" s="1"/>
      <c r="AB10" s="46">
        <v>42736</v>
      </c>
      <c r="AC10" s="47">
        <v>64303584</v>
      </c>
      <c r="AD10" s="48">
        <v>199045945.5</v>
      </c>
      <c r="AE10" s="49">
        <f>+AD10/AC10</f>
        <v>3.095409821947094</v>
      </c>
      <c r="AF10" s="1"/>
      <c r="AG10" s="3"/>
      <c r="AH10" s="50">
        <v>1994</v>
      </c>
      <c r="AI10" s="51">
        <v>11620473</v>
      </c>
      <c r="AJ10" s="51">
        <v>11996071</v>
      </c>
      <c r="AK10" s="51">
        <v>15510568</v>
      </c>
      <c r="AL10" s="51">
        <v>12310509</v>
      </c>
      <c r="AM10" s="51">
        <v>15596030</v>
      </c>
      <c r="AN10" s="51">
        <v>15280896</v>
      </c>
      <c r="AO10" s="51">
        <v>15727753</v>
      </c>
      <c r="AP10" s="51">
        <v>11699342</v>
      </c>
      <c r="AQ10" s="52">
        <v>9368795</v>
      </c>
      <c r="AR10" s="51">
        <v>12156766</v>
      </c>
      <c r="AS10" s="51">
        <v>13016736</v>
      </c>
      <c r="AT10" s="51">
        <v>11916898</v>
      </c>
      <c r="AU10" s="53">
        <f t="shared" ref="AU10:AU31" si="0">SUM(AI10:AT10)</f>
        <v>156200837</v>
      </c>
      <c r="AV10" s="54">
        <f t="shared" ref="AV10:AV38" si="1">+AU45/AU10</f>
        <v>3.292558252296689</v>
      </c>
      <c r="AW10" s="55"/>
    </row>
    <row r="11" spans="1:51" x14ac:dyDescent="0.45">
      <c r="A11" s="1"/>
      <c r="B11" s="1"/>
      <c r="C11" s="1"/>
      <c r="D11" s="1"/>
      <c r="E11" s="1"/>
      <c r="F11" s="1"/>
      <c r="G11" s="1"/>
      <c r="H11" s="1"/>
      <c r="I11" s="1"/>
      <c r="J11" s="2"/>
      <c r="K11" s="1"/>
      <c r="L11" s="3"/>
      <c r="M11" s="1"/>
      <c r="N11" s="1"/>
      <c r="O11" s="1"/>
      <c r="P11" s="1"/>
      <c r="Q11" s="1"/>
      <c r="R11" s="7"/>
      <c r="S11" s="1"/>
      <c r="T11" s="3"/>
      <c r="U11" s="3"/>
      <c r="V11" s="3"/>
      <c r="W11" s="3"/>
      <c r="X11" s="3"/>
      <c r="Y11" s="1"/>
      <c r="Z11" s="1"/>
      <c r="AA11" s="1"/>
      <c r="AB11" s="56">
        <v>42767</v>
      </c>
      <c r="AC11" s="57">
        <v>66620606</v>
      </c>
      <c r="AD11" s="58">
        <v>206099394.28</v>
      </c>
      <c r="AE11" s="59">
        <f>+AD11/AC11</f>
        <v>3.0936283329515195</v>
      </c>
      <c r="AF11" s="1"/>
      <c r="AG11" s="3"/>
      <c r="AH11" s="60">
        <v>1995</v>
      </c>
      <c r="AI11" s="61">
        <v>10807484</v>
      </c>
      <c r="AJ11" s="61">
        <v>13603755</v>
      </c>
      <c r="AK11" s="61">
        <v>15998832</v>
      </c>
      <c r="AL11" s="61">
        <v>15826653</v>
      </c>
      <c r="AM11" s="61">
        <v>16147447</v>
      </c>
      <c r="AN11" s="61">
        <v>16269336</v>
      </c>
      <c r="AO11" s="61">
        <v>17012050</v>
      </c>
      <c r="AP11" s="61">
        <v>16598239</v>
      </c>
      <c r="AQ11" s="62">
        <v>18688420</v>
      </c>
      <c r="AR11" s="61">
        <v>18536022</v>
      </c>
      <c r="AS11" s="61">
        <v>19105834</v>
      </c>
      <c r="AT11" s="61">
        <v>12268692</v>
      </c>
      <c r="AU11" s="63">
        <f t="shared" si="0"/>
        <v>190862764</v>
      </c>
      <c r="AV11" s="64">
        <f t="shared" si="1"/>
        <v>3.485092198182774</v>
      </c>
      <c r="AW11" s="65">
        <f>+(AU11-AU10)/AU10</f>
        <v>0.2219061540624139</v>
      </c>
    </row>
    <row r="12" spans="1:51" x14ac:dyDescent="0.45">
      <c r="A12" s="1"/>
      <c r="B12" s="1"/>
      <c r="C12" s="1"/>
      <c r="D12" s="1"/>
      <c r="E12" s="1"/>
      <c r="F12" s="1"/>
      <c r="G12" s="1"/>
      <c r="H12" s="1"/>
      <c r="I12" s="1"/>
      <c r="J12" s="2"/>
      <c r="K12" s="1"/>
      <c r="L12" s="3"/>
      <c r="M12" s="1"/>
      <c r="N12" s="1"/>
      <c r="O12" s="1"/>
      <c r="P12" s="1"/>
      <c r="Q12" s="1"/>
      <c r="R12" s="7"/>
      <c r="S12" s="1"/>
      <c r="T12" s="3"/>
      <c r="U12" s="3"/>
      <c r="V12" s="3"/>
      <c r="W12" s="3"/>
      <c r="X12" s="3"/>
      <c r="Y12" s="1"/>
      <c r="Z12" s="1"/>
      <c r="AA12" s="1"/>
      <c r="AB12" s="56">
        <v>42795</v>
      </c>
      <c r="AC12" s="57">
        <v>71869640</v>
      </c>
      <c r="AD12" s="58">
        <v>222036343.91</v>
      </c>
      <c r="AE12" s="59">
        <f>+AD12/AC12</f>
        <v>3.0894316975846823</v>
      </c>
      <c r="AF12" s="1"/>
      <c r="AG12" s="3"/>
      <c r="AH12" s="60">
        <v>1996</v>
      </c>
      <c r="AI12" s="61">
        <v>15025684</v>
      </c>
      <c r="AJ12" s="61">
        <v>13903316</v>
      </c>
      <c r="AK12" s="61">
        <v>17889704</v>
      </c>
      <c r="AL12" s="61">
        <v>16057509</v>
      </c>
      <c r="AM12" s="61">
        <v>16235812</v>
      </c>
      <c r="AN12" s="61">
        <v>14565961</v>
      </c>
      <c r="AO12" s="61">
        <v>14555295</v>
      </c>
      <c r="AP12" s="61">
        <v>16439059</v>
      </c>
      <c r="AQ12" s="62">
        <v>14696498</v>
      </c>
      <c r="AR12" s="61">
        <v>16201026</v>
      </c>
      <c r="AS12" s="61">
        <v>18853806</v>
      </c>
      <c r="AT12" s="61">
        <v>14117863</v>
      </c>
      <c r="AU12" s="63">
        <f t="shared" si="0"/>
        <v>188541533</v>
      </c>
      <c r="AV12" s="64">
        <f t="shared" si="1"/>
        <v>3.2635135198036176</v>
      </c>
      <c r="AW12" s="66">
        <f t="shared" ref="AW12:AW30" si="2">+(AU12-AU11)/AU11</f>
        <v>-1.2161780283135793E-2</v>
      </c>
    </row>
    <row r="13" spans="1:51" x14ac:dyDescent="0.45">
      <c r="A13" s="1"/>
      <c r="B13" s="1"/>
      <c r="C13" s="1"/>
      <c r="D13" s="1"/>
      <c r="E13" s="1"/>
      <c r="F13" s="1"/>
      <c r="G13" s="1"/>
      <c r="H13" s="1"/>
      <c r="I13" s="1"/>
      <c r="J13" s="2"/>
      <c r="K13" s="1"/>
      <c r="L13" s="3"/>
      <c r="M13" s="1"/>
      <c r="N13" s="1"/>
      <c r="O13" s="1"/>
      <c r="P13" s="1"/>
      <c r="Q13" s="1"/>
      <c r="R13" s="7"/>
      <c r="S13" s="1"/>
      <c r="T13" s="3"/>
      <c r="U13" s="3"/>
      <c r="V13" s="3"/>
      <c r="W13" s="3"/>
      <c r="X13" s="3"/>
      <c r="Y13" s="1"/>
      <c r="Z13" s="1"/>
      <c r="AA13" s="1"/>
      <c r="AB13" s="56">
        <v>42826</v>
      </c>
      <c r="AC13" s="57">
        <v>79851780</v>
      </c>
      <c r="AD13" s="58">
        <v>245601181.59</v>
      </c>
      <c r="AE13" s="59">
        <f>+AD13/AC13</f>
        <v>3.0757132976872903</v>
      </c>
      <c r="AF13" s="1"/>
      <c r="AG13" s="67"/>
      <c r="AH13" s="60">
        <v>1997</v>
      </c>
      <c r="AI13" s="61">
        <v>12706617</v>
      </c>
      <c r="AJ13" s="61">
        <v>15440786</v>
      </c>
      <c r="AK13" s="61">
        <v>18366058</v>
      </c>
      <c r="AL13" s="61">
        <v>20857175</v>
      </c>
      <c r="AM13" s="61">
        <v>17922264</v>
      </c>
      <c r="AN13" s="61">
        <v>21002001</v>
      </c>
      <c r="AO13" s="61">
        <v>21138800</v>
      </c>
      <c r="AP13" s="61">
        <v>23917855</v>
      </c>
      <c r="AQ13" s="62">
        <v>21940317</v>
      </c>
      <c r="AR13" s="61">
        <v>23289769</v>
      </c>
      <c r="AS13" s="61">
        <v>21562153</v>
      </c>
      <c r="AT13" s="61">
        <v>21860475</v>
      </c>
      <c r="AU13" s="63">
        <f t="shared" si="0"/>
        <v>240004270</v>
      </c>
      <c r="AV13" s="64">
        <f t="shared" si="1"/>
        <v>3.6318722325231958</v>
      </c>
      <c r="AW13" s="65">
        <f t="shared" si="2"/>
        <v>0.27295172676887058</v>
      </c>
    </row>
    <row r="14" spans="1:51" x14ac:dyDescent="0.45">
      <c r="A14" s="1"/>
      <c r="B14" s="1"/>
      <c r="C14" s="1"/>
      <c r="D14" s="1"/>
      <c r="E14" s="1"/>
      <c r="F14" s="1"/>
      <c r="G14" s="1"/>
      <c r="H14" s="1"/>
      <c r="I14" s="1"/>
      <c r="J14" s="2"/>
      <c r="K14" s="1"/>
      <c r="L14" s="3"/>
      <c r="M14" s="1"/>
      <c r="N14" s="1"/>
      <c r="O14" s="1"/>
      <c r="P14" s="1"/>
      <c r="Q14" s="1"/>
      <c r="R14" s="7"/>
      <c r="S14" s="1"/>
      <c r="T14" s="3"/>
      <c r="U14" s="3"/>
      <c r="V14" s="3"/>
      <c r="W14" s="3"/>
      <c r="X14" s="3"/>
      <c r="Y14" s="1"/>
      <c r="Z14" s="1"/>
      <c r="AA14" s="1"/>
      <c r="AB14" s="56">
        <v>42856</v>
      </c>
      <c r="AC14" s="57">
        <v>85869921</v>
      </c>
      <c r="AD14" s="58">
        <v>262213940.41999999</v>
      </c>
      <c r="AE14" s="59">
        <f t="shared" ref="AE14:AE23" si="3">(AD14/AC14)</f>
        <v>3.0536180465334302</v>
      </c>
      <c r="AF14" s="1"/>
      <c r="AG14" s="67"/>
      <c r="AH14" s="60">
        <v>1998</v>
      </c>
      <c r="AI14" s="61">
        <v>17723109</v>
      </c>
      <c r="AJ14" s="61">
        <v>20247374</v>
      </c>
      <c r="AK14" s="61">
        <v>24592375</v>
      </c>
      <c r="AL14" s="61">
        <v>24887280</v>
      </c>
      <c r="AM14" s="61">
        <v>24377459</v>
      </c>
      <c r="AN14" s="61">
        <v>21375617</v>
      </c>
      <c r="AO14" s="61">
        <v>19485606</v>
      </c>
      <c r="AP14" s="61">
        <v>20239149</v>
      </c>
      <c r="AQ14" s="62">
        <v>18335194</v>
      </c>
      <c r="AR14" s="61">
        <v>20086224</v>
      </c>
      <c r="AS14" s="61">
        <v>20876802</v>
      </c>
      <c r="AT14" s="61">
        <v>20759718</v>
      </c>
      <c r="AU14" s="63">
        <f t="shared" si="0"/>
        <v>252985907</v>
      </c>
      <c r="AV14" s="64">
        <f t="shared" si="1"/>
        <v>3.4588918583911474</v>
      </c>
      <c r="AW14" s="65">
        <f t="shared" si="2"/>
        <v>5.4089191829795359E-2</v>
      </c>
    </row>
    <row r="15" spans="1:51" x14ac:dyDescent="0.45">
      <c r="A15" s="1"/>
      <c r="B15" s="1"/>
      <c r="C15" s="1"/>
      <c r="D15" s="1"/>
      <c r="E15" s="1"/>
      <c r="F15" s="1"/>
      <c r="G15" s="1"/>
      <c r="H15" s="1"/>
      <c r="I15" s="1"/>
      <c r="J15" s="2"/>
      <c r="K15" s="1"/>
      <c r="L15" s="3"/>
      <c r="M15" s="1"/>
      <c r="N15" s="1"/>
      <c r="O15" s="1"/>
      <c r="P15" s="1"/>
      <c r="Q15" s="1"/>
      <c r="R15" s="7"/>
      <c r="S15" s="1"/>
      <c r="T15" s="3"/>
      <c r="U15" s="3"/>
      <c r="V15" s="3"/>
      <c r="W15" s="3"/>
      <c r="X15" s="3"/>
      <c r="Y15" s="1"/>
      <c r="Z15" s="1"/>
      <c r="AA15" s="1"/>
      <c r="AB15" s="68">
        <v>42887</v>
      </c>
      <c r="AC15" s="57">
        <v>86082995</v>
      </c>
      <c r="AD15" s="58">
        <v>259491252.75999996</v>
      </c>
      <c r="AE15" s="64">
        <f t="shared" si="3"/>
        <v>3.0144310471539701</v>
      </c>
      <c r="AF15" s="69"/>
      <c r="AG15" s="67"/>
      <c r="AH15" s="60">
        <v>1999</v>
      </c>
      <c r="AI15" s="61">
        <v>18227663</v>
      </c>
      <c r="AJ15" s="61">
        <v>20209769</v>
      </c>
      <c r="AK15" s="61">
        <v>24148524</v>
      </c>
      <c r="AL15" s="61">
        <v>23091401</v>
      </c>
      <c r="AM15" s="61">
        <v>21562492</v>
      </c>
      <c r="AN15" s="61">
        <v>26277727</v>
      </c>
      <c r="AO15" s="61">
        <v>20535227</v>
      </c>
      <c r="AP15" s="61">
        <v>14521537</v>
      </c>
      <c r="AQ15" s="62">
        <v>13445247</v>
      </c>
      <c r="AR15" s="70">
        <v>11524244</v>
      </c>
      <c r="AS15" s="70">
        <v>7899297</v>
      </c>
      <c r="AT15" s="70">
        <v>7597372</v>
      </c>
      <c r="AU15" s="63">
        <f t="shared" si="0"/>
        <v>209040500</v>
      </c>
      <c r="AV15" s="64">
        <f t="shared" si="1"/>
        <v>2.9513042445841831</v>
      </c>
      <c r="AW15" s="66">
        <f t="shared" si="2"/>
        <v>-0.17370693696388392</v>
      </c>
    </row>
    <row r="16" spans="1:51" x14ac:dyDescent="0.45">
      <c r="A16" s="1"/>
      <c r="B16" s="1"/>
      <c r="C16" s="1"/>
      <c r="D16" s="1"/>
      <c r="E16" s="1"/>
      <c r="F16" s="1"/>
      <c r="G16" s="1"/>
      <c r="H16" s="1"/>
      <c r="I16" s="1"/>
      <c r="J16" s="2"/>
      <c r="K16" s="1"/>
      <c r="L16" s="3"/>
      <c r="M16" s="1"/>
      <c r="N16" s="1"/>
      <c r="O16" s="1"/>
      <c r="P16" s="1"/>
      <c r="Q16" s="1"/>
      <c r="R16" s="7"/>
      <c r="S16" s="1"/>
      <c r="T16" s="3"/>
      <c r="U16" s="3"/>
      <c r="V16" s="3"/>
      <c r="W16" s="3"/>
      <c r="X16" s="3"/>
      <c r="Y16" s="1"/>
      <c r="Z16" s="1"/>
      <c r="AA16" s="1"/>
      <c r="AB16" s="68">
        <v>42917</v>
      </c>
      <c r="AC16" s="57">
        <v>91361157</v>
      </c>
      <c r="AD16" s="58">
        <v>274293480.52999997</v>
      </c>
      <c r="AE16" s="64">
        <f t="shared" si="3"/>
        <v>3.0022986741509849</v>
      </c>
      <c r="AF16" s="69"/>
      <c r="AG16" s="3"/>
      <c r="AH16" s="60">
        <v>2000</v>
      </c>
      <c r="AI16" s="70">
        <v>5763732</v>
      </c>
      <c r="AJ16" s="70">
        <v>6276308</v>
      </c>
      <c r="AK16" s="70">
        <v>6932639</v>
      </c>
      <c r="AL16" s="70">
        <v>9323859</v>
      </c>
      <c r="AM16" s="70">
        <v>9353806</v>
      </c>
      <c r="AN16" s="70">
        <v>9232003</v>
      </c>
      <c r="AO16" s="70">
        <v>5507472</v>
      </c>
      <c r="AP16" s="70">
        <v>3866093</v>
      </c>
      <c r="AQ16" s="71">
        <v>6338871</v>
      </c>
      <c r="AR16" s="70">
        <v>6309936</v>
      </c>
      <c r="AS16" s="70">
        <v>7649763</v>
      </c>
      <c r="AT16" s="70">
        <v>6401311</v>
      </c>
      <c r="AU16" s="72">
        <f t="shared" si="0"/>
        <v>82955793</v>
      </c>
      <c r="AV16" s="64">
        <f t="shared" si="1"/>
        <v>3.5851432750453007</v>
      </c>
      <c r="AW16" s="66">
        <f>+(AU16-AU15)/AU15</f>
        <v>-0.60315922990999349</v>
      </c>
      <c r="AY16" s="73"/>
    </row>
    <row r="17" spans="1:50" x14ac:dyDescent="0.45">
      <c r="A17" s="1"/>
      <c r="B17" s="1"/>
      <c r="C17" s="1"/>
      <c r="D17" s="1"/>
      <c r="E17" s="1"/>
      <c r="F17" s="1"/>
      <c r="G17" s="1"/>
      <c r="H17" s="1"/>
      <c r="I17" s="1"/>
      <c r="J17" s="2"/>
      <c r="K17" s="1"/>
      <c r="L17" s="3"/>
      <c r="M17" s="1"/>
      <c r="N17" s="1"/>
      <c r="O17" s="1"/>
      <c r="P17" s="1"/>
      <c r="Q17" s="1"/>
      <c r="R17" s="7"/>
      <c r="S17" s="1"/>
      <c r="T17" s="3"/>
      <c r="U17" s="3"/>
      <c r="V17" s="3"/>
      <c r="W17" s="3"/>
      <c r="X17" s="3"/>
      <c r="Y17" s="1"/>
      <c r="Z17" s="1"/>
      <c r="AA17" s="1"/>
      <c r="AB17" s="68">
        <v>42948</v>
      </c>
      <c r="AC17" s="74">
        <v>73629117</v>
      </c>
      <c r="AD17" s="75">
        <v>221409741.70000002</v>
      </c>
      <c r="AE17" s="76">
        <f t="shared" si="3"/>
        <v>3.0070948929076526</v>
      </c>
      <c r="AF17" s="69"/>
      <c r="AG17" s="3"/>
      <c r="AH17" s="60">
        <v>2001</v>
      </c>
      <c r="AI17" s="70">
        <v>6682296</v>
      </c>
      <c r="AJ17" s="70">
        <v>6956042</v>
      </c>
      <c r="AK17" s="70">
        <v>9995621</v>
      </c>
      <c r="AL17" s="70">
        <v>10909429</v>
      </c>
      <c r="AM17" s="70">
        <v>14196399</v>
      </c>
      <c r="AN17" s="70">
        <v>9972128</v>
      </c>
      <c r="AO17" s="70">
        <v>6652930</v>
      </c>
      <c r="AP17" s="70">
        <v>7557791</v>
      </c>
      <c r="AQ17" s="71">
        <v>6805783</v>
      </c>
      <c r="AR17" s="70">
        <v>6600866</v>
      </c>
      <c r="AS17" s="70">
        <v>7527611</v>
      </c>
      <c r="AT17" s="70">
        <v>5944400</v>
      </c>
      <c r="AU17" s="72">
        <f t="shared" si="0"/>
        <v>99801296</v>
      </c>
      <c r="AV17" s="64">
        <f t="shared" si="1"/>
        <v>2.8125293390979609</v>
      </c>
      <c r="AW17" s="65">
        <f t="shared" si="2"/>
        <v>0.2030660233698206</v>
      </c>
    </row>
    <row r="18" spans="1:50" x14ac:dyDescent="0.45">
      <c r="A18" s="1"/>
      <c r="B18" s="1"/>
      <c r="C18" s="1"/>
      <c r="D18" s="1"/>
      <c r="E18" s="1"/>
      <c r="F18" s="1"/>
      <c r="G18" s="1"/>
      <c r="H18" s="1"/>
      <c r="I18" s="1"/>
      <c r="J18" s="2"/>
      <c r="K18" s="1"/>
      <c r="L18" s="3"/>
      <c r="M18" s="1"/>
      <c r="N18" s="1"/>
      <c r="O18" s="1"/>
      <c r="P18" s="1"/>
      <c r="Q18" s="1"/>
      <c r="R18" s="7"/>
      <c r="S18" s="1"/>
      <c r="T18" s="3"/>
      <c r="U18" s="3"/>
      <c r="V18" s="3"/>
      <c r="W18" s="3"/>
      <c r="X18" s="3"/>
      <c r="Y18" s="1"/>
      <c r="Z18" s="1"/>
      <c r="AA18" s="1"/>
      <c r="AB18" s="68">
        <v>42979</v>
      </c>
      <c r="AC18" s="74">
        <v>67692637</v>
      </c>
      <c r="AD18" s="75">
        <v>207106338.45000005</v>
      </c>
      <c r="AE18" s="76">
        <f t="shared" si="3"/>
        <v>3.0595105705514181</v>
      </c>
      <c r="AF18" s="69"/>
      <c r="AG18" s="3"/>
      <c r="AH18" s="60">
        <v>2002</v>
      </c>
      <c r="AI18" s="70">
        <v>5948260</v>
      </c>
      <c r="AJ18" s="70">
        <v>7019636</v>
      </c>
      <c r="AK18" s="70">
        <v>9726519</v>
      </c>
      <c r="AL18" s="70">
        <v>9351959</v>
      </c>
      <c r="AM18" s="70">
        <v>11750022</v>
      </c>
      <c r="AN18" s="70">
        <v>12669057</v>
      </c>
      <c r="AO18" s="70">
        <v>8780632</v>
      </c>
      <c r="AP18" s="77">
        <v>7819202</v>
      </c>
      <c r="AQ18" s="71">
        <v>6117128</v>
      </c>
      <c r="AR18" s="70">
        <v>7699144</v>
      </c>
      <c r="AS18" s="70">
        <v>8374177</v>
      </c>
      <c r="AT18" s="70">
        <v>7778010</v>
      </c>
      <c r="AU18" s="72">
        <f t="shared" si="0"/>
        <v>103033746</v>
      </c>
      <c r="AV18" s="64">
        <f t="shared" si="1"/>
        <v>2.5609005269011575</v>
      </c>
      <c r="AW18" s="65">
        <f t="shared" si="2"/>
        <v>3.2388857956313515E-2</v>
      </c>
    </row>
    <row r="19" spans="1:50" x14ac:dyDescent="0.45">
      <c r="A19" s="1"/>
      <c r="B19" s="1"/>
      <c r="C19" s="1"/>
      <c r="D19" s="1"/>
      <c r="E19" s="1"/>
      <c r="F19" s="1"/>
      <c r="G19" s="1"/>
      <c r="H19" s="1"/>
      <c r="I19" s="1"/>
      <c r="J19" s="2"/>
      <c r="K19" s="1"/>
      <c r="L19" s="3"/>
      <c r="M19" s="1"/>
      <c r="N19" s="1"/>
      <c r="O19" s="1"/>
      <c r="P19" s="1"/>
      <c r="Q19" s="1"/>
      <c r="R19" s="7"/>
      <c r="S19" s="1"/>
      <c r="T19" s="3"/>
      <c r="U19" s="3"/>
      <c r="V19" s="3"/>
      <c r="W19" s="3"/>
      <c r="X19" s="3"/>
      <c r="Y19" s="1"/>
      <c r="Z19" s="1"/>
      <c r="AA19" s="1"/>
      <c r="AB19" s="68">
        <v>43009</v>
      </c>
      <c r="AC19" s="74">
        <v>88432893</v>
      </c>
      <c r="AD19" s="75">
        <v>268999147.16999996</v>
      </c>
      <c r="AE19" s="76">
        <f t="shared" si="3"/>
        <v>3.0418449294653285</v>
      </c>
      <c r="AF19" s="69"/>
      <c r="AG19" s="3"/>
      <c r="AH19" s="60">
        <v>2003</v>
      </c>
      <c r="AI19" s="70">
        <v>8245528</v>
      </c>
      <c r="AJ19" s="70">
        <v>8798063</v>
      </c>
      <c r="AK19" s="70">
        <v>10737492</v>
      </c>
      <c r="AL19" s="70">
        <v>10758266</v>
      </c>
      <c r="AM19" s="70">
        <v>12575655</v>
      </c>
      <c r="AN19" s="70">
        <v>11356594</v>
      </c>
      <c r="AO19" s="70">
        <v>10250003</v>
      </c>
      <c r="AP19" s="77">
        <v>8891165</v>
      </c>
      <c r="AQ19" s="71">
        <v>10303955</v>
      </c>
      <c r="AR19" s="70">
        <v>11225999</v>
      </c>
      <c r="AS19" s="70">
        <v>11622490</v>
      </c>
      <c r="AT19" s="70">
        <v>11985624</v>
      </c>
      <c r="AU19" s="72">
        <f t="shared" si="0"/>
        <v>126750834</v>
      </c>
      <c r="AV19" s="64">
        <f t="shared" si="1"/>
        <v>2.3969932685413338</v>
      </c>
      <c r="AW19" s="65">
        <f t="shared" si="2"/>
        <v>0.23018757369066248</v>
      </c>
    </row>
    <row r="20" spans="1:50" x14ac:dyDescent="0.45">
      <c r="A20" s="1"/>
      <c r="B20" s="1"/>
      <c r="C20" s="1"/>
      <c r="D20" s="1"/>
      <c r="E20" s="1"/>
      <c r="F20" s="1"/>
      <c r="G20" s="1"/>
      <c r="H20" s="1"/>
      <c r="I20" s="1"/>
      <c r="J20" s="2"/>
      <c r="K20" s="1"/>
      <c r="L20" s="3"/>
      <c r="M20" s="1"/>
      <c r="N20" s="1"/>
      <c r="O20" s="1"/>
      <c r="P20" s="1"/>
      <c r="Q20" s="1"/>
      <c r="R20" s="7"/>
      <c r="S20" s="1"/>
      <c r="T20" s="3"/>
      <c r="U20" s="3"/>
      <c r="V20" s="3"/>
      <c r="W20" s="3"/>
      <c r="X20" s="3"/>
      <c r="Y20" s="1"/>
      <c r="Z20" s="1"/>
      <c r="AA20" s="1"/>
      <c r="AB20" s="68">
        <v>43040</v>
      </c>
      <c r="AC20" s="74">
        <v>70957849</v>
      </c>
      <c r="AD20" s="75">
        <v>218612937.19999999</v>
      </c>
      <c r="AE20" s="76">
        <f t="shared" si="3"/>
        <v>3.080884500881643</v>
      </c>
      <c r="AF20" s="69"/>
      <c r="AG20" s="3"/>
      <c r="AH20" s="60">
        <v>2004</v>
      </c>
      <c r="AI20" s="70">
        <v>9875688</v>
      </c>
      <c r="AJ20" s="70">
        <v>15214543</v>
      </c>
      <c r="AK20" s="70">
        <v>12710211</v>
      </c>
      <c r="AL20" s="70">
        <v>14703122</v>
      </c>
      <c r="AM20" s="70">
        <v>12563434</v>
      </c>
      <c r="AN20" s="70">
        <v>13981632</v>
      </c>
      <c r="AO20" s="70">
        <v>14169279</v>
      </c>
      <c r="AP20" s="77">
        <v>10885997</v>
      </c>
      <c r="AQ20" s="71">
        <v>11367586</v>
      </c>
      <c r="AR20" s="70">
        <v>13062874</v>
      </c>
      <c r="AS20" s="70">
        <v>15384969</v>
      </c>
      <c r="AT20" s="70">
        <v>14541295</v>
      </c>
      <c r="AU20" s="72">
        <f t="shared" si="0"/>
        <v>158460630</v>
      </c>
      <c r="AV20" s="64">
        <f t="shared" si="1"/>
        <v>2.2096828282204859</v>
      </c>
      <c r="AW20" s="65">
        <f t="shared" si="2"/>
        <v>0.25017425920842462</v>
      </c>
    </row>
    <row r="21" spans="1:50" x14ac:dyDescent="0.45">
      <c r="A21" s="1"/>
      <c r="B21" s="1"/>
      <c r="C21" s="1"/>
      <c r="D21" s="1"/>
      <c r="E21" s="1"/>
      <c r="F21" s="1"/>
      <c r="G21" s="1"/>
      <c r="H21" s="1"/>
      <c r="I21" s="1"/>
      <c r="J21" s="2"/>
      <c r="K21" s="1"/>
      <c r="L21" s="1"/>
      <c r="M21" s="1"/>
      <c r="N21" s="1"/>
      <c r="O21" s="1"/>
      <c r="P21" s="1"/>
      <c r="Q21" s="1"/>
      <c r="R21" s="1"/>
      <c r="S21" s="1"/>
      <c r="T21" s="3"/>
      <c r="U21" s="3"/>
      <c r="V21" s="3"/>
      <c r="W21" s="3"/>
      <c r="X21" s="3"/>
      <c r="Y21" s="1"/>
      <c r="Z21" s="1"/>
      <c r="AA21" s="1"/>
      <c r="AB21" s="68">
        <v>43070</v>
      </c>
      <c r="AC21" s="74">
        <v>91911350</v>
      </c>
      <c r="AD21" s="75">
        <v>275721729.26000005</v>
      </c>
      <c r="AE21" s="76">
        <f t="shared" si="3"/>
        <v>2.9998659497439659</v>
      </c>
      <c r="AF21" s="69"/>
      <c r="AG21" s="3"/>
      <c r="AH21" s="60">
        <v>2005</v>
      </c>
      <c r="AI21" s="70">
        <v>13081089</v>
      </c>
      <c r="AJ21" s="70">
        <v>15737624</v>
      </c>
      <c r="AK21" s="70">
        <v>17110776</v>
      </c>
      <c r="AL21" s="70">
        <v>16935229</v>
      </c>
      <c r="AM21" s="70">
        <v>20317219</v>
      </c>
      <c r="AN21" s="70">
        <v>20727268</v>
      </c>
      <c r="AO21" s="70">
        <v>17688992</v>
      </c>
      <c r="AP21" s="77">
        <v>15360736</v>
      </c>
      <c r="AQ21" s="71">
        <v>17483436</v>
      </c>
      <c r="AR21" s="70">
        <v>18578836</v>
      </c>
      <c r="AS21" s="70">
        <v>21441805</v>
      </c>
      <c r="AT21" s="70">
        <v>18112203</v>
      </c>
      <c r="AU21" s="72">
        <f t="shared" si="0"/>
        <v>212575213</v>
      </c>
      <c r="AV21" s="64">
        <f t="shared" si="1"/>
        <v>2.2592073658183285</v>
      </c>
      <c r="AW21" s="65">
        <f t="shared" si="2"/>
        <v>0.34150175346393613</v>
      </c>
    </row>
    <row r="22" spans="1:50" x14ac:dyDescent="0.45">
      <c r="A22" s="1"/>
      <c r="B22" s="1"/>
      <c r="C22" s="1"/>
      <c r="D22" s="1"/>
      <c r="E22" s="1"/>
      <c r="F22" s="1"/>
      <c r="G22" s="1"/>
      <c r="H22" s="1"/>
      <c r="I22" s="1"/>
      <c r="J22" s="2"/>
      <c r="K22" s="1"/>
      <c r="L22" s="1"/>
      <c r="M22" s="1"/>
      <c r="N22" s="1"/>
      <c r="O22" s="1"/>
      <c r="P22" s="1"/>
      <c r="Q22" s="1"/>
      <c r="R22" s="1"/>
      <c r="S22" s="1"/>
      <c r="T22" s="3"/>
      <c r="U22" s="3"/>
      <c r="V22" s="3"/>
      <c r="W22" s="3"/>
      <c r="X22" s="3"/>
      <c r="Y22" s="1"/>
      <c r="Z22" s="1"/>
      <c r="AA22" s="1"/>
      <c r="AB22" s="68">
        <v>43101</v>
      </c>
      <c r="AC22" s="74">
        <v>76740046</v>
      </c>
      <c r="AD22" s="75">
        <v>228251420.47999999</v>
      </c>
      <c r="AE22" s="76">
        <f t="shared" si="3"/>
        <v>2.9743456301811442</v>
      </c>
      <c r="AF22" s="69"/>
      <c r="AG22" s="3"/>
      <c r="AH22" s="60">
        <v>2006</v>
      </c>
      <c r="AI22" s="70">
        <v>16605947</v>
      </c>
      <c r="AJ22" s="70">
        <v>17374838</v>
      </c>
      <c r="AK22" s="70">
        <v>24610250</v>
      </c>
      <c r="AL22" s="70">
        <v>22929819</v>
      </c>
      <c r="AM22" s="70">
        <v>23309173</v>
      </c>
      <c r="AN22" s="70">
        <v>23133202</v>
      </c>
      <c r="AO22" s="70">
        <v>21205888</v>
      </c>
      <c r="AP22" s="77">
        <v>21852237</v>
      </c>
      <c r="AQ22" s="71">
        <v>22486928</v>
      </c>
      <c r="AR22" s="70">
        <v>23010470</v>
      </c>
      <c r="AS22" s="70">
        <v>24982641</v>
      </c>
      <c r="AT22" s="70">
        <v>22860370</v>
      </c>
      <c r="AU22" s="72">
        <f t="shared" si="0"/>
        <v>264361763</v>
      </c>
      <c r="AV22" s="64">
        <f t="shared" si="1"/>
        <v>2.2608063156243969</v>
      </c>
      <c r="AW22" s="65">
        <f>+(AU22-AU21)/AU21</f>
        <v>0.24361518574604463</v>
      </c>
    </row>
    <row r="23" spans="1:50" x14ac:dyDescent="0.45">
      <c r="A23" s="1"/>
      <c r="B23" s="1"/>
      <c r="C23" s="1"/>
      <c r="D23" s="1"/>
      <c r="E23" s="1"/>
      <c r="F23" s="1"/>
      <c r="G23" s="1"/>
      <c r="H23" s="1"/>
      <c r="I23" s="1"/>
      <c r="J23" s="2"/>
      <c r="K23" s="1"/>
      <c r="L23" s="1"/>
      <c r="M23" s="1"/>
      <c r="N23" s="1"/>
      <c r="O23" s="1"/>
      <c r="P23" s="1"/>
      <c r="Q23" s="1"/>
      <c r="R23" s="1"/>
      <c r="S23" s="1"/>
      <c r="T23" s="3"/>
      <c r="U23" s="3"/>
      <c r="V23" s="3"/>
      <c r="W23" s="3"/>
      <c r="X23" s="3"/>
      <c r="Y23" s="1"/>
      <c r="Z23" s="1"/>
      <c r="AA23" s="1"/>
      <c r="AB23" s="68">
        <v>43132</v>
      </c>
      <c r="AC23" s="74">
        <v>76478433</v>
      </c>
      <c r="AD23" s="75">
        <v>225804061.73000008</v>
      </c>
      <c r="AE23" s="76">
        <f t="shared" si="3"/>
        <v>2.952519460355576</v>
      </c>
      <c r="AF23" s="69"/>
      <c r="AG23" s="3"/>
      <c r="AH23" s="60">
        <v>2007</v>
      </c>
      <c r="AI23" s="70">
        <v>18590212</v>
      </c>
      <c r="AJ23" s="70">
        <v>24353757</v>
      </c>
      <c r="AK23" s="70">
        <v>23684790</v>
      </c>
      <c r="AL23" s="70">
        <v>22583902</v>
      </c>
      <c r="AM23" s="70">
        <v>25270355</v>
      </c>
      <c r="AN23" s="70">
        <v>25052122</v>
      </c>
      <c r="AO23" s="70">
        <v>20443964</v>
      </c>
      <c r="AP23" s="77">
        <v>22734772</v>
      </c>
      <c r="AQ23" s="71">
        <v>20371122</v>
      </c>
      <c r="AR23" s="70">
        <v>20371122</v>
      </c>
      <c r="AS23" s="70">
        <v>24457807</v>
      </c>
      <c r="AT23" s="70">
        <v>25223844</v>
      </c>
      <c r="AU23" s="72">
        <f t="shared" si="0"/>
        <v>273137769</v>
      </c>
      <c r="AV23" s="64">
        <f t="shared" si="1"/>
        <v>2.1308972182093204</v>
      </c>
      <c r="AW23" s="65">
        <f t="shared" si="2"/>
        <v>3.3196956702093106E-2</v>
      </c>
    </row>
    <row r="24" spans="1:50" x14ac:dyDescent="0.45">
      <c r="A24" s="1"/>
      <c r="B24" s="1"/>
      <c r="C24" s="1"/>
      <c r="D24" s="1"/>
      <c r="E24" s="1"/>
      <c r="F24" s="1"/>
      <c r="G24" s="1"/>
      <c r="H24" s="1"/>
      <c r="I24" s="1"/>
      <c r="J24" s="2"/>
      <c r="K24" s="1"/>
      <c r="L24" s="1"/>
      <c r="M24" s="1"/>
      <c r="N24" s="1"/>
      <c r="O24" s="1"/>
      <c r="P24" s="1"/>
      <c r="Q24" s="1"/>
      <c r="R24" s="1"/>
      <c r="S24" s="1"/>
      <c r="T24" s="3"/>
      <c r="U24" s="3"/>
      <c r="V24" s="3"/>
      <c r="W24" s="3"/>
      <c r="X24" s="3"/>
      <c r="Y24" s="1"/>
      <c r="Z24" s="1"/>
      <c r="AA24" s="1"/>
      <c r="AB24" s="68">
        <v>43160</v>
      </c>
      <c r="AC24" s="74">
        <v>83568002</v>
      </c>
      <c r="AD24" s="75">
        <v>250423741.74999991</v>
      </c>
      <c r="AE24" s="76">
        <f t="shared" ref="AE24:AE38" si="4">(AD24/AC24)</f>
        <v>2.996646273175227</v>
      </c>
      <c r="AH24" s="60">
        <v>2008</v>
      </c>
      <c r="AI24" s="70">
        <v>18525748</v>
      </c>
      <c r="AJ24" s="70">
        <v>26011617</v>
      </c>
      <c r="AK24" s="70">
        <v>22526127</v>
      </c>
      <c r="AL24" s="70">
        <v>24909348</v>
      </c>
      <c r="AM24" s="70">
        <v>34133365</v>
      </c>
      <c r="AN24" s="70">
        <v>25990061</v>
      </c>
      <c r="AO24" s="70">
        <v>24968523</v>
      </c>
      <c r="AP24" s="77">
        <v>25218189</v>
      </c>
      <c r="AQ24" s="71">
        <v>22921801</v>
      </c>
      <c r="AR24" s="70">
        <v>23790925</v>
      </c>
      <c r="AS24" s="70">
        <v>24763103</v>
      </c>
      <c r="AT24" s="70">
        <v>20974781</v>
      </c>
      <c r="AU24" s="72">
        <f t="shared" si="0"/>
        <v>294733588</v>
      </c>
      <c r="AV24" s="64">
        <f t="shared" si="1"/>
        <v>2.2850098332871385</v>
      </c>
      <c r="AW24" s="65">
        <f t="shared" si="2"/>
        <v>7.9065663745682857E-2</v>
      </c>
    </row>
    <row r="25" spans="1:50" x14ac:dyDescent="0.45">
      <c r="A25" s="1"/>
      <c r="B25" s="1"/>
      <c r="C25" s="1"/>
      <c r="D25" s="1"/>
      <c r="E25" s="1"/>
      <c r="F25" s="1"/>
      <c r="G25" s="1"/>
      <c r="H25" s="1"/>
      <c r="I25" s="1"/>
      <c r="J25" s="2"/>
      <c r="K25" s="1"/>
      <c r="L25" s="1"/>
      <c r="M25" s="1"/>
      <c r="N25" s="1"/>
      <c r="O25" s="1"/>
      <c r="P25" s="1"/>
      <c r="Q25" s="1"/>
      <c r="R25" s="1"/>
      <c r="S25" s="1"/>
      <c r="T25" s="3"/>
      <c r="U25" s="3"/>
      <c r="V25" s="3"/>
      <c r="W25" s="3"/>
      <c r="X25" s="3"/>
      <c r="Y25" s="1"/>
      <c r="Z25" s="1"/>
      <c r="AA25" s="1"/>
      <c r="AB25" s="68">
        <v>43191</v>
      </c>
      <c r="AC25" s="74">
        <v>106117594</v>
      </c>
      <c r="AD25" s="75">
        <v>315475764.77000004</v>
      </c>
      <c r="AE25" s="76">
        <f t="shared" si="4"/>
        <v>2.9728884050085043</v>
      </c>
      <c r="AH25" s="60">
        <v>2009</v>
      </c>
      <c r="AI25" s="70">
        <v>19930960</v>
      </c>
      <c r="AJ25" s="70">
        <v>22359463</v>
      </c>
      <c r="AK25" s="70">
        <v>25446683</v>
      </c>
      <c r="AL25" s="70">
        <v>24825706</v>
      </c>
      <c r="AM25" s="70">
        <v>27753524</v>
      </c>
      <c r="AN25" s="70">
        <v>26176907</v>
      </c>
      <c r="AO25" s="70">
        <v>27007151</v>
      </c>
      <c r="AP25" s="77">
        <v>25871877</v>
      </c>
      <c r="AQ25" s="71">
        <v>21330112</v>
      </c>
      <c r="AR25" s="70">
        <v>27992748</v>
      </c>
      <c r="AS25" s="70">
        <v>25929355</v>
      </c>
      <c r="AT25" s="70">
        <v>24709432</v>
      </c>
      <c r="AU25" s="72">
        <f t="shared" si="0"/>
        <v>299333918</v>
      </c>
      <c r="AV25" s="64">
        <f t="shared" si="1"/>
        <v>2.0286846151861746</v>
      </c>
      <c r="AW25" s="65">
        <f t="shared" si="2"/>
        <v>1.5608434828269386E-2</v>
      </c>
    </row>
    <row r="26" spans="1:50" x14ac:dyDescent="0.45">
      <c r="A26" s="1"/>
      <c r="B26" s="1"/>
      <c r="C26" s="1"/>
      <c r="D26" s="1"/>
      <c r="E26" s="1"/>
      <c r="F26" s="1"/>
      <c r="G26" s="1"/>
      <c r="H26" s="1"/>
      <c r="I26" s="1"/>
      <c r="J26" s="2"/>
      <c r="K26" s="1"/>
      <c r="L26" s="1"/>
      <c r="M26" s="1"/>
      <c r="N26" s="1"/>
      <c r="O26" s="1"/>
      <c r="P26" s="1"/>
      <c r="Q26" s="1"/>
      <c r="R26" s="1"/>
      <c r="S26" s="1"/>
      <c r="T26" s="3"/>
      <c r="U26" s="3"/>
      <c r="V26" s="3"/>
      <c r="W26" s="3"/>
      <c r="X26" s="3"/>
      <c r="Y26" s="1"/>
      <c r="Z26" s="1"/>
      <c r="AA26" s="1"/>
      <c r="AB26" s="68">
        <v>43221</v>
      </c>
      <c r="AC26" s="74">
        <v>107592012</v>
      </c>
      <c r="AD26" s="75">
        <v>312424062.74000001</v>
      </c>
      <c r="AE26" s="76">
        <f t="shared" si="4"/>
        <v>2.9037849272676488</v>
      </c>
      <c r="AH26" s="60">
        <v>2010</v>
      </c>
      <c r="AI26" s="70">
        <v>20662269</v>
      </c>
      <c r="AJ26" s="70">
        <v>22313418</v>
      </c>
      <c r="AK26" s="70">
        <v>25575823</v>
      </c>
      <c r="AL26" s="70">
        <v>25515347</v>
      </c>
      <c r="AM26" s="70">
        <v>33327845</v>
      </c>
      <c r="AN26" s="70">
        <v>29949472</v>
      </c>
      <c r="AO26" s="70">
        <v>27593714</v>
      </c>
      <c r="AP26" s="77">
        <v>23171172</v>
      </c>
      <c r="AQ26" s="71">
        <v>26471294</v>
      </c>
      <c r="AR26" s="70">
        <v>31732436</v>
      </c>
      <c r="AS26" s="70">
        <v>29453037</v>
      </c>
      <c r="AT26" s="70">
        <v>26560853</v>
      </c>
      <c r="AU26" s="72">
        <f t="shared" si="0"/>
        <v>322326680</v>
      </c>
      <c r="AV26" s="64">
        <f t="shared" si="1"/>
        <v>2.2817849689948102</v>
      </c>
      <c r="AW26" s="65">
        <f t="shared" si="2"/>
        <v>7.681308604660031E-2</v>
      </c>
    </row>
    <row r="27" spans="1:50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3"/>
      <c r="U27" s="3"/>
      <c r="V27" s="3"/>
      <c r="W27" s="3"/>
      <c r="X27" s="3"/>
      <c r="Y27" s="1"/>
      <c r="Z27" s="1"/>
      <c r="AA27" s="1"/>
      <c r="AB27" s="68">
        <v>43252</v>
      </c>
      <c r="AC27" s="74">
        <v>88303488</v>
      </c>
      <c r="AD27" s="75">
        <v>253377264.18000004</v>
      </c>
      <c r="AE27" s="76">
        <f t="shared" si="4"/>
        <v>2.8693913447677177</v>
      </c>
      <c r="AH27" s="60">
        <v>2011</v>
      </c>
      <c r="AI27" s="70">
        <v>25647030</v>
      </c>
      <c r="AJ27" s="70">
        <v>27575709</v>
      </c>
      <c r="AK27" s="70">
        <v>32814884</v>
      </c>
      <c r="AL27" s="70">
        <v>35212468</v>
      </c>
      <c r="AM27" s="70">
        <v>33847090</v>
      </c>
      <c r="AN27" s="70">
        <v>33351442</v>
      </c>
      <c r="AO27" s="70">
        <v>37687054</v>
      </c>
      <c r="AP27" s="77">
        <v>31408881</v>
      </c>
      <c r="AQ27" s="71">
        <v>30677730</v>
      </c>
      <c r="AR27" s="70">
        <v>34459178</v>
      </c>
      <c r="AS27" s="70">
        <v>34247583</v>
      </c>
      <c r="AT27" s="70">
        <v>35535738</v>
      </c>
      <c r="AU27" s="72">
        <f t="shared" si="0"/>
        <v>392464787</v>
      </c>
      <c r="AV27" s="64">
        <f t="shared" si="1"/>
        <v>2.5310943136918929</v>
      </c>
      <c r="AW27" s="65">
        <f t="shared" si="2"/>
        <v>0.21759944600304262</v>
      </c>
    </row>
    <row r="28" spans="1:50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3"/>
      <c r="U28" s="3"/>
      <c r="V28" s="3"/>
      <c r="W28" s="3"/>
      <c r="X28" s="3"/>
      <c r="Y28" s="1"/>
      <c r="Z28" s="1"/>
      <c r="AA28" s="1"/>
      <c r="AB28" s="68">
        <v>43282</v>
      </c>
      <c r="AC28" s="74">
        <v>97947911</v>
      </c>
      <c r="AD28" s="75">
        <v>281940230</v>
      </c>
      <c r="AE28" s="76">
        <f t="shared" si="4"/>
        <v>2.8784710885768661</v>
      </c>
      <c r="AH28" s="60">
        <v>2012</v>
      </c>
      <c r="AI28" s="70">
        <v>30572174</v>
      </c>
      <c r="AJ28" s="70">
        <v>31333924</v>
      </c>
      <c r="AK28" s="70">
        <v>42403418</v>
      </c>
      <c r="AL28" s="70">
        <v>35999237</v>
      </c>
      <c r="AM28" s="70">
        <v>43197736</v>
      </c>
      <c r="AN28" s="70">
        <v>45734556</v>
      </c>
      <c r="AO28" s="70">
        <v>41975078</v>
      </c>
      <c r="AP28" s="77">
        <v>38000937</v>
      </c>
      <c r="AQ28" s="71">
        <v>32908295</v>
      </c>
      <c r="AR28" s="70">
        <v>33536795</v>
      </c>
      <c r="AS28" s="70">
        <v>35786916</v>
      </c>
      <c r="AT28" s="70">
        <v>38347324</v>
      </c>
      <c r="AU28" s="72">
        <f t="shared" si="0"/>
        <v>449796390</v>
      </c>
      <c r="AV28" s="64">
        <f t="shared" si="1"/>
        <v>2.5196371819702681</v>
      </c>
      <c r="AW28" s="65">
        <f t="shared" si="2"/>
        <v>0.14608088393927682</v>
      </c>
    </row>
    <row r="29" spans="1:50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3"/>
      <c r="U29" s="3"/>
      <c r="V29" s="3"/>
      <c r="W29" s="3"/>
      <c r="X29" s="3"/>
      <c r="Y29" s="1"/>
      <c r="Z29" s="1"/>
      <c r="AA29" s="1"/>
      <c r="AB29" s="68">
        <v>43313</v>
      </c>
      <c r="AC29" s="74">
        <v>97434163</v>
      </c>
      <c r="AD29" s="75">
        <v>275218913.16999996</v>
      </c>
      <c r="AE29" s="76">
        <f t="shared" si="4"/>
        <v>2.8246654427564586</v>
      </c>
      <c r="AH29" s="60">
        <v>2013</v>
      </c>
      <c r="AI29" s="70">
        <v>31156882</v>
      </c>
      <c r="AJ29" s="70">
        <v>34173595</v>
      </c>
      <c r="AK29" s="70">
        <v>38353990</v>
      </c>
      <c r="AL29" s="70">
        <v>37577127</v>
      </c>
      <c r="AM29" s="70">
        <v>49696297</v>
      </c>
      <c r="AN29" s="70">
        <v>42195298</v>
      </c>
      <c r="AO29" s="70">
        <v>37150541</v>
      </c>
      <c r="AP29" s="77">
        <v>41026997</v>
      </c>
      <c r="AQ29" s="71">
        <v>34808087</v>
      </c>
      <c r="AR29" s="70">
        <v>41555483</v>
      </c>
      <c r="AS29" s="70">
        <v>43779999</v>
      </c>
      <c r="AT29" s="70">
        <v>42762080</v>
      </c>
      <c r="AU29" s="72">
        <f t="shared" si="0"/>
        <v>474236376</v>
      </c>
      <c r="AV29" s="64">
        <f t="shared" si="1"/>
        <v>3.41730830896869</v>
      </c>
      <c r="AW29" s="65">
        <f t="shared" si="2"/>
        <v>5.4335665077258621E-2</v>
      </c>
    </row>
    <row r="30" spans="1:50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3"/>
      <c r="U30" s="3"/>
      <c r="V30" s="3"/>
      <c r="W30" s="3"/>
      <c r="X30" s="3"/>
      <c r="Y30" s="1"/>
      <c r="Z30" s="1"/>
      <c r="AA30" s="1"/>
      <c r="AB30" s="68">
        <v>43344</v>
      </c>
      <c r="AC30" s="74">
        <v>88599933</v>
      </c>
      <c r="AD30" s="75">
        <v>247966603.73999998</v>
      </c>
      <c r="AE30" s="76">
        <f t="shared" si="4"/>
        <v>2.7987222489208876</v>
      </c>
      <c r="AG30" s="3"/>
      <c r="AH30" s="60">
        <v>2014</v>
      </c>
      <c r="AI30" s="70">
        <v>41408543</v>
      </c>
      <c r="AJ30" s="70">
        <v>45968102</v>
      </c>
      <c r="AK30" s="70">
        <v>52570546</v>
      </c>
      <c r="AL30" s="70">
        <v>51401705</v>
      </c>
      <c r="AM30" s="70">
        <v>54596331</v>
      </c>
      <c r="AN30" s="70">
        <v>55881232</v>
      </c>
      <c r="AO30" s="70">
        <v>51459761</v>
      </c>
      <c r="AP30" s="77">
        <v>51878553</v>
      </c>
      <c r="AQ30" s="71">
        <v>51412328</v>
      </c>
      <c r="AR30" s="70">
        <v>53982154</v>
      </c>
      <c r="AS30" s="70">
        <v>52893515</v>
      </c>
      <c r="AT30" s="70">
        <v>47595251</v>
      </c>
      <c r="AU30" s="72">
        <f t="shared" si="0"/>
        <v>611048021</v>
      </c>
      <c r="AV30" s="64">
        <f t="shared" si="1"/>
        <v>3.7470332760311811</v>
      </c>
      <c r="AW30" s="65">
        <f t="shared" si="2"/>
        <v>0.28848829808028054</v>
      </c>
    </row>
    <row r="31" spans="1:50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3"/>
      <c r="U31" s="3"/>
      <c r="V31" s="3"/>
      <c r="W31" s="3"/>
      <c r="X31" s="3"/>
      <c r="Y31" s="1"/>
      <c r="Z31" s="1"/>
      <c r="AA31" s="1"/>
      <c r="AB31" s="68">
        <v>43374</v>
      </c>
      <c r="AC31" s="74">
        <v>98449999</v>
      </c>
      <c r="AD31" s="75">
        <v>276231792.63999999</v>
      </c>
      <c r="AE31" s="76">
        <f t="shared" si="4"/>
        <v>2.8058079781189229</v>
      </c>
      <c r="AG31" s="3"/>
      <c r="AH31" s="60">
        <v>2015</v>
      </c>
      <c r="AI31" s="57">
        <v>50506401</v>
      </c>
      <c r="AJ31" s="57">
        <v>52139993</v>
      </c>
      <c r="AK31" s="57">
        <v>58673360</v>
      </c>
      <c r="AL31" s="57">
        <v>52130003</v>
      </c>
      <c r="AM31" s="57">
        <v>66160947</v>
      </c>
      <c r="AN31" s="70">
        <v>63425708</v>
      </c>
      <c r="AO31" s="70">
        <v>63440573</v>
      </c>
      <c r="AP31" s="70">
        <v>65351435</v>
      </c>
      <c r="AQ31" s="71">
        <v>59556437</v>
      </c>
      <c r="AR31" s="70">
        <v>63036864</v>
      </c>
      <c r="AS31" s="70">
        <v>60431865</v>
      </c>
      <c r="AT31" s="70">
        <v>65455247</v>
      </c>
      <c r="AU31" s="72">
        <f t="shared" si="0"/>
        <v>720308833</v>
      </c>
      <c r="AV31" s="64">
        <f t="shared" si="1"/>
        <v>3.1998802162266422</v>
      </c>
      <c r="AW31" s="65">
        <f t="shared" ref="AW31:AW36" si="5">+(AU31-AU30)/AU30</f>
        <v>0.17880887957249436</v>
      </c>
    </row>
    <row r="32" spans="1:50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8"/>
      <c r="M32" s="1"/>
      <c r="N32" s="1"/>
      <c r="O32" s="9"/>
      <c r="P32" s="9"/>
      <c r="Q32" s="1"/>
      <c r="R32" s="1"/>
      <c r="S32" s="1"/>
      <c r="T32" s="3"/>
      <c r="U32" s="3"/>
      <c r="V32" s="3"/>
      <c r="W32" s="3"/>
      <c r="X32" s="3"/>
      <c r="Y32" s="1"/>
      <c r="Z32" s="1"/>
      <c r="AA32" s="1"/>
      <c r="AB32" s="68">
        <v>43405</v>
      </c>
      <c r="AC32" s="74">
        <v>96842610</v>
      </c>
      <c r="AD32" s="75">
        <v>266763496.36000004</v>
      </c>
      <c r="AE32" s="76">
        <f t="shared" si="4"/>
        <v>2.7546087033383349</v>
      </c>
      <c r="AG32" s="3"/>
      <c r="AH32" s="60">
        <v>2016</v>
      </c>
      <c r="AI32" s="57">
        <v>55632857</v>
      </c>
      <c r="AJ32" s="57">
        <v>57312773</v>
      </c>
      <c r="AK32" s="57">
        <v>64260029</v>
      </c>
      <c r="AL32" s="57">
        <v>68456967</v>
      </c>
      <c r="AM32" s="57">
        <v>76717653</v>
      </c>
      <c r="AN32" s="70">
        <v>71180386</v>
      </c>
      <c r="AO32" s="70">
        <v>72767083</v>
      </c>
      <c r="AP32" s="70">
        <v>64871080</v>
      </c>
      <c r="AQ32" s="71">
        <v>66165736</v>
      </c>
      <c r="AR32" s="70">
        <v>72998159</v>
      </c>
      <c r="AS32" s="70">
        <v>64437647</v>
      </c>
      <c r="AT32" s="70">
        <v>65054371</v>
      </c>
      <c r="AU32" s="72">
        <f t="shared" ref="AU32:AU37" si="6">SUM(AI32:AT32)</f>
        <v>799854741</v>
      </c>
      <c r="AV32" s="64">
        <f t="shared" si="1"/>
        <v>3.0696634509165204</v>
      </c>
      <c r="AW32" s="65">
        <f t="shared" si="5"/>
        <v>0.11043305920420388</v>
      </c>
      <c r="AX32" s="78"/>
    </row>
    <row r="33" spans="1:51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7"/>
      <c r="S33" s="1"/>
      <c r="T33" s="3"/>
      <c r="U33" s="3"/>
      <c r="V33" s="3"/>
      <c r="W33" s="3"/>
      <c r="X33" s="3"/>
      <c r="Y33" s="1"/>
      <c r="Z33" s="1"/>
      <c r="AA33" s="1"/>
      <c r="AB33" s="56">
        <v>43435</v>
      </c>
      <c r="AC33" s="79">
        <v>97149564</v>
      </c>
      <c r="AD33" s="80">
        <v>264838171.44000006</v>
      </c>
      <c r="AE33" s="81">
        <f t="shared" si="4"/>
        <v>2.7260870819759937</v>
      </c>
      <c r="AG33" s="3"/>
      <c r="AH33" s="60">
        <v>2017</v>
      </c>
      <c r="AI33" s="57">
        <v>64303584</v>
      </c>
      <c r="AJ33" s="57">
        <v>66620606</v>
      </c>
      <c r="AK33" s="57">
        <v>71869640</v>
      </c>
      <c r="AL33" s="57">
        <v>79851780</v>
      </c>
      <c r="AM33" s="57">
        <v>85869921</v>
      </c>
      <c r="AN33" s="70">
        <v>86082995</v>
      </c>
      <c r="AO33" s="70">
        <v>91361157</v>
      </c>
      <c r="AP33" s="70">
        <v>73629117</v>
      </c>
      <c r="AQ33" s="71">
        <v>67692637</v>
      </c>
      <c r="AR33" s="70">
        <v>88432893</v>
      </c>
      <c r="AS33" s="70">
        <v>70957849</v>
      </c>
      <c r="AT33" s="70">
        <v>91911350</v>
      </c>
      <c r="AU33" s="72">
        <f t="shared" si="6"/>
        <v>938583529</v>
      </c>
      <c r="AV33" s="64">
        <f t="shared" si="1"/>
        <v>3.0478176362393845</v>
      </c>
      <c r="AW33" s="65">
        <f t="shared" si="5"/>
        <v>0.17344247760106732</v>
      </c>
    </row>
    <row r="34" spans="1:51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68">
        <v>43466</v>
      </c>
      <c r="AC34" s="74">
        <v>89192404</v>
      </c>
      <c r="AD34" s="75">
        <v>237806527.17000008</v>
      </c>
      <c r="AE34" s="81">
        <f t="shared" si="4"/>
        <v>2.6662195041855816</v>
      </c>
      <c r="AG34" s="3"/>
      <c r="AH34" s="60">
        <v>2018</v>
      </c>
      <c r="AI34" s="57">
        <v>76740046</v>
      </c>
      <c r="AJ34" s="57">
        <v>76478433</v>
      </c>
      <c r="AK34" s="74">
        <v>83568002</v>
      </c>
      <c r="AL34" s="57">
        <v>106117594</v>
      </c>
      <c r="AM34" s="57">
        <v>107592012</v>
      </c>
      <c r="AN34" s="70">
        <v>88303488</v>
      </c>
      <c r="AO34" s="70">
        <v>97947911</v>
      </c>
      <c r="AP34" s="70">
        <v>97434163</v>
      </c>
      <c r="AQ34" s="71">
        <v>88599933</v>
      </c>
      <c r="AR34" s="70">
        <v>98449999</v>
      </c>
      <c r="AS34" s="70">
        <v>96842610</v>
      </c>
      <c r="AT34" s="70">
        <v>97149564</v>
      </c>
      <c r="AU34" s="63">
        <f t="shared" si="6"/>
        <v>1115223755</v>
      </c>
      <c r="AV34" s="64">
        <f t="shared" si="1"/>
        <v>2.8682275719637982</v>
      </c>
      <c r="AW34" s="65">
        <f t="shared" si="5"/>
        <v>0.18819872770215637</v>
      </c>
    </row>
    <row r="35" spans="1:51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56">
        <v>43497</v>
      </c>
      <c r="AC35" s="74">
        <v>99644130</v>
      </c>
      <c r="AD35" s="75">
        <v>267058137.86000001</v>
      </c>
      <c r="AE35" s="76">
        <f t="shared" si="4"/>
        <v>2.6801191185070312</v>
      </c>
      <c r="AG35" s="3"/>
      <c r="AH35" s="60">
        <v>2019</v>
      </c>
      <c r="AI35" s="57">
        <f>+AJ35</f>
        <v>99644130</v>
      </c>
      <c r="AJ35" s="57">
        <v>99644130</v>
      </c>
      <c r="AK35" s="74">
        <v>117737601</v>
      </c>
      <c r="AL35" s="57">
        <v>122841387</v>
      </c>
      <c r="AM35" s="57">
        <v>125293328</v>
      </c>
      <c r="AN35" s="70">
        <v>123967355</v>
      </c>
      <c r="AO35" s="70">
        <v>123831883</v>
      </c>
      <c r="AP35" s="70">
        <v>124943552</v>
      </c>
      <c r="AQ35" s="71">
        <v>112033456</v>
      </c>
      <c r="AR35" s="70">
        <v>116745652</v>
      </c>
      <c r="AS35" s="70">
        <v>135273597</v>
      </c>
      <c r="AT35" s="70">
        <v>105986034</v>
      </c>
      <c r="AU35" s="63">
        <f t="shared" si="6"/>
        <v>1407942105</v>
      </c>
      <c r="AV35" s="64">
        <f t="shared" si="1"/>
        <v>2.5943425284948063</v>
      </c>
      <c r="AW35" s="65">
        <f t="shared" si="5"/>
        <v>0.26247499543264302</v>
      </c>
    </row>
    <row r="36" spans="1:51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68">
        <v>43525</v>
      </c>
      <c r="AC36" s="74">
        <v>117737601</v>
      </c>
      <c r="AD36" s="75">
        <v>308545725.49000001</v>
      </c>
      <c r="AE36" s="76">
        <f t="shared" si="4"/>
        <v>2.6206218138417818</v>
      </c>
      <c r="AG36" s="1"/>
      <c r="AH36" s="60">
        <v>2020</v>
      </c>
      <c r="AI36" s="70">
        <v>109712762</v>
      </c>
      <c r="AJ36" s="70">
        <v>131998915</v>
      </c>
      <c r="AK36" s="74">
        <v>115811924</v>
      </c>
      <c r="AL36" s="57">
        <v>127751797</v>
      </c>
      <c r="AM36" s="57">
        <v>159145827</v>
      </c>
      <c r="AN36" s="70">
        <v>122263463</v>
      </c>
      <c r="AO36" s="70">
        <v>98311746</v>
      </c>
      <c r="AP36" s="70">
        <v>115666912</v>
      </c>
      <c r="AQ36" s="71">
        <v>118950401</v>
      </c>
      <c r="AR36" s="70">
        <v>141703470</v>
      </c>
      <c r="AS36" s="70">
        <v>154257289</v>
      </c>
      <c r="AT36" s="70">
        <v>95557708</v>
      </c>
      <c r="AU36" s="63">
        <f t="shared" si="6"/>
        <v>1491132214</v>
      </c>
      <c r="AV36" s="64">
        <f t="shared" si="1"/>
        <v>2.4222336531319817</v>
      </c>
      <c r="AW36" s="65">
        <f t="shared" si="5"/>
        <v>5.908631377992634E-2</v>
      </c>
      <c r="AX36" s="73"/>
    </row>
    <row r="37" spans="1:51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68">
        <v>43556</v>
      </c>
      <c r="AC37" s="74">
        <v>122841387</v>
      </c>
      <c r="AD37" s="75">
        <v>319096198.44999999</v>
      </c>
      <c r="AE37" s="81">
        <f t="shared" si="4"/>
        <v>2.5976277722263097</v>
      </c>
      <c r="AH37" s="60">
        <v>2021</v>
      </c>
      <c r="AI37" s="70">
        <v>101421858</v>
      </c>
      <c r="AJ37" s="70">
        <v>126636641</v>
      </c>
      <c r="AK37" s="74">
        <v>137398429</v>
      </c>
      <c r="AL37" s="57">
        <v>167273101</v>
      </c>
      <c r="AM37" s="57">
        <v>161190067</v>
      </c>
      <c r="AN37" s="70">
        <v>153299074</v>
      </c>
      <c r="AO37" s="70">
        <v>162826458</v>
      </c>
      <c r="AP37" s="70">
        <v>152297115</v>
      </c>
      <c r="AQ37" s="71">
        <v>164254725</v>
      </c>
      <c r="AR37" s="70">
        <v>155185007</v>
      </c>
      <c r="AS37" s="70">
        <v>188165830</v>
      </c>
      <c r="AT37" s="70">
        <v>185686546</v>
      </c>
      <c r="AU37" s="63">
        <f t="shared" si="6"/>
        <v>1855634851</v>
      </c>
      <c r="AV37" s="64">
        <f t="shared" si="1"/>
        <v>2.7369744897510553</v>
      </c>
      <c r="AW37" s="65">
        <f>+(AU37-AU36)/AU36</f>
        <v>0.24444689315792623</v>
      </c>
    </row>
    <row r="38" spans="1:51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68">
        <v>43586</v>
      </c>
      <c r="AC38" s="74">
        <v>125293328</v>
      </c>
      <c r="AD38" s="75">
        <v>318003984.67999995</v>
      </c>
      <c r="AE38" s="81">
        <f t="shared" si="4"/>
        <v>2.5380759674609323</v>
      </c>
      <c r="AH38" s="60">
        <v>2022</v>
      </c>
      <c r="AI38" s="70">
        <v>161094284</v>
      </c>
      <c r="AJ38" s="70">
        <v>180446924</v>
      </c>
      <c r="AK38" s="74">
        <v>184043936</v>
      </c>
      <c r="AL38" s="57">
        <v>182579815</v>
      </c>
      <c r="AM38" s="57">
        <v>208671837</v>
      </c>
      <c r="AN38" s="70">
        <v>209466750</v>
      </c>
      <c r="AO38" s="70">
        <v>227749024</v>
      </c>
      <c r="AP38" s="70">
        <v>183783270</v>
      </c>
      <c r="AQ38" s="71">
        <v>209270183</v>
      </c>
      <c r="AR38" s="70">
        <v>205648136</v>
      </c>
      <c r="AS38" s="70">
        <v>188596398</v>
      </c>
      <c r="AT38" s="70">
        <v>197378288</v>
      </c>
      <c r="AU38" s="63">
        <f>SUM(AI38:AT38)</f>
        <v>2338728845</v>
      </c>
      <c r="AV38" s="64">
        <f t="shared" si="1"/>
        <v>2.8447867583811326</v>
      </c>
      <c r="AW38" s="65">
        <f>+(AU38-AU37)/AU37</f>
        <v>0.26033893130410923</v>
      </c>
      <c r="AY38" s="82"/>
    </row>
    <row r="39" spans="1:51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68">
        <v>43617</v>
      </c>
      <c r="AC39" s="74">
        <v>123967355</v>
      </c>
      <c r="AD39" s="75">
        <v>320166090.88999999</v>
      </c>
      <c r="AE39" s="81">
        <f t="shared" ref="AE39:AE49" si="7">(AD39/AC39)</f>
        <v>2.5826645320455532</v>
      </c>
      <c r="AH39" s="60">
        <v>2023</v>
      </c>
      <c r="AI39" s="70">
        <v>209188250</v>
      </c>
      <c r="AJ39" s="70">
        <v>206062017</v>
      </c>
      <c r="AK39" s="74">
        <v>236255622</v>
      </c>
      <c r="AL39" s="57">
        <v>206800041</v>
      </c>
      <c r="AM39" s="57">
        <v>236817684</v>
      </c>
      <c r="AN39" s="70">
        <v>240986079</v>
      </c>
      <c r="AO39" s="70">
        <v>220840601</v>
      </c>
      <c r="AP39" s="70">
        <v>217441748</v>
      </c>
      <c r="AQ39" s="71">
        <v>236691628</v>
      </c>
      <c r="AR39" s="70">
        <v>216287609</v>
      </c>
      <c r="AS39" s="70">
        <v>216042043</v>
      </c>
      <c r="AT39" s="70">
        <v>233231853</v>
      </c>
      <c r="AU39" s="63">
        <f t="shared" ref="AU39" si="8">SUM(AI39:AT39)</f>
        <v>2676645175</v>
      </c>
      <c r="AV39" s="64">
        <f t="shared" ref="AV39" si="9">+AU74/AU39</f>
        <v>2.3494811770260133</v>
      </c>
      <c r="AW39" s="65">
        <f>+(AU39-AU38)/AU38</f>
        <v>0.1444871776060897</v>
      </c>
      <c r="AY39" s="82"/>
    </row>
    <row r="40" spans="1:51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68">
        <v>43647</v>
      </c>
      <c r="AC40" s="74">
        <v>123831883</v>
      </c>
      <c r="AD40" s="75">
        <v>324050947.59999985</v>
      </c>
      <c r="AE40" s="81">
        <f t="shared" si="7"/>
        <v>2.6168619886043389</v>
      </c>
      <c r="AH40" s="60">
        <v>2024</v>
      </c>
      <c r="AI40" s="70">
        <v>196676284</v>
      </c>
      <c r="AJ40" s="70">
        <v>201461305</v>
      </c>
      <c r="AK40" s="74">
        <v>202473619</v>
      </c>
      <c r="AL40" s="57">
        <v>246220925</v>
      </c>
      <c r="AM40" s="57">
        <v>275347813</v>
      </c>
      <c r="AN40" s="70">
        <v>236535209</v>
      </c>
      <c r="AO40" s="70">
        <v>214697316</v>
      </c>
      <c r="AP40" s="70">
        <v>229869247</v>
      </c>
      <c r="AQ40" s="71">
        <v>209908753</v>
      </c>
      <c r="AR40" s="70">
        <v>189754392</v>
      </c>
      <c r="AS40" s="70">
        <v>260146955</v>
      </c>
      <c r="AT40" s="70">
        <v>208127209</v>
      </c>
      <c r="AU40" s="63">
        <f>SUM(AI40:AT40)</f>
        <v>2671219027</v>
      </c>
      <c r="AV40" s="64">
        <f>+AU75/AU40</f>
        <v>2.2717895533524888</v>
      </c>
      <c r="AW40" s="65">
        <f>+(AU40-AU38)/AU38</f>
        <v>0.14216705057999146</v>
      </c>
    </row>
    <row r="41" spans="1:51" ht="17" thickBot="1" x14ac:dyDescent="0.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0"/>
      <c r="R41" s="1"/>
      <c r="S41" s="1"/>
      <c r="T41" s="1"/>
      <c r="U41" s="1"/>
      <c r="V41" s="1"/>
      <c r="W41" s="1"/>
      <c r="X41" s="1"/>
      <c r="Y41" s="1"/>
      <c r="Z41" s="1"/>
      <c r="AA41" s="1"/>
      <c r="AB41" s="68">
        <v>43678</v>
      </c>
      <c r="AC41" s="74">
        <v>124943552</v>
      </c>
      <c r="AD41" s="75">
        <v>326912721.97000003</v>
      </c>
      <c r="AE41" s="81">
        <f t="shared" si="7"/>
        <v>2.6164833377716046</v>
      </c>
      <c r="AH41" s="83">
        <v>2025</v>
      </c>
      <c r="AI41" s="84">
        <v>225192237</v>
      </c>
      <c r="AJ41" s="84">
        <v>244773933</v>
      </c>
      <c r="AK41" s="85">
        <v>249652448</v>
      </c>
      <c r="AL41" s="86">
        <v>253851773</v>
      </c>
      <c r="AM41" s="86">
        <v>334047679</v>
      </c>
      <c r="AN41" s="87">
        <v>277945142</v>
      </c>
      <c r="AO41" s="84">
        <v>236828386</v>
      </c>
      <c r="AP41" s="87">
        <v>236842391</v>
      </c>
      <c r="AQ41" s="84"/>
      <c r="AR41" s="84"/>
      <c r="AS41" s="84"/>
      <c r="AT41" s="84"/>
      <c r="AU41" s="88">
        <f>SUM(AI41:AT41)</f>
        <v>2059133989</v>
      </c>
      <c r="AV41" s="89">
        <f>+AU76/AU41</f>
        <v>2.4004267764024565</v>
      </c>
      <c r="AW41" s="90">
        <f>+(AU41-AU40)/AU40</f>
        <v>-0.22914071508670786</v>
      </c>
    </row>
    <row r="42" spans="1:51" ht="17" thickBot="1" x14ac:dyDescent="0.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0"/>
      <c r="T42" s="1"/>
      <c r="U42" s="1"/>
      <c r="V42" s="1"/>
      <c r="W42" s="1"/>
      <c r="X42" s="1"/>
      <c r="Y42" s="1"/>
      <c r="Z42" s="1"/>
      <c r="AA42" s="1"/>
      <c r="AB42" s="68">
        <v>43709</v>
      </c>
      <c r="AC42" s="70">
        <v>112033456</v>
      </c>
      <c r="AD42" s="91">
        <v>284125531.82000011</v>
      </c>
      <c r="AE42" s="81">
        <f t="shared" si="7"/>
        <v>2.5360775429439588</v>
      </c>
      <c r="AV42" s="1"/>
    </row>
    <row r="43" spans="1:51" ht="17" thickBot="1" x14ac:dyDescent="0.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1"/>
      <c r="P43" s="1"/>
      <c r="Q43" s="1"/>
      <c r="R43" s="10"/>
      <c r="S43" s="1"/>
      <c r="T43" s="1"/>
      <c r="U43" s="1"/>
      <c r="V43" s="1"/>
      <c r="W43" s="1"/>
      <c r="X43" s="1"/>
      <c r="Y43" s="1"/>
      <c r="Z43" s="1"/>
      <c r="AA43" s="1"/>
      <c r="AB43" s="68">
        <v>43739</v>
      </c>
      <c r="AC43" s="70">
        <v>116745652</v>
      </c>
      <c r="AD43" s="91">
        <v>305288552.73999995</v>
      </c>
      <c r="AE43" s="81">
        <f t="shared" si="7"/>
        <v>2.6149886313539108</v>
      </c>
      <c r="AH43" s="216" t="s">
        <v>51</v>
      </c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8"/>
      <c r="AV43" s="1"/>
    </row>
    <row r="44" spans="1:51" ht="17" thickBot="1" x14ac:dyDescent="0.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2"/>
      <c r="P44" s="8"/>
      <c r="Q44" s="1"/>
      <c r="R44" s="1"/>
      <c r="S44" s="5"/>
      <c r="T44" s="13"/>
      <c r="U44" s="13"/>
      <c r="V44" s="13"/>
      <c r="W44" s="13"/>
      <c r="X44" s="13"/>
      <c r="Y44" s="7"/>
      <c r="Z44" s="7"/>
      <c r="AA44" s="7"/>
      <c r="AB44" s="68">
        <v>43770</v>
      </c>
      <c r="AC44" s="70">
        <v>135273597</v>
      </c>
      <c r="AD44" s="91">
        <v>364320933.26999992</v>
      </c>
      <c r="AE44" s="81">
        <f t="shared" si="7"/>
        <v>2.6932153897704065</v>
      </c>
      <c r="AG44" s="92"/>
      <c r="AH44" s="44" t="s">
        <v>10</v>
      </c>
      <c r="AI44" s="41" t="s">
        <v>11</v>
      </c>
      <c r="AJ44" s="41" t="s">
        <v>12</v>
      </c>
      <c r="AK44" s="41" t="s">
        <v>13</v>
      </c>
      <c r="AL44" s="41" t="s">
        <v>14</v>
      </c>
      <c r="AM44" s="41" t="s">
        <v>15</v>
      </c>
      <c r="AN44" s="41" t="s">
        <v>16</v>
      </c>
      <c r="AO44" s="41" t="s">
        <v>17</v>
      </c>
      <c r="AP44" s="41" t="s">
        <v>18</v>
      </c>
      <c r="AQ44" s="41" t="s">
        <v>19</v>
      </c>
      <c r="AR44" s="41" t="s">
        <v>20</v>
      </c>
      <c r="AS44" s="41" t="s">
        <v>21</v>
      </c>
      <c r="AT44" s="41" t="s">
        <v>22</v>
      </c>
      <c r="AU44" s="44" t="s">
        <v>3</v>
      </c>
      <c r="AV44" s="1"/>
    </row>
    <row r="45" spans="1:51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2"/>
      <c r="P45" s="2"/>
      <c r="Q45" s="12"/>
      <c r="R45" s="1"/>
      <c r="S45" s="1"/>
      <c r="T45" s="13"/>
      <c r="U45" s="13"/>
      <c r="V45" s="13"/>
      <c r="W45" s="13"/>
      <c r="X45" s="13"/>
      <c r="Y45" s="7"/>
      <c r="Z45" s="7"/>
      <c r="AA45" s="7"/>
      <c r="AB45" s="68">
        <v>43800</v>
      </c>
      <c r="AC45" s="70">
        <v>105986034</v>
      </c>
      <c r="AD45" s="91">
        <v>277308728.72000003</v>
      </c>
      <c r="AE45" s="81">
        <f t="shared" si="7"/>
        <v>2.6164648138451905</v>
      </c>
      <c r="AG45" s="92"/>
      <c r="AH45" s="50">
        <v>1994</v>
      </c>
      <c r="AI45" s="93">
        <v>33460843.649999999</v>
      </c>
      <c r="AJ45" s="93">
        <v>36882566.390000001</v>
      </c>
      <c r="AK45" s="93">
        <v>48559794.140000001</v>
      </c>
      <c r="AL45" s="94">
        <v>40667475.399999999</v>
      </c>
      <c r="AM45" s="93">
        <v>51188030.130000003</v>
      </c>
      <c r="AN45" s="93">
        <v>51060404.640000001</v>
      </c>
      <c r="AO45" s="93">
        <v>49734966.240000002</v>
      </c>
      <c r="AP45" s="93">
        <v>32205590.600000001</v>
      </c>
      <c r="AQ45" s="93">
        <v>37119416.100000001</v>
      </c>
      <c r="AR45" s="93">
        <v>46688430.549999997</v>
      </c>
      <c r="AS45" s="93">
        <v>42858362.909999996</v>
      </c>
      <c r="AT45" s="93">
        <v>43874474.130000003</v>
      </c>
      <c r="AU45" s="95">
        <f t="shared" ref="AU45:AU73" si="10">SUM(AI45:AT45)</f>
        <v>514300354.88</v>
      </c>
      <c r="AV45" s="1"/>
      <c r="AW45" s="96"/>
    </row>
    <row r="46" spans="1:51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2"/>
      <c r="P46" s="2"/>
      <c r="Q46" s="12"/>
      <c r="R46" s="1"/>
      <c r="S46" s="1"/>
      <c r="T46" s="13"/>
      <c r="U46" s="13"/>
      <c r="V46" s="13"/>
      <c r="W46" s="13"/>
      <c r="X46" s="13"/>
      <c r="Y46" s="7"/>
      <c r="Z46" s="7"/>
      <c r="AA46" s="7"/>
      <c r="AB46" s="68">
        <v>43831</v>
      </c>
      <c r="AC46" s="70">
        <v>109712762</v>
      </c>
      <c r="AD46" s="91">
        <v>283056724.69999999</v>
      </c>
      <c r="AE46" s="81">
        <f t="shared" si="7"/>
        <v>2.5799799361536446</v>
      </c>
      <c r="AG46" s="92"/>
      <c r="AH46" s="60">
        <v>1995</v>
      </c>
      <c r="AI46" s="97">
        <v>40254935.740000002</v>
      </c>
      <c r="AJ46" s="97">
        <v>51949088.399999999</v>
      </c>
      <c r="AK46" s="97">
        <v>57640593.75</v>
      </c>
      <c r="AL46" s="98">
        <v>56654123.710000001</v>
      </c>
      <c r="AM46" s="97">
        <v>59262797.789999999</v>
      </c>
      <c r="AN46" s="97">
        <v>60002704.100000001</v>
      </c>
      <c r="AO46" s="97">
        <v>60133659.630000003</v>
      </c>
      <c r="AP46" s="97">
        <v>56859069.520000003</v>
      </c>
      <c r="AQ46" s="97">
        <v>65498668.609999999</v>
      </c>
      <c r="AR46" s="97">
        <v>60426403.859999999</v>
      </c>
      <c r="AS46" s="97">
        <v>58321554.170000002</v>
      </c>
      <c r="AT46" s="97">
        <v>38170730.460000001</v>
      </c>
      <c r="AU46" s="99">
        <f t="shared" si="10"/>
        <v>665174329.74000001</v>
      </c>
      <c r="AV46" s="1"/>
    </row>
    <row r="47" spans="1:51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"/>
      <c r="Q47" s="12"/>
      <c r="R47" s="1"/>
      <c r="S47" s="1"/>
      <c r="T47" s="1"/>
      <c r="U47" s="1"/>
      <c r="V47" s="1"/>
      <c r="W47" s="1"/>
      <c r="X47" s="1"/>
      <c r="Y47" s="1"/>
      <c r="Z47" s="1"/>
      <c r="AA47" s="1"/>
      <c r="AB47" s="68">
        <v>43862</v>
      </c>
      <c r="AC47" s="70">
        <v>131998915</v>
      </c>
      <c r="AD47" s="91">
        <v>334212222.10999995</v>
      </c>
      <c r="AE47" s="81">
        <f t="shared" si="7"/>
        <v>2.5319315852709847</v>
      </c>
      <c r="AG47" s="92"/>
      <c r="AH47" s="60">
        <v>1996</v>
      </c>
      <c r="AI47" s="97">
        <v>44852192.450000003</v>
      </c>
      <c r="AJ47" s="97">
        <v>41603572.420000002</v>
      </c>
      <c r="AK47" s="97">
        <v>55531920.780000001</v>
      </c>
      <c r="AL47" s="98">
        <v>50319542.479999997</v>
      </c>
      <c r="AM47" s="97">
        <v>52753057.649999999</v>
      </c>
      <c r="AN47" s="97">
        <v>50425664.299999997</v>
      </c>
      <c r="AO47" s="97">
        <v>52114113</v>
      </c>
      <c r="AP47" s="97">
        <v>52944599.25</v>
      </c>
      <c r="AQ47" s="97">
        <v>48190390.07</v>
      </c>
      <c r="AR47" s="97">
        <v>52741734.140000001</v>
      </c>
      <c r="AS47" s="97">
        <v>63433441.780000001</v>
      </c>
      <c r="AT47" s="97">
        <v>50397613.670000002</v>
      </c>
      <c r="AU47" s="99">
        <f t="shared" si="10"/>
        <v>615307841.98999989</v>
      </c>
      <c r="AV47" s="1"/>
    </row>
    <row r="48" spans="1:51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68">
        <v>43891</v>
      </c>
      <c r="AC48" s="70">
        <v>115811924</v>
      </c>
      <c r="AD48" s="91">
        <v>290384081.64000005</v>
      </c>
      <c r="AE48" s="81">
        <f t="shared" si="7"/>
        <v>2.5073763703295358</v>
      </c>
      <c r="AG48" s="3"/>
      <c r="AH48" s="60">
        <v>1997</v>
      </c>
      <c r="AI48" s="97">
        <v>46713635.789999999</v>
      </c>
      <c r="AJ48" s="97">
        <v>56824735.399999999</v>
      </c>
      <c r="AK48" s="97">
        <v>67882081.519999996</v>
      </c>
      <c r="AL48" s="98">
        <v>78186246.010000005</v>
      </c>
      <c r="AM48" s="97">
        <v>66377824.700000003</v>
      </c>
      <c r="AN48" s="97">
        <v>79176159.950000003</v>
      </c>
      <c r="AO48" s="97">
        <v>77741398.090000004</v>
      </c>
      <c r="AP48" s="97">
        <v>83223775.049999997</v>
      </c>
      <c r="AQ48" s="97">
        <v>75156050.959999993</v>
      </c>
      <c r="AR48" s="97">
        <v>85464006.140000001</v>
      </c>
      <c r="AS48" s="97">
        <v>77362810.780000001</v>
      </c>
      <c r="AT48" s="97">
        <v>77556119.510000005</v>
      </c>
      <c r="AU48" s="99">
        <f t="shared" si="10"/>
        <v>871664843.89999986</v>
      </c>
      <c r="AV48" s="1"/>
    </row>
    <row r="49" spans="1:49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68">
        <v>43922</v>
      </c>
      <c r="AC49" s="70">
        <v>127751797</v>
      </c>
      <c r="AD49" s="91">
        <v>317430911.43999994</v>
      </c>
      <c r="AE49" s="81">
        <f t="shared" si="7"/>
        <v>2.4847471338504925</v>
      </c>
      <c r="AG49" s="1"/>
      <c r="AH49" s="60">
        <v>1998</v>
      </c>
      <c r="AI49" s="97">
        <v>63530271.32</v>
      </c>
      <c r="AJ49" s="97">
        <v>72691608.349999994</v>
      </c>
      <c r="AK49" s="97">
        <v>89678948.150000006</v>
      </c>
      <c r="AL49" s="98">
        <v>91866268.950000003</v>
      </c>
      <c r="AM49" s="97">
        <v>92987416.890000001</v>
      </c>
      <c r="AN49" s="97">
        <v>77469935.670000002</v>
      </c>
      <c r="AO49" s="97">
        <v>67068006.719999999</v>
      </c>
      <c r="AP49" s="97">
        <v>67881873.730000004</v>
      </c>
      <c r="AQ49" s="97">
        <v>59427820.270000003</v>
      </c>
      <c r="AR49" s="97">
        <v>64035771.829999998</v>
      </c>
      <c r="AS49" s="97">
        <v>63299721.380000003</v>
      </c>
      <c r="AT49" s="97">
        <v>65113250.75</v>
      </c>
      <c r="AU49" s="99">
        <f t="shared" si="10"/>
        <v>875050894.00999999</v>
      </c>
      <c r="AV49" s="1"/>
    </row>
    <row r="50" spans="1:49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68">
        <v>43952</v>
      </c>
      <c r="AC50" s="70">
        <v>159145827</v>
      </c>
      <c r="AD50" s="91">
        <v>392124655.53000003</v>
      </c>
      <c r="AE50" s="81">
        <f>(AD50/AC50)</f>
        <v>2.4639330035967579</v>
      </c>
      <c r="AG50" s="1"/>
      <c r="AH50" s="60">
        <v>1999</v>
      </c>
      <c r="AI50" s="97">
        <v>55593036.780000001</v>
      </c>
      <c r="AJ50" s="97">
        <v>61026742.979999997</v>
      </c>
      <c r="AK50" s="97">
        <v>70886417.25</v>
      </c>
      <c r="AL50" s="98">
        <v>64895519.850000001</v>
      </c>
      <c r="AM50" s="97">
        <v>62595616.630000003</v>
      </c>
      <c r="AN50" s="97">
        <v>76921547.489999995</v>
      </c>
      <c r="AO50" s="97">
        <v>60904291.359999999</v>
      </c>
      <c r="AP50" s="97">
        <v>41918512.270000003</v>
      </c>
      <c r="AQ50" s="97">
        <v>39414762.020000003</v>
      </c>
      <c r="AR50" s="91">
        <v>33379680.309999999</v>
      </c>
      <c r="AS50" s="91">
        <v>25236010</v>
      </c>
      <c r="AT50" s="91">
        <v>24169978</v>
      </c>
      <c r="AU50" s="99">
        <f t="shared" si="10"/>
        <v>616942114.93999994</v>
      </c>
      <c r="AV50" s="1"/>
    </row>
    <row r="51" spans="1:49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68">
        <v>43983</v>
      </c>
      <c r="AC51" s="70">
        <v>122263463</v>
      </c>
      <c r="AD51" s="91">
        <v>291154723.31000012</v>
      </c>
      <c r="AE51" s="81">
        <f t="shared" ref="AE51:AE61" si="11">(AD51/AC51)</f>
        <v>2.3813714757122502</v>
      </c>
      <c r="AG51" s="1"/>
      <c r="AH51" s="60">
        <v>2000</v>
      </c>
      <c r="AI51" s="91">
        <v>18526777.960000001</v>
      </c>
      <c r="AJ51" s="91">
        <v>20776663.109999999</v>
      </c>
      <c r="AK51" s="91">
        <v>25098273.559999999</v>
      </c>
      <c r="AL51" s="100">
        <v>37056599.310000002</v>
      </c>
      <c r="AM51" s="91">
        <v>35507979.32</v>
      </c>
      <c r="AN51" s="91">
        <v>33753779.869999997</v>
      </c>
      <c r="AO51" s="91">
        <v>20138536.239999998</v>
      </c>
      <c r="AP51" s="91">
        <v>14404428.470000001</v>
      </c>
      <c r="AQ51" s="91">
        <v>22401930.710000001</v>
      </c>
      <c r="AR51" s="91">
        <v>22698926.620000001</v>
      </c>
      <c r="AS51" s="91">
        <v>25693201.809999999</v>
      </c>
      <c r="AT51" s="91">
        <v>21351306.420000002</v>
      </c>
      <c r="AU51" s="101">
        <f t="shared" si="10"/>
        <v>297408403.40000004</v>
      </c>
      <c r="AV51" s="1"/>
    </row>
    <row r="52" spans="1:49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68">
        <v>44013</v>
      </c>
      <c r="AC52" s="70">
        <v>98311746</v>
      </c>
      <c r="AD52" s="91">
        <v>233305331.41000006</v>
      </c>
      <c r="AE52" s="81">
        <f t="shared" si="11"/>
        <v>2.3731175663384114</v>
      </c>
      <c r="AF52" s="1"/>
      <c r="AG52" s="1"/>
      <c r="AH52" s="60">
        <v>2001</v>
      </c>
      <c r="AI52" s="91">
        <v>21629912.510000002</v>
      </c>
      <c r="AJ52" s="91">
        <v>24426842.289999999</v>
      </c>
      <c r="AK52" s="91">
        <v>30174581.809999999</v>
      </c>
      <c r="AL52" s="100">
        <v>32232612.68</v>
      </c>
      <c r="AM52" s="91">
        <v>41023546.159999996</v>
      </c>
      <c r="AN52" s="91">
        <v>26692749.050000001</v>
      </c>
      <c r="AO52" s="91">
        <v>17568638.809999999</v>
      </c>
      <c r="AP52" s="91">
        <v>20523988.84</v>
      </c>
      <c r="AQ52" s="91">
        <v>17699236.27</v>
      </c>
      <c r="AR52" s="91">
        <v>16929778.129999999</v>
      </c>
      <c r="AS52" s="91">
        <v>18129766.879999999</v>
      </c>
      <c r="AT52" s="91">
        <v>13662419.65</v>
      </c>
      <c r="AU52" s="101">
        <f t="shared" si="10"/>
        <v>280694073.07999998</v>
      </c>
      <c r="AV52" s="1"/>
    </row>
    <row r="53" spans="1:49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68">
        <v>44044</v>
      </c>
      <c r="AC53" s="70">
        <v>115666912</v>
      </c>
      <c r="AD53" s="91">
        <v>269090673.78000003</v>
      </c>
      <c r="AE53" s="81">
        <f t="shared" si="11"/>
        <v>2.3264274037159391</v>
      </c>
      <c r="AF53" s="1"/>
      <c r="AG53" s="1"/>
      <c r="AH53" s="60">
        <v>2002</v>
      </c>
      <c r="AI53" s="91">
        <v>15448972.91</v>
      </c>
      <c r="AJ53" s="91">
        <v>18939306.879999999</v>
      </c>
      <c r="AK53" s="91">
        <v>27139338.18</v>
      </c>
      <c r="AL53" s="100">
        <v>25456268</v>
      </c>
      <c r="AM53" s="91">
        <v>30492221.710000001</v>
      </c>
      <c r="AN53" s="91">
        <v>30918659.059999999</v>
      </c>
      <c r="AO53" s="97">
        <v>21695083.68</v>
      </c>
      <c r="AP53" s="91">
        <v>19239122.510000002</v>
      </c>
      <c r="AQ53" s="91">
        <v>15767411.77</v>
      </c>
      <c r="AR53" s="91">
        <v>19398479.32</v>
      </c>
      <c r="AS53" s="91">
        <v>20763516.270000011</v>
      </c>
      <c r="AT53" s="91">
        <v>18600794.130000003</v>
      </c>
      <c r="AU53" s="101">
        <f t="shared" si="10"/>
        <v>263859174.42000002</v>
      </c>
      <c r="AV53" s="1"/>
    </row>
    <row r="54" spans="1:49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68">
        <v>44075</v>
      </c>
      <c r="AC54" s="70">
        <v>118950401</v>
      </c>
      <c r="AD54" s="91">
        <v>275908691.29999995</v>
      </c>
      <c r="AE54" s="81">
        <f t="shared" si="11"/>
        <v>2.3195272061335879</v>
      </c>
      <c r="AG54" s="1"/>
      <c r="AH54" s="60">
        <v>2003</v>
      </c>
      <c r="AI54" s="91">
        <v>20103764.179999996</v>
      </c>
      <c r="AJ54" s="91">
        <v>23497742.720000006</v>
      </c>
      <c r="AK54" s="91">
        <v>27856172.75</v>
      </c>
      <c r="AL54" s="100">
        <v>27762111.449999999</v>
      </c>
      <c r="AM54" s="91">
        <v>31913074.200000007</v>
      </c>
      <c r="AN54" s="91">
        <v>27004749.669999994</v>
      </c>
      <c r="AO54" s="97">
        <v>24597019.439999994</v>
      </c>
      <c r="AP54" s="91">
        <v>21212521.160000004</v>
      </c>
      <c r="AQ54" s="91">
        <v>23696728.599999998</v>
      </c>
      <c r="AR54" s="91">
        <v>24134996.189999998</v>
      </c>
      <c r="AS54" s="91">
        <v>25080541.259999994</v>
      </c>
      <c r="AT54" s="91">
        <v>26961474.260000002</v>
      </c>
      <c r="AU54" s="101">
        <f t="shared" si="10"/>
        <v>303820895.88</v>
      </c>
      <c r="AV54" s="1"/>
    </row>
    <row r="55" spans="1:49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68">
        <v>44105</v>
      </c>
      <c r="AC55" s="70">
        <v>141703470</v>
      </c>
      <c r="AD55" s="91">
        <v>337330000.86999995</v>
      </c>
      <c r="AE55" s="81">
        <f t="shared" si="11"/>
        <v>2.3805345124575985</v>
      </c>
      <c r="AG55" s="102"/>
      <c r="AH55" s="60">
        <v>2004</v>
      </c>
      <c r="AI55" s="91">
        <v>21874363.720000003</v>
      </c>
      <c r="AJ55" s="91">
        <v>33600441.199999988</v>
      </c>
      <c r="AK55" s="91">
        <v>27635648.630000006</v>
      </c>
      <c r="AL55" s="100">
        <v>33158335.420000006</v>
      </c>
      <c r="AM55" s="91">
        <v>27910923.749999996</v>
      </c>
      <c r="AN55" s="91">
        <v>30890133.130000003</v>
      </c>
      <c r="AO55" s="97">
        <v>31980691.760000005</v>
      </c>
      <c r="AP55" s="91">
        <v>24644885.07</v>
      </c>
      <c r="AQ55" s="91">
        <v>25327906.870000001</v>
      </c>
      <c r="AR55" s="91">
        <v>28022796.630000003</v>
      </c>
      <c r="AS55" s="91">
        <v>32874202.99000001</v>
      </c>
      <c r="AT55" s="91">
        <v>32227403.890000008</v>
      </c>
      <c r="AU55" s="101">
        <f t="shared" si="10"/>
        <v>350147733.06</v>
      </c>
      <c r="AV55" s="1"/>
    </row>
    <row r="56" spans="1:49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68">
        <v>44136</v>
      </c>
      <c r="AC56" s="70">
        <v>154257289</v>
      </c>
      <c r="AD56" s="91">
        <v>367520430.56</v>
      </c>
      <c r="AE56" s="81">
        <f t="shared" si="11"/>
        <v>2.3825158146011498</v>
      </c>
      <c r="AG56" s="102"/>
      <c r="AH56" s="60">
        <v>2005</v>
      </c>
      <c r="AI56" s="91">
        <v>29154043.030000009</v>
      </c>
      <c r="AJ56" s="91">
        <v>35438814.170000002</v>
      </c>
      <c r="AK56" s="91">
        <v>39413984.780000009</v>
      </c>
      <c r="AL56" s="100">
        <v>38594602.760000013</v>
      </c>
      <c r="AM56" s="91">
        <v>44992259.239999995</v>
      </c>
      <c r="AN56" s="91">
        <v>46041311.569999985</v>
      </c>
      <c r="AO56" s="97">
        <v>39350570.060000002</v>
      </c>
      <c r="AP56" s="91">
        <v>33852385.649999991</v>
      </c>
      <c r="AQ56" s="91">
        <v>37657283.600000001</v>
      </c>
      <c r="AR56" s="91">
        <v>42622153.670000017</v>
      </c>
      <c r="AS56" s="91">
        <v>51048878.350000009</v>
      </c>
      <c r="AT56" s="91">
        <v>42085200.11999999</v>
      </c>
      <c r="AU56" s="101">
        <f t="shared" si="10"/>
        <v>480251487.00000006</v>
      </c>
      <c r="AV56" s="1"/>
    </row>
    <row r="57" spans="1:49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68">
        <v>44166</v>
      </c>
      <c r="AC57" s="70">
        <v>95557708</v>
      </c>
      <c r="AD57" s="91">
        <v>220352183.37000003</v>
      </c>
      <c r="AE57" s="81">
        <f t="shared" si="11"/>
        <v>2.3059592782405374</v>
      </c>
      <c r="AG57" s="103"/>
      <c r="AH57" s="60">
        <v>2006</v>
      </c>
      <c r="AI57" s="91">
        <v>39066322.579999998</v>
      </c>
      <c r="AJ57" s="91">
        <v>40758572.040000014</v>
      </c>
      <c r="AK57" s="91">
        <v>59233961.729999997</v>
      </c>
      <c r="AL57" s="100">
        <v>54086959.820000015</v>
      </c>
      <c r="AM57" s="91">
        <v>54255036.840000011</v>
      </c>
      <c r="AN57" s="91">
        <v>51047563.93</v>
      </c>
      <c r="AO57" s="97">
        <v>46732923.849999994</v>
      </c>
      <c r="AP57" s="91">
        <v>48894584.609999999</v>
      </c>
      <c r="AQ57" s="91">
        <v>48563490.579999998</v>
      </c>
      <c r="AR57" s="91">
        <v>49090041.38000001</v>
      </c>
      <c r="AS57" s="91">
        <v>56233022.409999996</v>
      </c>
      <c r="AT57" s="91">
        <v>49708263.63000001</v>
      </c>
      <c r="AU57" s="101">
        <f t="shared" si="10"/>
        <v>597670743.39999998</v>
      </c>
      <c r="AV57" s="1"/>
    </row>
    <row r="58" spans="1:49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68">
        <v>44197</v>
      </c>
      <c r="AC58" s="70">
        <v>101421858</v>
      </c>
      <c r="AD58" s="91">
        <v>238565407.14000019</v>
      </c>
      <c r="AE58" s="81">
        <f t="shared" si="11"/>
        <v>2.3522089995629956</v>
      </c>
      <c r="AG58" s="103"/>
      <c r="AH58" s="60">
        <v>2007</v>
      </c>
      <c r="AI58" s="91">
        <v>40715748.480000004</v>
      </c>
      <c r="AJ58" s="91">
        <v>54233552.790000014</v>
      </c>
      <c r="AK58" s="91">
        <v>50433899.199999996</v>
      </c>
      <c r="AL58" s="100">
        <v>46941363.870000012</v>
      </c>
      <c r="AM58" s="91">
        <v>51399567.679999985</v>
      </c>
      <c r="AN58" s="91">
        <v>51839461.480000012</v>
      </c>
      <c r="AO58" s="97">
        <v>43763684.129999988</v>
      </c>
      <c r="AP58" s="91">
        <v>48953575.189999983</v>
      </c>
      <c r="AQ58" s="91">
        <v>44693323.630000003</v>
      </c>
      <c r="AR58" s="91">
        <v>44693323.630000003</v>
      </c>
      <c r="AS58" s="91">
        <v>51914139.369999997</v>
      </c>
      <c r="AT58" s="91">
        <v>52446872.700000003</v>
      </c>
      <c r="AU58" s="101">
        <f t="shared" si="10"/>
        <v>582028512.14999998</v>
      </c>
      <c r="AV58" s="1"/>
      <c r="AW58" s="7"/>
    </row>
    <row r="59" spans="1:49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68">
        <v>44228</v>
      </c>
      <c r="AC59" s="70">
        <v>126636641</v>
      </c>
      <c r="AD59" s="91">
        <v>288295658.07000005</v>
      </c>
      <c r="AE59" s="81">
        <f t="shared" si="11"/>
        <v>2.2765579992760552</v>
      </c>
      <c r="AG59" s="1"/>
      <c r="AH59" s="60">
        <v>2008</v>
      </c>
      <c r="AI59" s="91">
        <v>40595281.230000004</v>
      </c>
      <c r="AJ59" s="91">
        <v>56070412.209999986</v>
      </c>
      <c r="AK59" s="91">
        <v>50786840.580000013</v>
      </c>
      <c r="AL59" s="100">
        <v>55342963.830000021</v>
      </c>
      <c r="AM59" s="91">
        <v>76911546.619999975</v>
      </c>
      <c r="AN59" s="91">
        <v>59951291.290000014</v>
      </c>
      <c r="AO59" s="97">
        <v>59207290</v>
      </c>
      <c r="AP59" s="91">
        <v>62964717.310000002</v>
      </c>
      <c r="AQ59" s="91">
        <v>56481844.37999998</v>
      </c>
      <c r="AR59" s="91">
        <v>57544095.209999993</v>
      </c>
      <c r="AS59" s="91">
        <v>54332823.309999995</v>
      </c>
      <c r="AT59" s="91">
        <v>43280040.81000001</v>
      </c>
      <c r="AU59" s="101">
        <f t="shared" si="10"/>
        <v>673469146.78000009</v>
      </c>
      <c r="AV59" s="1"/>
    </row>
    <row r="60" spans="1:49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68">
        <v>44256</v>
      </c>
      <c r="AC60" s="70">
        <v>137398429</v>
      </c>
      <c r="AD60" s="91">
        <v>325992264.56999999</v>
      </c>
      <c r="AE60" s="81">
        <f t="shared" si="11"/>
        <v>2.3726054725851342</v>
      </c>
      <c r="AG60" s="1"/>
      <c r="AH60" s="60">
        <v>2009</v>
      </c>
      <c r="AI60" s="91">
        <v>41640527.50999999</v>
      </c>
      <c r="AJ60" s="91">
        <v>46007855.340000004</v>
      </c>
      <c r="AK60" s="91">
        <v>54159262.600000009</v>
      </c>
      <c r="AL60" s="100">
        <v>50149870.719999999</v>
      </c>
      <c r="AM60" s="91">
        <v>53962147.099999987</v>
      </c>
      <c r="AN60" s="91">
        <v>51368375.610000007</v>
      </c>
      <c r="AO60" s="97">
        <v>55253051.700000003</v>
      </c>
      <c r="AP60" s="91">
        <v>53348815.870000005</v>
      </c>
      <c r="AQ60" s="91">
        <v>41943303.5</v>
      </c>
      <c r="AR60" s="91">
        <v>55944151.919999994</v>
      </c>
      <c r="AS60" s="91">
        <v>52488715.140000008</v>
      </c>
      <c r="AT60" s="91">
        <v>50988037.240000017</v>
      </c>
      <c r="AU60" s="101">
        <f t="shared" si="10"/>
        <v>607254114.25</v>
      </c>
      <c r="AV60" s="7"/>
    </row>
    <row r="61" spans="1:49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68">
        <v>44287</v>
      </c>
      <c r="AC61" s="70">
        <v>167273101</v>
      </c>
      <c r="AD61" s="91">
        <v>404490954.65999979</v>
      </c>
      <c r="AE61" s="81">
        <f t="shared" si="11"/>
        <v>2.4181470436182071</v>
      </c>
      <c r="AH61" s="60">
        <v>2010</v>
      </c>
      <c r="AI61" s="91">
        <v>42458031.88000001</v>
      </c>
      <c r="AJ61" s="91">
        <v>45387464.640000008</v>
      </c>
      <c r="AK61" s="91">
        <v>53082972.140000015</v>
      </c>
      <c r="AL61" s="100">
        <v>53167381.210000023</v>
      </c>
      <c r="AM61" s="91">
        <v>71120342.620000005</v>
      </c>
      <c r="AN61" s="91">
        <v>68939664.890000015</v>
      </c>
      <c r="AO61" s="97">
        <v>65680651.089999996</v>
      </c>
      <c r="AP61" s="91">
        <v>56129679.450000003</v>
      </c>
      <c r="AQ61" s="91">
        <v>60754426.859999999</v>
      </c>
      <c r="AR61" s="91">
        <v>74420672.010000005</v>
      </c>
      <c r="AS61" s="91">
        <v>76396458.239999995</v>
      </c>
      <c r="AT61" s="91">
        <v>67942428.499999985</v>
      </c>
      <c r="AU61" s="101">
        <f t="shared" si="10"/>
        <v>735480173.53000009</v>
      </c>
      <c r="AV61" s="7"/>
    </row>
    <row r="62" spans="1:49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68">
        <v>44317</v>
      </c>
      <c r="AC62" s="70">
        <v>161190067</v>
      </c>
      <c r="AD62" s="91">
        <v>406308292.1500001</v>
      </c>
      <c r="AE62" s="81">
        <f>(AD62/AC62)</f>
        <v>2.5206782260968978</v>
      </c>
      <c r="AH62" s="60">
        <v>2011</v>
      </c>
      <c r="AI62" s="91">
        <v>66384011.909999989</v>
      </c>
      <c r="AJ62" s="91">
        <v>71315654.910000011</v>
      </c>
      <c r="AK62" s="91">
        <v>86564266.200000003</v>
      </c>
      <c r="AL62" s="100">
        <v>90490538.379999995</v>
      </c>
      <c r="AM62" s="91">
        <v>83669076.439999998</v>
      </c>
      <c r="AN62" s="91">
        <v>82406583.860000014</v>
      </c>
      <c r="AO62" s="97">
        <v>93164316.999999985</v>
      </c>
      <c r="AP62" s="91">
        <v>79098433.719999984</v>
      </c>
      <c r="AQ62" s="91">
        <v>77408784.579999983</v>
      </c>
      <c r="AR62" s="91">
        <v>84581301.790000007</v>
      </c>
      <c r="AS62" s="91">
        <v>86236344.480000004</v>
      </c>
      <c r="AT62" s="91">
        <v>92046077.429999992</v>
      </c>
      <c r="AU62" s="101">
        <f t="shared" si="10"/>
        <v>993365390.69999993</v>
      </c>
      <c r="AV62" s="1"/>
    </row>
    <row r="63" spans="1:49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68">
        <v>44348</v>
      </c>
      <c r="AC63" s="70">
        <v>153299074</v>
      </c>
      <c r="AD63" s="91">
        <v>414774773.79000008</v>
      </c>
      <c r="AE63" s="81">
        <f t="shared" ref="AE63:AE75" si="12">(AD63/AC63)</f>
        <v>2.705657398752455</v>
      </c>
      <c r="AH63" s="60">
        <v>2012</v>
      </c>
      <c r="AI63" s="91">
        <v>78244139.560000017</v>
      </c>
      <c r="AJ63" s="91">
        <v>78863263.409999996</v>
      </c>
      <c r="AK63" s="91">
        <v>104608708.81999996</v>
      </c>
      <c r="AL63" s="100">
        <v>88673668.790000007</v>
      </c>
      <c r="AM63" s="91">
        <v>110019886.98999999</v>
      </c>
      <c r="AN63" s="91">
        <v>116181271.07000001</v>
      </c>
      <c r="AO63" s="97">
        <v>106021654.93000001</v>
      </c>
      <c r="AP63" s="91">
        <v>92397063.270000026</v>
      </c>
      <c r="AQ63" s="91">
        <v>80399903.540000007</v>
      </c>
      <c r="AR63" s="91">
        <v>85060936.649999961</v>
      </c>
      <c r="AS63" s="91">
        <v>93755702.189999998</v>
      </c>
      <c r="AT63" s="91">
        <v>99097509.340000004</v>
      </c>
      <c r="AU63" s="101">
        <f t="shared" si="10"/>
        <v>1133323708.5599997</v>
      </c>
      <c r="AV63" s="1"/>
    </row>
    <row r="64" spans="1:49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68">
        <v>44378</v>
      </c>
      <c r="AC64" s="70">
        <v>162826458</v>
      </c>
      <c r="AD64" s="91">
        <v>459572273.56</v>
      </c>
      <c r="AE64" s="81">
        <f t="shared" si="12"/>
        <v>2.8224668104000643</v>
      </c>
      <c r="AH64" s="60">
        <v>2013</v>
      </c>
      <c r="AI64" s="91">
        <v>81914461.140000001</v>
      </c>
      <c r="AJ64" s="91">
        <v>97244443.480000004</v>
      </c>
      <c r="AK64" s="91">
        <v>119835510.96000001</v>
      </c>
      <c r="AL64" s="100">
        <v>124617195.06</v>
      </c>
      <c r="AM64" s="91">
        <v>162055903.61000001</v>
      </c>
      <c r="AN64" s="91">
        <v>135162580.69</v>
      </c>
      <c r="AO64" s="91">
        <v>124448063.19</v>
      </c>
      <c r="AP64" s="104">
        <v>153791820.34</v>
      </c>
      <c r="AQ64" s="91">
        <v>132005317.49000001</v>
      </c>
      <c r="AR64" s="91">
        <v>161975716.72</v>
      </c>
      <c r="AS64" s="91">
        <v>167819922.09</v>
      </c>
      <c r="AT64" s="91">
        <v>159740973.34999999</v>
      </c>
      <c r="AU64" s="101">
        <f t="shared" si="10"/>
        <v>1620611908.1199999</v>
      </c>
      <c r="AV64" s="3"/>
    </row>
    <row r="65" spans="1:48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68">
        <v>44409</v>
      </c>
      <c r="AC65" s="70">
        <v>152297115</v>
      </c>
      <c r="AD65" s="91">
        <v>441272957.15000015</v>
      </c>
      <c r="AE65" s="81">
        <f t="shared" si="12"/>
        <v>2.8974479073356063</v>
      </c>
      <c r="AH65" s="60">
        <v>2014</v>
      </c>
      <c r="AI65" s="91">
        <v>157270263.31999999</v>
      </c>
      <c r="AJ65" s="91">
        <v>186176628.27000001</v>
      </c>
      <c r="AK65" s="91">
        <v>209237700.49000001</v>
      </c>
      <c r="AL65" s="100">
        <v>202259494.34999999</v>
      </c>
      <c r="AM65" s="91">
        <v>204396213.88999999</v>
      </c>
      <c r="AN65" s="91">
        <v>202300302.75999999</v>
      </c>
      <c r="AO65" s="91">
        <v>186050165.88</v>
      </c>
      <c r="AP65" s="104">
        <v>192569703.63999999</v>
      </c>
      <c r="AQ65" s="91">
        <v>193567118.86000001</v>
      </c>
      <c r="AR65" s="91">
        <v>203766203.21000001</v>
      </c>
      <c r="AS65" s="91">
        <v>190634425.56</v>
      </c>
      <c r="AT65" s="91">
        <v>161389047.71000001</v>
      </c>
      <c r="AU65" s="101">
        <f t="shared" si="10"/>
        <v>2289617267.9400001</v>
      </c>
      <c r="AV65" s="1"/>
    </row>
    <row r="66" spans="1:48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68">
        <v>44440</v>
      </c>
      <c r="AC66" s="70">
        <v>164254725</v>
      </c>
      <c r="AD66" s="91">
        <v>493016057.37999988</v>
      </c>
      <c r="AE66" s="81">
        <f t="shared" si="12"/>
        <v>3.0015334863578498</v>
      </c>
      <c r="AH66" s="60">
        <v>2015</v>
      </c>
      <c r="AI66" s="58">
        <v>172181928.16</v>
      </c>
      <c r="AJ66" s="58">
        <v>179612761.63000005</v>
      </c>
      <c r="AK66" s="58">
        <v>200433236.15000001</v>
      </c>
      <c r="AL66" s="105">
        <v>176547639.62</v>
      </c>
      <c r="AM66" s="58">
        <v>216058473.84999999</v>
      </c>
      <c r="AN66" s="58">
        <v>205984269.31</v>
      </c>
      <c r="AO66" s="58">
        <v>194243215.44</v>
      </c>
      <c r="AP66" s="91">
        <v>200190621.66</v>
      </c>
      <c r="AQ66" s="91">
        <v>184618191.78</v>
      </c>
      <c r="AR66" s="91">
        <v>192641963.93000001</v>
      </c>
      <c r="AS66" s="91">
        <v>184986307.66</v>
      </c>
      <c r="AT66" s="91">
        <v>197403375.09999999</v>
      </c>
      <c r="AU66" s="101">
        <f t="shared" si="10"/>
        <v>2304901984.2900004</v>
      </c>
      <c r="AV66" s="5"/>
    </row>
    <row r="67" spans="1:48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68">
        <v>44470</v>
      </c>
      <c r="AC67" s="70">
        <v>155185007</v>
      </c>
      <c r="AD67" s="91">
        <v>485194548.26999998</v>
      </c>
      <c r="AE67" s="81">
        <f t="shared" si="12"/>
        <v>3.1265555716345714</v>
      </c>
      <c r="AG67" s="10"/>
      <c r="AH67" s="60">
        <v>2016</v>
      </c>
      <c r="AI67" s="58">
        <v>167851545.31</v>
      </c>
      <c r="AJ67" s="58">
        <v>172469337.84999999</v>
      </c>
      <c r="AK67" s="58">
        <v>191596585.38</v>
      </c>
      <c r="AL67" s="105">
        <v>206677641.86000001</v>
      </c>
      <c r="AM67" s="58">
        <v>234647491.84999999</v>
      </c>
      <c r="AN67" s="58">
        <v>217977716.47999999</v>
      </c>
      <c r="AO67" s="58">
        <v>223165859.21999997</v>
      </c>
      <c r="AP67" s="91">
        <v>197831552.56999999</v>
      </c>
      <c r="AQ67" s="91">
        <v>205265451.81</v>
      </c>
      <c r="AR67" s="91">
        <v>231275044.08000001</v>
      </c>
      <c r="AS67" s="91">
        <v>204222661.30999985</v>
      </c>
      <c r="AT67" s="91">
        <v>202303976.77000001</v>
      </c>
      <c r="AU67" s="101">
        <f t="shared" si="10"/>
        <v>2455284864.4899998</v>
      </c>
      <c r="AV67" s="3"/>
    </row>
    <row r="68" spans="1:48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68">
        <v>44501</v>
      </c>
      <c r="AC68" s="70">
        <v>188165830</v>
      </c>
      <c r="AD68" s="91">
        <v>582151974.10999978</v>
      </c>
      <c r="AE68" s="81">
        <f t="shared" si="12"/>
        <v>3.0938240705552107</v>
      </c>
      <c r="AG68" s="5"/>
      <c r="AH68" s="60">
        <v>2017</v>
      </c>
      <c r="AI68" s="58">
        <v>199045945.5</v>
      </c>
      <c r="AJ68" s="58">
        <v>206099394.28</v>
      </c>
      <c r="AK68" s="58">
        <v>222036343.91</v>
      </c>
      <c r="AL68" s="105">
        <v>245601181.59</v>
      </c>
      <c r="AM68" s="58">
        <v>262213940.41999999</v>
      </c>
      <c r="AN68" s="91">
        <v>259491252.75999996</v>
      </c>
      <c r="AO68" s="91">
        <v>274293480.52999997</v>
      </c>
      <c r="AP68" s="91">
        <v>221409741.70000002</v>
      </c>
      <c r="AQ68" s="75">
        <v>207106338.45000005</v>
      </c>
      <c r="AR68" s="91">
        <v>268999147.16999996</v>
      </c>
      <c r="AS68" s="91">
        <v>218612937.19999999</v>
      </c>
      <c r="AT68" s="91">
        <v>275721729.26000005</v>
      </c>
      <c r="AU68" s="101">
        <f t="shared" si="10"/>
        <v>2860631432.77</v>
      </c>
      <c r="AV68" s="3"/>
    </row>
    <row r="69" spans="1:48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8"/>
      <c r="Z69" s="8"/>
      <c r="AA69" s="8"/>
      <c r="AB69" s="68">
        <v>44531</v>
      </c>
      <c r="AC69" s="70">
        <f>+AT36</f>
        <v>95557708</v>
      </c>
      <c r="AD69" s="91">
        <f>+AT71</f>
        <v>220352183.37000003</v>
      </c>
      <c r="AE69" s="81">
        <f t="shared" si="12"/>
        <v>2.3059592782405374</v>
      </c>
      <c r="AG69" s="3"/>
      <c r="AH69" s="60">
        <v>2018</v>
      </c>
      <c r="AI69" s="58">
        <v>228251420.47999999</v>
      </c>
      <c r="AJ69" s="58">
        <v>225804061.73000008</v>
      </c>
      <c r="AK69" s="75">
        <v>250423741.74999991</v>
      </c>
      <c r="AL69" s="106">
        <v>315475764.76999998</v>
      </c>
      <c r="AM69" s="75">
        <v>312424062.74000001</v>
      </c>
      <c r="AN69" s="75">
        <v>253377264.18000004</v>
      </c>
      <c r="AO69" s="107">
        <v>281940230</v>
      </c>
      <c r="AP69" s="75">
        <v>275218913.16999996</v>
      </c>
      <c r="AQ69" s="91">
        <v>247966603.73999998</v>
      </c>
      <c r="AR69" s="91">
        <v>276231792.63999999</v>
      </c>
      <c r="AS69" s="58">
        <v>266763496.36000004</v>
      </c>
      <c r="AT69" s="58">
        <v>264838171.44000006</v>
      </c>
      <c r="AU69" s="99">
        <f t="shared" si="10"/>
        <v>3198715522.9999995</v>
      </c>
      <c r="AV69" s="3"/>
    </row>
    <row r="70" spans="1:48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2"/>
      <c r="Z70" s="2"/>
      <c r="AA70" s="2"/>
      <c r="AB70" s="68">
        <v>44562</v>
      </c>
      <c r="AC70" s="70">
        <v>161094284</v>
      </c>
      <c r="AD70" s="91">
        <v>470006158.97999978</v>
      </c>
      <c r="AE70" s="81">
        <f t="shared" si="12"/>
        <v>2.9175843320424688</v>
      </c>
      <c r="AG70" s="3"/>
      <c r="AH70" s="60">
        <v>2019</v>
      </c>
      <c r="AI70" s="58">
        <v>237806527.17000008</v>
      </c>
      <c r="AJ70" s="58">
        <v>267058137.86000001</v>
      </c>
      <c r="AK70" s="58">
        <v>308545725.49000001</v>
      </c>
      <c r="AL70" s="106">
        <v>319096198.44999999</v>
      </c>
      <c r="AM70" s="91">
        <v>318003984.67999995</v>
      </c>
      <c r="AN70" s="75">
        <v>320166090.88999999</v>
      </c>
      <c r="AO70" s="107">
        <v>324050947.59999985</v>
      </c>
      <c r="AP70" s="108">
        <v>326912721.97000003</v>
      </c>
      <c r="AQ70" s="91">
        <v>284125531.82000011</v>
      </c>
      <c r="AR70" s="91">
        <v>305288552.73999995</v>
      </c>
      <c r="AS70" s="91">
        <v>364320933.26999992</v>
      </c>
      <c r="AT70" s="58">
        <v>277308728.72000003</v>
      </c>
      <c r="AU70" s="99">
        <f t="shared" si="10"/>
        <v>3652684080.6599998</v>
      </c>
      <c r="AV70" s="7"/>
    </row>
    <row r="71" spans="1:48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AB71" s="68">
        <v>44593</v>
      </c>
      <c r="AC71" s="70">
        <v>180446924</v>
      </c>
      <c r="AD71" s="91">
        <v>532430796.37</v>
      </c>
      <c r="AE71" s="81">
        <f t="shared" si="12"/>
        <v>2.9506227347494161</v>
      </c>
      <c r="AG71" s="3"/>
      <c r="AH71" s="60">
        <v>2020</v>
      </c>
      <c r="AI71" s="58">
        <v>283056724.69999999</v>
      </c>
      <c r="AJ71" s="58">
        <v>334212222.10999995</v>
      </c>
      <c r="AK71" s="58">
        <v>290384081.64000005</v>
      </c>
      <c r="AL71" s="106">
        <v>317430911.43999994</v>
      </c>
      <c r="AM71" s="91">
        <v>392124655.53000003</v>
      </c>
      <c r="AN71" s="75">
        <v>291154723.31000012</v>
      </c>
      <c r="AO71" s="107">
        <v>233305331.41000006</v>
      </c>
      <c r="AP71" s="108">
        <v>269090673.78000003</v>
      </c>
      <c r="AQ71" s="91">
        <v>275908691.29999995</v>
      </c>
      <c r="AR71" s="91">
        <v>337330000.86999995</v>
      </c>
      <c r="AS71" s="91">
        <v>367520430.56</v>
      </c>
      <c r="AT71" s="58">
        <v>220352183.37000003</v>
      </c>
      <c r="AU71" s="99">
        <f t="shared" si="10"/>
        <v>3611870630.02</v>
      </c>
    </row>
    <row r="72" spans="1:48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AB72" s="68">
        <v>44621</v>
      </c>
      <c r="AC72" s="70">
        <v>184043936</v>
      </c>
      <c r="AD72" s="91">
        <v>542803777.60000002</v>
      </c>
      <c r="AE72" s="81">
        <f t="shared" si="12"/>
        <v>2.9493162849983823</v>
      </c>
      <c r="AG72" s="3"/>
      <c r="AH72" s="60">
        <v>2021</v>
      </c>
      <c r="AI72" s="58">
        <v>238565407.14000019</v>
      </c>
      <c r="AJ72" s="58">
        <v>288295658.07000005</v>
      </c>
      <c r="AK72" s="58">
        <v>325992264.56999999</v>
      </c>
      <c r="AL72" s="106">
        <v>404490954.65999979</v>
      </c>
      <c r="AM72" s="91">
        <v>406308292.1500001</v>
      </c>
      <c r="AN72" s="75">
        <v>414774773.79000008</v>
      </c>
      <c r="AO72" s="107">
        <v>459572273.56</v>
      </c>
      <c r="AP72" s="108">
        <v>441272957.15000015</v>
      </c>
      <c r="AQ72" s="91">
        <v>493016057.37999988</v>
      </c>
      <c r="AR72" s="91">
        <v>485194548.26999998</v>
      </c>
      <c r="AS72" s="91">
        <v>582151974.10999978</v>
      </c>
      <c r="AT72" s="58">
        <v>539190088.63000011</v>
      </c>
      <c r="AU72" s="99">
        <f t="shared" si="10"/>
        <v>5078825249.4800005</v>
      </c>
      <c r="AV72" s="1"/>
    </row>
    <row r="73" spans="1:48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8"/>
      <c r="U73" s="8"/>
      <c r="V73" s="8"/>
      <c r="W73" s="8"/>
      <c r="X73" s="8"/>
      <c r="AB73" s="68">
        <v>44652</v>
      </c>
      <c r="AC73" s="70">
        <v>182579815</v>
      </c>
      <c r="AD73" s="91">
        <v>538747730.44999993</v>
      </c>
      <c r="AE73" s="81">
        <f t="shared" si="12"/>
        <v>2.9507518695316892</v>
      </c>
      <c r="AG73" s="3"/>
      <c r="AH73" s="60">
        <v>2022</v>
      </c>
      <c r="AI73" s="58">
        <v>470006158.97999978</v>
      </c>
      <c r="AJ73" s="58">
        <v>532430796.37</v>
      </c>
      <c r="AK73" s="58">
        <v>542803778</v>
      </c>
      <c r="AL73" s="105">
        <v>538747730.44999993</v>
      </c>
      <c r="AM73" s="58">
        <v>610058453.05000019</v>
      </c>
      <c r="AN73" s="58">
        <v>599027188</v>
      </c>
      <c r="AO73" s="58">
        <v>653990770.48000014</v>
      </c>
      <c r="AP73" s="58">
        <v>534345749.87999988</v>
      </c>
      <c r="AQ73" s="58">
        <v>604738273.55000007</v>
      </c>
      <c r="AR73" s="109">
        <v>580802945.64999998</v>
      </c>
      <c r="AS73" s="91">
        <v>495790979.32999998</v>
      </c>
      <c r="AT73" s="58">
        <v>490442025.9600001</v>
      </c>
      <c r="AU73" s="99">
        <f t="shared" si="10"/>
        <v>6653184849.6999998</v>
      </c>
      <c r="AV73" s="1"/>
    </row>
    <row r="74" spans="1:48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8"/>
      <c r="U74" s="8"/>
      <c r="V74" s="8"/>
      <c r="W74" s="8"/>
      <c r="X74" s="8"/>
      <c r="AB74" s="68">
        <v>44682</v>
      </c>
      <c r="AC74" s="70">
        <v>208671837</v>
      </c>
      <c r="AD74" s="91">
        <v>610058453.05000019</v>
      </c>
      <c r="AE74" s="81">
        <f t="shared" si="12"/>
        <v>2.9235303710390022</v>
      </c>
      <c r="AG74" s="3"/>
      <c r="AH74" s="60">
        <v>2023</v>
      </c>
      <c r="AI74" s="58">
        <v>518157909.93000001</v>
      </c>
      <c r="AJ74" s="58">
        <v>509310178.85000002</v>
      </c>
      <c r="AK74" s="58">
        <v>589982368.05000007</v>
      </c>
      <c r="AL74" s="105">
        <v>516304993.93000001</v>
      </c>
      <c r="AM74" s="58">
        <v>573666931.82000005</v>
      </c>
      <c r="AN74" s="58">
        <v>570758617.6099999</v>
      </c>
      <c r="AO74" s="58">
        <v>503906047.98000002</v>
      </c>
      <c r="AP74" s="58">
        <v>489472611.01999998</v>
      </c>
      <c r="AQ74" s="58">
        <v>547886534.18000007</v>
      </c>
      <c r="AR74" s="109">
        <v>495078500.28000003</v>
      </c>
      <c r="AS74" s="91">
        <v>471702913.96000004</v>
      </c>
      <c r="AT74" s="58">
        <v>502499848.62999988</v>
      </c>
      <c r="AU74" s="99">
        <v>6288727456.2399998</v>
      </c>
      <c r="AV74" s="1"/>
    </row>
    <row r="75" spans="1:48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"/>
      <c r="U75" s="2"/>
      <c r="V75" s="2"/>
      <c r="W75" s="2"/>
      <c r="X75" s="2"/>
      <c r="AB75" s="68">
        <v>44713</v>
      </c>
      <c r="AC75" s="70">
        <v>209466750</v>
      </c>
      <c r="AD75" s="91">
        <v>599027188</v>
      </c>
      <c r="AE75" s="81">
        <f t="shared" si="12"/>
        <v>2.85977219773544</v>
      </c>
      <c r="AH75" s="60">
        <v>2024</v>
      </c>
      <c r="AI75" s="58">
        <v>431631449.03999996</v>
      </c>
      <c r="AJ75" s="58">
        <v>453336476.48000002</v>
      </c>
      <c r="AK75" s="58">
        <v>460131615.48999983</v>
      </c>
      <c r="AL75" s="105">
        <v>539056871.41999996</v>
      </c>
      <c r="AM75" s="58">
        <v>602227046.5</v>
      </c>
      <c r="AN75" s="58">
        <v>523728067.52499998</v>
      </c>
      <c r="AO75" s="58">
        <v>480539138.24000001</v>
      </c>
      <c r="AP75" s="58">
        <v>513808828.35000002</v>
      </c>
      <c r="AQ75" s="58">
        <v>469609820.52999997</v>
      </c>
      <c r="AR75" s="109">
        <v>440920579.88</v>
      </c>
      <c r="AS75" s="91">
        <v>637745563.21000004</v>
      </c>
      <c r="AT75" s="58">
        <v>515712023.58999997</v>
      </c>
      <c r="AU75" s="99">
        <v>6068447480.2550001</v>
      </c>
      <c r="AV75" s="1"/>
    </row>
    <row r="76" spans="1:48" ht="17" thickBot="1" x14ac:dyDescent="0.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"/>
      <c r="U76" s="2"/>
      <c r="V76" s="2"/>
      <c r="W76" s="2"/>
      <c r="X76" s="2"/>
      <c r="AB76" s="68">
        <v>44743</v>
      </c>
      <c r="AC76" s="70">
        <v>227749024</v>
      </c>
      <c r="AD76" s="91">
        <v>653990770.48000014</v>
      </c>
      <c r="AE76" s="81">
        <f>(AD76/AC76)</f>
        <v>2.8715414845422131</v>
      </c>
      <c r="AH76" s="83">
        <v>2025</v>
      </c>
      <c r="AI76" s="110">
        <v>544523353.16999996</v>
      </c>
      <c r="AJ76" s="110">
        <v>588784834.12</v>
      </c>
      <c r="AK76" s="111">
        <v>610022218.69799995</v>
      </c>
      <c r="AL76" s="112">
        <v>606151241.76999998</v>
      </c>
      <c r="AM76" s="113">
        <v>785190445.77999997</v>
      </c>
      <c r="AN76" s="114">
        <v>659340731.24800003</v>
      </c>
      <c r="AO76" s="113">
        <v>568191194.97000003</v>
      </c>
      <c r="AP76" s="114">
        <v>580596343.63999999</v>
      </c>
      <c r="AQ76" s="113"/>
      <c r="AR76" s="113"/>
      <c r="AS76" s="113"/>
      <c r="AT76" s="113"/>
      <c r="AU76" s="115">
        <f>SUM(AI76:AT76)</f>
        <v>4942800363.3960009</v>
      </c>
      <c r="AV76" s="1"/>
    </row>
    <row r="77" spans="1:48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"/>
      <c r="U77" s="2"/>
      <c r="V77" s="2"/>
      <c r="W77" s="2"/>
      <c r="X77" s="2"/>
      <c r="AB77" s="68">
        <v>44774</v>
      </c>
      <c r="AC77" s="70">
        <v>183783270</v>
      </c>
      <c r="AD77" s="91">
        <v>534345749.87999988</v>
      </c>
      <c r="AE77" s="81">
        <f>(AD77/AC77)</f>
        <v>2.9074776495161929</v>
      </c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</row>
    <row r="78" spans="1:48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2"/>
      <c r="U78" s="2"/>
      <c r="V78" s="2"/>
      <c r="W78" s="2"/>
      <c r="X78" s="2"/>
      <c r="AB78" s="68">
        <v>44805</v>
      </c>
      <c r="AC78" s="70">
        <v>209270183</v>
      </c>
      <c r="AD78" s="91">
        <v>604738273.55000007</v>
      </c>
      <c r="AE78" s="81">
        <f>(AD78/AC78)</f>
        <v>2.8897488637929851</v>
      </c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</row>
    <row r="79" spans="1:48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8"/>
      <c r="U79" s="8"/>
      <c r="V79" s="8"/>
      <c r="W79" s="8"/>
      <c r="X79" s="8"/>
      <c r="AB79" s="68">
        <v>44835</v>
      </c>
      <c r="AC79" s="70">
        <v>205648136</v>
      </c>
      <c r="AD79" s="91">
        <v>580802945.64999998</v>
      </c>
      <c r="AE79" s="81">
        <f>(AD79/AC79)</f>
        <v>2.8242558233058821</v>
      </c>
      <c r="AG79" s="116"/>
      <c r="AH79" s="1"/>
      <c r="AI79" s="1"/>
      <c r="AJ79" s="1"/>
      <c r="AK79" s="1"/>
      <c r="AN79" s="1"/>
      <c r="AO79" s="1"/>
      <c r="AP79" s="1"/>
      <c r="AQ79" s="1"/>
      <c r="AR79" s="1"/>
      <c r="AS79" s="1"/>
      <c r="AT79" s="1"/>
      <c r="AU79" s="1"/>
      <c r="AV79" s="1"/>
    </row>
    <row r="80" spans="1:48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7"/>
      <c r="X80" s="7"/>
      <c r="Y80" s="3"/>
      <c r="Z80" s="3"/>
      <c r="AA80" s="14"/>
      <c r="AB80" s="68">
        <v>44866</v>
      </c>
      <c r="AC80" s="70">
        <v>188596398</v>
      </c>
      <c r="AD80" s="91">
        <v>495790979.32999998</v>
      </c>
      <c r="AE80" s="81">
        <f t="shared" ref="AE80:AE102" si="13">(AD80/AC80)</f>
        <v>2.628846492232582</v>
      </c>
      <c r="AG80" s="116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</row>
    <row r="81" spans="1:48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7"/>
      <c r="X81" s="7"/>
      <c r="Y81" s="3"/>
      <c r="Z81" s="3"/>
      <c r="AA81" s="14"/>
      <c r="AB81" s="68">
        <v>44896</v>
      </c>
      <c r="AC81" s="70">
        <v>197378288</v>
      </c>
      <c r="AD81" s="58">
        <v>490442025.9600001</v>
      </c>
      <c r="AE81" s="81">
        <f t="shared" si="13"/>
        <v>2.4847820443148239</v>
      </c>
      <c r="AG81" s="117"/>
      <c r="AV81" s="1"/>
    </row>
    <row r="82" spans="1:48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7"/>
      <c r="X82" s="7"/>
      <c r="Y82" s="3"/>
      <c r="Z82" s="3"/>
      <c r="AA82" s="14"/>
      <c r="AB82" s="68">
        <v>44927</v>
      </c>
      <c r="AC82" s="70">
        <f>$AI$40</f>
        <v>196676284</v>
      </c>
      <c r="AD82" s="58">
        <f>$AI$75</f>
        <v>431631449.03999996</v>
      </c>
      <c r="AE82" s="81">
        <f t="shared" si="13"/>
        <v>2.1946288604883342</v>
      </c>
      <c r="AG82" s="117"/>
      <c r="AV82" s="1"/>
    </row>
    <row r="83" spans="1:48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7"/>
      <c r="X83" s="7"/>
      <c r="Y83" s="3"/>
      <c r="Z83" s="3"/>
      <c r="AA83" s="14"/>
      <c r="AB83" s="68">
        <v>44958</v>
      </c>
      <c r="AC83" s="70">
        <v>206062017</v>
      </c>
      <c r="AD83" s="118">
        <v>509310178.85000002</v>
      </c>
      <c r="AE83" s="81">
        <f t="shared" si="13"/>
        <v>2.4716354147402142</v>
      </c>
      <c r="AG83" s="117"/>
      <c r="AV83" s="1"/>
    </row>
    <row r="84" spans="1:48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7"/>
      <c r="X84" s="7"/>
      <c r="Y84" s="3"/>
      <c r="Z84" s="3"/>
      <c r="AA84" s="14"/>
      <c r="AB84" s="68">
        <v>44986</v>
      </c>
      <c r="AC84" s="70">
        <v>236255622</v>
      </c>
      <c r="AD84" s="118">
        <v>589982368.05000007</v>
      </c>
      <c r="AE84" s="81">
        <f t="shared" si="13"/>
        <v>2.4972204388431445</v>
      </c>
      <c r="AG84" s="69"/>
      <c r="AV84" s="1"/>
    </row>
    <row r="85" spans="1:48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7"/>
      <c r="X85" s="7"/>
      <c r="Y85" s="3"/>
      <c r="Z85" s="3"/>
      <c r="AA85" s="14"/>
      <c r="AB85" s="68">
        <v>45017</v>
      </c>
      <c r="AC85" s="70">
        <v>206800041</v>
      </c>
      <c r="AD85" s="118">
        <v>516304993.93000001</v>
      </c>
      <c r="AE85" s="81">
        <f t="shared" si="13"/>
        <v>2.4966387406567292</v>
      </c>
      <c r="AG85" s="117"/>
      <c r="AV85" s="1"/>
    </row>
    <row r="86" spans="1:48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7"/>
      <c r="X86" s="7"/>
      <c r="Y86" s="3"/>
      <c r="Z86" s="3"/>
      <c r="AA86" s="15"/>
      <c r="AB86" s="68">
        <v>45047</v>
      </c>
      <c r="AC86" s="70">
        <v>236817684</v>
      </c>
      <c r="AD86" s="118">
        <v>573666931.82000005</v>
      </c>
      <c r="AE86" s="81">
        <f t="shared" si="13"/>
        <v>2.4223990460948857</v>
      </c>
      <c r="AV86" s="1"/>
    </row>
    <row r="87" spans="1:48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7"/>
      <c r="X87" s="7"/>
      <c r="Y87" s="3"/>
      <c r="Z87" s="3"/>
      <c r="AA87" s="1"/>
      <c r="AB87" s="68">
        <v>45078</v>
      </c>
      <c r="AC87" s="70">
        <v>240986079</v>
      </c>
      <c r="AD87" s="118">
        <v>570758617.6099999</v>
      </c>
      <c r="AE87" s="81">
        <f t="shared" si="13"/>
        <v>2.3684298278905973</v>
      </c>
      <c r="AV87" s="1"/>
    </row>
    <row r="88" spans="1:48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5"/>
      <c r="Z88" s="15"/>
      <c r="AA88" s="1"/>
      <c r="AB88" s="68">
        <v>45108</v>
      </c>
      <c r="AC88" s="70">
        <v>220840601</v>
      </c>
      <c r="AD88" s="58">
        <v>503906047.98000002</v>
      </c>
      <c r="AE88" s="81">
        <f t="shared" si="13"/>
        <v>2.2817636145628857</v>
      </c>
      <c r="AG88" s="1"/>
    </row>
    <row r="89" spans="1:48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68">
        <v>45139</v>
      </c>
      <c r="AC89" s="70">
        <v>217441748</v>
      </c>
      <c r="AD89" s="58">
        <v>489472611.01999998</v>
      </c>
      <c r="AE89" s="81">
        <f t="shared" si="13"/>
        <v>2.2510516748605238</v>
      </c>
      <c r="AG89" s="1"/>
    </row>
    <row r="90" spans="1:48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68">
        <v>45170</v>
      </c>
      <c r="AC90" s="70">
        <v>236691628</v>
      </c>
      <c r="AD90" s="118">
        <v>547886534.18000007</v>
      </c>
      <c r="AE90" s="81">
        <f t="shared" si="13"/>
        <v>2.314769384999118</v>
      </c>
      <c r="AG90" s="1"/>
    </row>
    <row r="91" spans="1:48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68">
        <v>45200</v>
      </c>
      <c r="AC91" s="70">
        <v>216287609</v>
      </c>
      <c r="AD91" s="118">
        <v>495078500.28000003</v>
      </c>
      <c r="AE91" s="81">
        <f t="shared" si="13"/>
        <v>2.2889822610226367</v>
      </c>
      <c r="AG91" s="1"/>
    </row>
    <row r="92" spans="1:48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68">
        <v>45231</v>
      </c>
      <c r="AC92" s="70">
        <v>216042043</v>
      </c>
      <c r="AD92" s="118">
        <v>471702913.96000004</v>
      </c>
      <c r="AE92" s="81">
        <f t="shared" si="13"/>
        <v>2.1833848051510976</v>
      </c>
      <c r="AG92" s="1"/>
    </row>
    <row r="93" spans="1:48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68">
        <v>45261</v>
      </c>
      <c r="AC93" s="70">
        <v>233231853</v>
      </c>
      <c r="AD93" s="118">
        <v>502499848.62999988</v>
      </c>
      <c r="AE93" s="81">
        <f t="shared" si="13"/>
        <v>2.1545078091456054</v>
      </c>
    </row>
    <row r="94" spans="1:48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68">
        <v>45292</v>
      </c>
      <c r="AC94" s="70">
        <v>196676284</v>
      </c>
      <c r="AD94" s="58">
        <v>431631449.03999996</v>
      </c>
      <c r="AE94" s="81">
        <f t="shared" si="13"/>
        <v>2.1946288604883342</v>
      </c>
    </row>
    <row r="95" spans="1:48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68">
        <v>45323</v>
      </c>
      <c r="AC95" s="70">
        <v>201461305</v>
      </c>
      <c r="AD95" s="58">
        <v>453336476.48000002</v>
      </c>
      <c r="AE95" s="81">
        <f t="shared" si="13"/>
        <v>2.250240940710674</v>
      </c>
      <c r="AQ95" s="1"/>
    </row>
    <row r="96" spans="1:48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68">
        <v>45352</v>
      </c>
      <c r="AC96" s="70">
        <v>202473619</v>
      </c>
      <c r="AD96" s="119">
        <v>460131615.48999983</v>
      </c>
      <c r="AE96" s="81">
        <f t="shared" si="13"/>
        <v>2.2725509513908566</v>
      </c>
      <c r="AQ96" s="1"/>
    </row>
    <row r="97" spans="1:31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68">
        <v>45383</v>
      </c>
      <c r="AC97" s="70">
        <v>246220925</v>
      </c>
      <c r="AD97" s="119">
        <v>539056871.41999996</v>
      </c>
      <c r="AE97" s="81">
        <f t="shared" si="13"/>
        <v>2.1893219328129807</v>
      </c>
    </row>
    <row r="98" spans="1:31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68">
        <v>45413</v>
      </c>
      <c r="AC98" s="120">
        <v>275347813</v>
      </c>
      <c r="AD98" s="121">
        <v>602227046.5</v>
      </c>
      <c r="AE98" s="81">
        <f t="shared" si="13"/>
        <v>2.187150280725128</v>
      </c>
    </row>
    <row r="99" spans="1:31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68">
        <v>45444</v>
      </c>
      <c r="AC99" s="70">
        <v>236535209</v>
      </c>
      <c r="AD99" s="121">
        <v>523728067.52499998</v>
      </c>
      <c r="AE99" s="81">
        <f t="shared" si="13"/>
        <v>2.2141653656517577</v>
      </c>
    </row>
    <row r="100" spans="1:31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68">
        <v>45474</v>
      </c>
      <c r="AC100" s="70">
        <v>214697316</v>
      </c>
      <c r="AD100" s="121">
        <v>480539138.24000001</v>
      </c>
      <c r="AE100" s="81">
        <f t="shared" si="13"/>
        <v>2.238216793730202</v>
      </c>
    </row>
    <row r="101" spans="1:31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68">
        <v>45505</v>
      </c>
      <c r="AC101" s="70">
        <v>229869247</v>
      </c>
      <c r="AD101" s="121">
        <v>513808828.35000002</v>
      </c>
      <c r="AE101" s="81">
        <f t="shared" si="13"/>
        <v>2.2352221319539973</v>
      </c>
    </row>
    <row r="102" spans="1:31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68">
        <v>45536</v>
      </c>
      <c r="AC102" s="70">
        <v>209908753</v>
      </c>
      <c r="AD102" s="121">
        <v>469609820.52999997</v>
      </c>
      <c r="AE102" s="81">
        <f t="shared" si="13"/>
        <v>2.2372093293794184</v>
      </c>
    </row>
    <row r="103" spans="1:31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68">
        <v>45566</v>
      </c>
      <c r="AC103" s="70">
        <v>189754392</v>
      </c>
      <c r="AD103" s="121">
        <v>440920579.88</v>
      </c>
      <c r="AE103" s="81">
        <v>2.3236383370773308</v>
      </c>
    </row>
    <row r="104" spans="1:31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68">
        <v>45597</v>
      </c>
      <c r="AC104" s="70">
        <v>260146955</v>
      </c>
      <c r="AD104" s="121">
        <v>637745563.21000004</v>
      </c>
      <c r="AE104" s="81">
        <v>2.4514819449260901</v>
      </c>
    </row>
    <row r="105" spans="1:31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68">
        <v>45627</v>
      </c>
      <c r="AC105" s="70">
        <v>208127209</v>
      </c>
      <c r="AD105" s="121">
        <v>515712023.58999997</v>
      </c>
      <c r="AE105" s="81">
        <v>2.4778693091973381</v>
      </c>
    </row>
    <row r="106" spans="1:31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68">
        <v>45658</v>
      </c>
      <c r="AC106" s="70">
        <v>225192237</v>
      </c>
      <c r="AD106" s="121">
        <v>544523353.16999996</v>
      </c>
      <c r="AE106" s="81">
        <v>2.4180378525659392</v>
      </c>
    </row>
    <row r="107" spans="1:31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68">
        <v>45689</v>
      </c>
      <c r="AC107" s="70">
        <v>244773933</v>
      </c>
      <c r="AD107" s="121">
        <v>588784834.12</v>
      </c>
      <c r="AE107" s="81">
        <v>2.4054229423195981</v>
      </c>
    </row>
    <row r="108" spans="1:3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68">
        <v>45717</v>
      </c>
      <c r="AC108" s="70">
        <v>249652448</v>
      </c>
      <c r="AD108" s="121">
        <v>610022218.69799995</v>
      </c>
      <c r="AE108" s="81">
        <v>2.4434858283384431</v>
      </c>
    </row>
    <row r="109" spans="1:31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68">
        <v>45748</v>
      </c>
      <c r="AC109" s="70">
        <v>253851773</v>
      </c>
      <c r="AD109" s="121">
        <v>606151241.76999998</v>
      </c>
      <c r="AE109" s="81">
        <v>2.3878156713524308</v>
      </c>
    </row>
    <row r="110" spans="1:31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68">
        <v>45778</v>
      </c>
      <c r="AC110" s="70">
        <v>334047679</v>
      </c>
      <c r="AD110" s="121">
        <v>785190445.77999997</v>
      </c>
      <c r="AE110" s="81">
        <v>2.3505340558884709</v>
      </c>
    </row>
    <row r="111" spans="1:31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68">
        <v>45809</v>
      </c>
      <c r="AC111" s="70">
        <v>277945142</v>
      </c>
      <c r="AD111" s="121">
        <v>659340731.24800003</v>
      </c>
      <c r="AE111" s="81">
        <v>2.3721973570165868</v>
      </c>
    </row>
    <row r="112" spans="1:31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68">
        <v>45839</v>
      </c>
      <c r="AC112" s="70">
        <v>236828386</v>
      </c>
      <c r="AD112" s="121">
        <v>568191194.97000003</v>
      </c>
      <c r="AE112" s="81">
        <v>2.399168463572606</v>
      </c>
    </row>
    <row r="113" spans="1:43" ht="17" thickBot="1" x14ac:dyDescent="0.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22">
        <v>45870</v>
      </c>
      <c r="AC113" s="123">
        <v>236842391</v>
      </c>
      <c r="AD113" s="112">
        <v>580596343.63999999</v>
      </c>
      <c r="AE113" s="124">
        <v>2.45140382677525</v>
      </c>
    </row>
    <row r="114" spans="1:43" ht="17" thickBot="1" x14ac:dyDescent="0.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C114" s="126"/>
    </row>
    <row r="115" spans="1:43" ht="17" thickBot="1" x14ac:dyDescent="0.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26"/>
      <c r="Z115" s="126"/>
      <c r="AA115" s="127"/>
      <c r="AB115" s="221" t="s">
        <v>31</v>
      </c>
      <c r="AC115" s="223"/>
      <c r="AD115" s="223"/>
      <c r="AE115" s="223"/>
      <c r="AF115" s="222"/>
    </row>
    <row r="116" spans="1:43" ht="17" thickBot="1" x14ac:dyDescent="0.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26"/>
      <c r="Z116" s="126"/>
      <c r="AA116" s="1"/>
      <c r="AB116" s="219" t="s">
        <v>18</v>
      </c>
      <c r="AC116" s="219" t="s">
        <v>0</v>
      </c>
      <c r="AD116" s="219" t="s">
        <v>4</v>
      </c>
      <c r="AE116" s="128" t="s">
        <v>9</v>
      </c>
      <c r="AF116" s="45" t="s">
        <v>25</v>
      </c>
      <c r="AG116" s="129"/>
      <c r="AH116" s="129"/>
      <c r="AI116" s="129"/>
    </row>
    <row r="117" spans="1:43" ht="17" thickBot="1" x14ac:dyDescent="0.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26"/>
      <c r="Z117" s="126"/>
      <c r="AA117" s="1"/>
      <c r="AB117" s="220"/>
      <c r="AC117" s="220"/>
      <c r="AD117" s="220"/>
      <c r="AE117" s="221" t="s">
        <v>26</v>
      </c>
      <c r="AF117" s="222"/>
      <c r="AG117" s="129"/>
      <c r="AH117" s="129"/>
    </row>
    <row r="118" spans="1:43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26"/>
      <c r="Z118" s="126"/>
      <c r="AA118" s="1"/>
      <c r="AB118" s="130">
        <v>2019</v>
      </c>
      <c r="AC118" s="131">
        <v>124943552</v>
      </c>
      <c r="AD118" s="132">
        <v>326912721.97000003</v>
      </c>
      <c r="AE118" s="133"/>
      <c r="AF118" s="133"/>
      <c r="AG118" s="129"/>
      <c r="AH118" s="129"/>
    </row>
    <row r="119" spans="1:43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26"/>
      <c r="Z119" s="126"/>
      <c r="AA119" s="1"/>
      <c r="AB119" s="130">
        <v>2020</v>
      </c>
      <c r="AC119" s="131">
        <v>115666912</v>
      </c>
      <c r="AD119" s="132">
        <v>269090673.78600001</v>
      </c>
      <c r="AE119" s="134">
        <v>-7.4246648598560783E-2</v>
      </c>
      <c r="AF119" s="134">
        <v>-0.17687304377621069</v>
      </c>
      <c r="AG119" s="129"/>
      <c r="AH119" s="129"/>
    </row>
    <row r="120" spans="1:43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26"/>
      <c r="Z120" s="126"/>
      <c r="AA120" s="1"/>
      <c r="AB120" s="130">
        <v>2021</v>
      </c>
      <c r="AC120" s="131">
        <v>152297115</v>
      </c>
      <c r="AD120" s="132">
        <v>441272957.14999998</v>
      </c>
      <c r="AE120" s="135">
        <v>0.31668696230085241</v>
      </c>
      <c r="AF120" s="135">
        <v>0.63986715311037323</v>
      </c>
      <c r="AG120" s="129"/>
      <c r="AH120" s="129"/>
    </row>
    <row r="121" spans="1:43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26"/>
      <c r="Z121" s="126"/>
      <c r="AA121" s="1"/>
      <c r="AB121" s="130">
        <v>2022</v>
      </c>
      <c r="AC121" s="131">
        <v>183783270</v>
      </c>
      <c r="AD121" s="132">
        <v>534345749.88200003</v>
      </c>
      <c r="AE121" s="135">
        <v>0.20674163788329161</v>
      </c>
      <c r="AF121" s="135">
        <v>0.2109188682966634</v>
      </c>
      <c r="AG121" s="129"/>
      <c r="AH121" s="129"/>
    </row>
    <row r="122" spans="1:43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30">
        <v>2023</v>
      </c>
      <c r="AC122" s="131">
        <v>217441748</v>
      </c>
      <c r="AD122" s="132">
        <v>489472611.01999998</v>
      </c>
      <c r="AE122" s="135">
        <v>0.18314223051967679</v>
      </c>
      <c r="AF122" s="134">
        <v>-8.3977722049645598E-2</v>
      </c>
    </row>
    <row r="123" spans="1:43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30">
        <v>2024</v>
      </c>
      <c r="AC123" s="131">
        <v>229869247</v>
      </c>
      <c r="AD123" s="132">
        <v>513808828.35000002</v>
      </c>
      <c r="AE123" s="135">
        <v>5.7153233517971858E-2</v>
      </c>
      <c r="AF123" s="135">
        <v>4.9719262696407807E-2</v>
      </c>
    </row>
    <row r="124" spans="1:43" ht="17" thickBot="1" x14ac:dyDescent="0.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36">
        <v>2025</v>
      </c>
      <c r="AC124" s="87">
        <v>236842391</v>
      </c>
      <c r="AD124" s="114">
        <v>580596343.63999999</v>
      </c>
      <c r="AE124" s="137">
        <v>3.033526272437825E-2</v>
      </c>
      <c r="AF124" s="137">
        <v>0.1299851454566778</v>
      </c>
    </row>
    <row r="125" spans="1:43" ht="17" thickBot="1" x14ac:dyDescent="0.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43" ht="17" thickBot="1" x14ac:dyDescent="0.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221" t="s">
        <v>101</v>
      </c>
      <c r="AC126" s="223"/>
      <c r="AD126" s="223"/>
      <c r="AE126" s="223"/>
      <c r="AF126" s="222"/>
    </row>
    <row r="127" spans="1:43" ht="17" thickBot="1" x14ac:dyDescent="0.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219" t="s">
        <v>102</v>
      </c>
      <c r="AC127" s="219" t="s">
        <v>0</v>
      </c>
      <c r="AD127" s="219" t="s">
        <v>4</v>
      </c>
      <c r="AE127" s="128" t="s">
        <v>9</v>
      </c>
      <c r="AF127" s="45" t="s">
        <v>25</v>
      </c>
      <c r="AG127" s="129"/>
      <c r="AH127" s="129"/>
      <c r="AL127" s="1"/>
      <c r="AM127" s="1"/>
    </row>
    <row r="128" spans="1:43" ht="17" thickBot="1" x14ac:dyDescent="0.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220"/>
      <c r="AC128" s="220"/>
      <c r="AD128" s="220"/>
      <c r="AE128" s="221" t="s">
        <v>26</v>
      </c>
      <c r="AF128" s="222"/>
      <c r="AG128" s="129"/>
      <c r="AH128" s="129"/>
      <c r="AL128" s="1"/>
      <c r="AM128" s="1"/>
      <c r="AN128" s="1"/>
      <c r="AO128" s="1"/>
      <c r="AP128" s="1"/>
      <c r="AQ128" s="1"/>
    </row>
    <row r="129" spans="1:46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AA129" s="1"/>
      <c r="AB129" s="138" t="s">
        <v>129</v>
      </c>
      <c r="AC129" s="131">
        <v>937903366</v>
      </c>
      <c r="AD129" s="132">
        <v>2421640334.1100001</v>
      </c>
      <c r="AE129" s="133"/>
      <c r="AF129" s="133"/>
      <c r="AG129" s="129"/>
      <c r="AH129" s="129"/>
      <c r="AL129" s="1"/>
      <c r="AM129" s="1"/>
      <c r="AN129" s="1"/>
      <c r="AO129" s="1"/>
      <c r="AP129" s="1"/>
      <c r="AQ129" s="1"/>
    </row>
    <row r="130" spans="1:46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AA130" s="1"/>
      <c r="AB130" s="139" t="s">
        <v>130</v>
      </c>
      <c r="AC130" s="131">
        <v>980663346</v>
      </c>
      <c r="AD130" s="132">
        <v>2410759323.9320002</v>
      </c>
      <c r="AE130" s="135">
        <v>4.5591029470726907E-2</v>
      </c>
      <c r="AF130" s="134">
        <v>-4.49323957184522E-3</v>
      </c>
      <c r="AG130" s="129"/>
      <c r="AH130" s="129"/>
      <c r="AL130" s="1"/>
      <c r="AM130" s="1"/>
      <c r="AN130" s="1"/>
      <c r="AO130" s="1"/>
      <c r="AP130" s="1"/>
      <c r="AQ130" s="1"/>
    </row>
    <row r="131" spans="1:46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AA131" s="1"/>
      <c r="AB131" s="139" t="s">
        <v>131</v>
      </c>
      <c r="AC131" s="131">
        <v>1162367175</v>
      </c>
      <c r="AD131" s="132">
        <v>2979336104.29</v>
      </c>
      <c r="AE131" s="135">
        <v>0.18528665289790491</v>
      </c>
      <c r="AF131" s="135">
        <v>0.23584966558612711</v>
      </c>
      <c r="AG131" s="129"/>
      <c r="AH131" s="129"/>
      <c r="AL131" s="1"/>
      <c r="AM131" s="1"/>
      <c r="AN131" s="1"/>
      <c r="AO131" s="1"/>
      <c r="AP131" s="1"/>
      <c r="AQ131" s="1"/>
    </row>
    <row r="132" spans="1:46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AA132" s="1"/>
      <c r="AB132" s="139" t="s">
        <v>132</v>
      </c>
      <c r="AC132" s="131">
        <v>1537835840</v>
      </c>
      <c r="AD132" s="132">
        <v>4481410623.8629999</v>
      </c>
      <c r="AE132" s="135">
        <v>0.32302070557007928</v>
      </c>
      <c r="AF132" s="135">
        <v>0.50416417181335649</v>
      </c>
      <c r="AG132" s="129"/>
      <c r="AH132" s="129"/>
      <c r="AL132" s="1"/>
      <c r="AM132" s="1"/>
      <c r="AN132" s="1"/>
      <c r="AO132" s="1"/>
      <c r="AP132" s="1"/>
      <c r="AQ132" s="1"/>
    </row>
    <row r="133" spans="1:46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39" t="s">
        <v>133</v>
      </c>
      <c r="AC133" s="131">
        <v>1774392042</v>
      </c>
      <c r="AD133" s="132">
        <v>4271559659.1950002</v>
      </c>
      <c r="AE133" s="135">
        <v>0.15382409217358339</v>
      </c>
      <c r="AF133" s="134">
        <v>-4.6826988705424011E-2</v>
      </c>
      <c r="AG133" s="129"/>
      <c r="AL133" s="1"/>
      <c r="AM133" s="1"/>
      <c r="AN133" s="1"/>
      <c r="AO133" s="1"/>
      <c r="AP133" s="1"/>
      <c r="AQ133" s="1"/>
      <c r="AR133" s="1"/>
      <c r="AS133" s="1"/>
      <c r="AT133" s="1"/>
    </row>
    <row r="134" spans="1:46" ht="15" customHeight="1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6" t="s">
        <v>27</v>
      </c>
      <c r="M134" s="1"/>
      <c r="N134" s="17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39" t="s">
        <v>134</v>
      </c>
      <c r="AC134" s="131">
        <v>1803281718</v>
      </c>
      <c r="AD134" s="132">
        <v>4004459493.0450001</v>
      </c>
      <c r="AE134" s="135">
        <v>1.6281450387613861E-2</v>
      </c>
      <c r="AF134" s="134">
        <v>-6.252989246563323E-2</v>
      </c>
      <c r="AG134" s="129"/>
    </row>
    <row r="135" spans="1:46" ht="17" thickBot="1" x14ac:dyDescent="0.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7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40" t="s">
        <v>135</v>
      </c>
      <c r="AC135" s="87">
        <v>2059133989</v>
      </c>
      <c r="AD135" s="114">
        <v>4942800363.3959999</v>
      </c>
      <c r="AE135" s="137">
        <v>0.14188147555988251</v>
      </c>
      <c r="AF135" s="137">
        <v>0.2343239760523794</v>
      </c>
      <c r="AG135" s="129"/>
    </row>
    <row r="136" spans="1:46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G136" s="129"/>
    </row>
    <row r="137" spans="1:46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G137" s="129"/>
    </row>
    <row r="138" spans="1:46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M138" s="1"/>
      <c r="N138" s="1"/>
      <c r="O138" s="1"/>
      <c r="P138" s="1"/>
      <c r="Q138" s="1"/>
      <c r="R138" s="18"/>
      <c r="S138" s="1"/>
      <c r="U138" s="1"/>
      <c r="V138" s="1"/>
      <c r="W138" s="1"/>
      <c r="X138" s="1"/>
      <c r="Y138" s="1"/>
      <c r="Z138" s="1"/>
      <c r="AA138" s="1"/>
      <c r="AC138" s="141"/>
      <c r="AD138" s="141"/>
      <c r="AG138" s="129"/>
      <c r="AH138" s="142"/>
    </row>
    <row r="139" spans="1:46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8"/>
      <c r="S139" s="1"/>
      <c r="U139" s="1"/>
      <c r="V139" s="1"/>
      <c r="W139" s="1"/>
      <c r="X139" s="1"/>
      <c r="Y139" s="1"/>
      <c r="Z139" s="1"/>
      <c r="AA139" s="1"/>
      <c r="AC139" s="141"/>
      <c r="AD139" s="141"/>
      <c r="AG139" s="129"/>
      <c r="AH139" s="142"/>
    </row>
    <row r="140" spans="1:46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8"/>
      <c r="S140" s="1"/>
      <c r="U140" s="19"/>
      <c r="V140" s="1"/>
      <c r="W140" s="1"/>
      <c r="X140" s="1"/>
      <c r="Y140" s="1"/>
      <c r="Z140" s="1"/>
      <c r="AC140" s="141"/>
      <c r="AD140" s="141"/>
      <c r="AG140" s="129"/>
      <c r="AH140" s="142"/>
    </row>
    <row r="141" spans="1:46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8"/>
      <c r="S141" s="1"/>
      <c r="U141" s="19"/>
      <c r="V141" s="1"/>
      <c r="W141" s="1"/>
      <c r="X141" s="1"/>
      <c r="Y141" s="1"/>
      <c r="Z141" s="1"/>
      <c r="AC141" s="141"/>
      <c r="AD141" s="141"/>
      <c r="AG141" s="129"/>
      <c r="AH141" s="142"/>
    </row>
    <row r="142" spans="1:46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8"/>
      <c r="S142" s="1"/>
      <c r="U142" s="19"/>
      <c r="V142" s="1"/>
      <c r="W142" s="1"/>
      <c r="X142" s="1"/>
      <c r="Y142" s="1"/>
      <c r="Z142" s="1"/>
      <c r="AC142" s="141"/>
      <c r="AD142" s="141"/>
      <c r="AG142" s="1"/>
      <c r="AH142" s="142"/>
    </row>
    <row r="143" spans="1:46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8"/>
      <c r="S143" s="1"/>
      <c r="U143" s="19"/>
      <c r="V143" s="1"/>
      <c r="W143" s="1"/>
      <c r="X143" s="1"/>
      <c r="Y143" s="1"/>
      <c r="Z143" s="1"/>
      <c r="AG143" s="1"/>
    </row>
    <row r="144" spans="1:46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8"/>
      <c r="S144" s="1"/>
      <c r="U144" s="19"/>
      <c r="V144" s="1"/>
      <c r="W144" s="19"/>
      <c r="X144" s="1"/>
      <c r="Y144" s="34"/>
      <c r="Z144" s="1"/>
      <c r="AG144" s="1"/>
      <c r="AH144" s="96"/>
      <c r="AL144" s="1"/>
      <c r="AM144" s="1"/>
      <c r="AN144" s="1"/>
      <c r="AO144" s="1"/>
      <c r="AP144" s="1"/>
    </row>
    <row r="145" spans="1:48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9"/>
      <c r="V145" s="1"/>
      <c r="W145" s="19"/>
      <c r="X145" s="1"/>
      <c r="Y145" s="34"/>
      <c r="Z145" s="1"/>
      <c r="AG145" s="7"/>
      <c r="AH145" s="96"/>
      <c r="AL145" s="1"/>
      <c r="AM145" s="1"/>
      <c r="AN145" s="1"/>
      <c r="AO145" s="1"/>
      <c r="AP145" s="1"/>
      <c r="AQ145" s="1"/>
      <c r="AR145" s="1"/>
      <c r="AS145" s="1"/>
      <c r="AT145" s="1"/>
      <c r="AU145" s="1"/>
    </row>
    <row r="146" spans="1:48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9"/>
      <c r="V146" s="1"/>
      <c r="W146" s="19"/>
      <c r="X146" s="1"/>
      <c r="Y146" s="34"/>
      <c r="Z146" s="1"/>
      <c r="AG146" s="7"/>
      <c r="AH146" s="96"/>
      <c r="AL146" s="1"/>
      <c r="AM146" s="1"/>
      <c r="AN146" s="1"/>
      <c r="AO146" s="1"/>
      <c r="AP146" s="1"/>
      <c r="AQ146" s="1"/>
      <c r="AR146" s="1"/>
      <c r="AS146" s="1"/>
      <c r="AT146" s="1"/>
      <c r="AU146" s="1"/>
    </row>
    <row r="147" spans="1:48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9"/>
      <c r="X147" s="1"/>
      <c r="Y147" s="34"/>
      <c r="Z147" s="1"/>
      <c r="AF147" s="129"/>
      <c r="AG147" s="7"/>
      <c r="AH147" s="96"/>
      <c r="AL147" s="1"/>
      <c r="AM147" s="1"/>
      <c r="AN147" s="1"/>
      <c r="AO147" s="1"/>
      <c r="AP147" s="1"/>
      <c r="AQ147" s="1"/>
      <c r="AR147" s="1"/>
      <c r="AS147" s="1"/>
      <c r="AT147" s="1"/>
      <c r="AU147" s="1"/>
    </row>
    <row r="148" spans="1:48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9"/>
      <c r="X148" s="1"/>
      <c r="Y148" s="34"/>
      <c r="Z148" s="1"/>
      <c r="AG148" s="7"/>
      <c r="AH148" s="96"/>
      <c r="AL148" s="1"/>
      <c r="AM148" s="1"/>
      <c r="AN148" s="1"/>
      <c r="AO148" s="1"/>
      <c r="AP148" s="1"/>
      <c r="AQ148" s="1"/>
      <c r="AR148" s="1"/>
      <c r="AS148" s="1"/>
      <c r="AT148" s="1"/>
      <c r="AU148" s="1"/>
    </row>
    <row r="149" spans="1:48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9"/>
      <c r="X149" s="1"/>
      <c r="Y149" s="34"/>
      <c r="Z149" s="1"/>
      <c r="AG149" s="7"/>
      <c r="AH149" s="96"/>
      <c r="AL149" s="1"/>
      <c r="AM149" s="1"/>
      <c r="AN149" s="1"/>
      <c r="AO149" s="1"/>
      <c r="AP149" s="1"/>
      <c r="AQ149" s="1"/>
      <c r="AR149" s="1"/>
      <c r="AS149" s="1"/>
      <c r="AT149" s="1"/>
      <c r="AU149" s="1"/>
    </row>
    <row r="150" spans="1:48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9"/>
      <c r="X150" s="1"/>
      <c r="Y150" s="34"/>
      <c r="Z150" s="1"/>
      <c r="AG150" s="1"/>
      <c r="AH150" s="96"/>
      <c r="AL150" s="1"/>
      <c r="AM150" s="1"/>
      <c r="AN150" s="1"/>
      <c r="AO150" s="1"/>
      <c r="AP150" s="1"/>
      <c r="AQ150" s="1"/>
      <c r="AR150" s="1"/>
      <c r="AS150" s="1"/>
      <c r="AT150" s="1"/>
      <c r="AU150" s="1"/>
    </row>
    <row r="151" spans="1:48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G151" s="1"/>
      <c r="AH151" s="96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</row>
    <row r="152" spans="1:48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G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</row>
    <row r="153" spans="1:48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G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</row>
    <row r="154" spans="1:48" x14ac:dyDescent="0.45">
      <c r="Y154" s="1"/>
      <c r="Z154" s="1"/>
      <c r="AG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</row>
    <row r="155" spans="1:48" x14ac:dyDescent="0.45">
      <c r="AG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</row>
    <row r="156" spans="1:48" x14ac:dyDescent="0.45">
      <c r="AG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</row>
    <row r="157" spans="1:48" x14ac:dyDescent="0.45">
      <c r="AG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</row>
    <row r="158" spans="1:48" x14ac:dyDescent="0.45">
      <c r="AG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</row>
    <row r="159" spans="1:48" x14ac:dyDescent="0.45">
      <c r="AG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</row>
    <row r="160" spans="1:48" x14ac:dyDescent="0.45">
      <c r="AG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</row>
    <row r="161" spans="33:48" x14ac:dyDescent="0.45">
      <c r="AG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</row>
    <row r="162" spans="33:48" x14ac:dyDescent="0.45">
      <c r="AG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</row>
  </sheetData>
  <mergeCells count="14">
    <mergeCell ref="AB126:AF126"/>
    <mergeCell ref="AB127:AB128"/>
    <mergeCell ref="AC127:AC128"/>
    <mergeCell ref="AD127:AD128"/>
    <mergeCell ref="AE128:AF128"/>
    <mergeCell ref="A1:F3"/>
    <mergeCell ref="AH8:AV8"/>
    <mergeCell ref="AH43:AU43"/>
    <mergeCell ref="AB8:AE8"/>
    <mergeCell ref="AB116:AB117"/>
    <mergeCell ref="AC116:AC117"/>
    <mergeCell ref="AD116:AD117"/>
    <mergeCell ref="AE117:AF117"/>
    <mergeCell ref="AB115:AF115"/>
  </mergeCells>
  <phoneticPr fontId="9" type="noConversion"/>
  <conditionalFormatting sqref="AB118:AB124">
    <cfRule type="cellIs" dxfId="11" priority="6" operator="lessThan">
      <formula>0</formula>
    </cfRule>
  </conditionalFormatting>
  <conditionalFormatting sqref="AD94">
    <cfRule type="cellIs" dxfId="10" priority="1" operator="lessThan">
      <formula>0</formula>
    </cfRule>
  </conditionalFormatting>
  <conditionalFormatting sqref="AD96">
    <cfRule type="cellIs" dxfId="9" priority="5" operator="lessThan">
      <formula>0</formula>
    </cfRule>
  </conditionalFormatting>
  <conditionalFormatting sqref="AE118:AF124">
    <cfRule type="cellIs" dxfId="8" priority="4" operator="lessThan">
      <formula>0</formula>
    </cfRule>
  </conditionalFormatting>
  <conditionalFormatting sqref="AE129:AF135">
    <cfRule type="cellIs" dxfId="7" priority="2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AU45:AU73 AU10:AU3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64"/>
  <sheetViews>
    <sheetView showGridLines="0" zoomScale="70" zoomScaleNormal="70" workbookViewId="0">
      <selection activeCell="K13" sqref="K13"/>
    </sheetView>
  </sheetViews>
  <sheetFormatPr baseColWidth="10" defaultColWidth="9.08984375" defaultRowHeight="16.5" x14ac:dyDescent="0.45"/>
  <cols>
    <col min="1" max="1" width="32" style="143" customWidth="1"/>
    <col min="2" max="2" width="15.6328125" style="147" customWidth="1"/>
    <col min="3" max="3" width="14.6328125" style="148" customWidth="1"/>
    <col min="4" max="4" width="15.6328125" style="147" customWidth="1"/>
    <col min="5" max="5" width="15.6328125" style="148" customWidth="1"/>
    <col min="6" max="6" width="16.453125" style="150" customWidth="1"/>
    <col min="7" max="7" width="16.6328125" style="150" customWidth="1"/>
    <col min="8" max="8" width="16.453125" style="150" bestFit="1" customWidth="1"/>
    <col min="9" max="9" width="10.453125" style="151" customWidth="1"/>
    <col min="10" max="10" width="15.08984375" style="143" bestFit="1" customWidth="1"/>
    <col min="11" max="11" width="19.453125" style="143" bestFit="1" customWidth="1"/>
    <col min="12" max="12" width="18.6328125" style="143" customWidth="1"/>
    <col min="13" max="13" width="20.453125" style="143" customWidth="1"/>
    <col min="14" max="16384" width="9.08984375" style="143"/>
  </cols>
  <sheetData>
    <row r="1" spans="1:13" x14ac:dyDescent="0.45">
      <c r="A1" s="235"/>
      <c r="F1" s="149"/>
      <c r="G1" s="149"/>
    </row>
    <row r="2" spans="1:13" x14ac:dyDescent="0.45">
      <c r="A2" s="235"/>
      <c r="B2" s="152"/>
      <c r="D2" s="152"/>
    </row>
    <row r="3" spans="1:13" x14ac:dyDescent="0.45">
      <c r="A3" s="235"/>
      <c r="B3" s="152"/>
      <c r="D3" s="152"/>
    </row>
    <row r="4" spans="1:13" s="144" customFormat="1" x14ac:dyDescent="0.45">
      <c r="A4" s="40" t="s">
        <v>5</v>
      </c>
      <c r="B4" s="153"/>
      <c r="C4" s="154"/>
      <c r="D4" s="152"/>
      <c r="E4" s="154"/>
      <c r="F4" s="149"/>
      <c r="G4" s="149"/>
      <c r="H4" s="149"/>
      <c r="I4" s="155"/>
    </row>
    <row r="5" spans="1:13" s="144" customFormat="1" x14ac:dyDescent="0.45">
      <c r="A5" s="40" t="s">
        <v>28</v>
      </c>
      <c r="B5" s="153"/>
      <c r="C5" s="154"/>
      <c r="D5" s="153"/>
      <c r="E5" s="154"/>
      <c r="F5" s="149"/>
      <c r="G5" s="149"/>
      <c r="H5" s="149"/>
      <c r="I5" s="155"/>
    </row>
    <row r="6" spans="1:13" s="144" customFormat="1" x14ac:dyDescent="0.45">
      <c r="A6" s="40" t="s">
        <v>141</v>
      </c>
      <c r="B6" s="153"/>
      <c r="C6" s="154"/>
      <c r="D6" s="153"/>
      <c r="E6" s="154"/>
      <c r="F6" s="156"/>
      <c r="G6" s="156"/>
      <c r="H6" s="149"/>
      <c r="I6" s="155"/>
    </row>
    <row r="7" spans="1:13" s="144" customFormat="1" x14ac:dyDescent="0.45">
      <c r="A7" s="40" t="s">
        <v>74</v>
      </c>
      <c r="B7" s="153"/>
      <c r="C7" s="154"/>
      <c r="D7" s="153"/>
      <c r="E7" s="154"/>
      <c r="F7" s="149"/>
      <c r="G7" s="149"/>
      <c r="H7" s="149"/>
      <c r="I7" s="157"/>
    </row>
    <row r="8" spans="1:13" s="144" customFormat="1" x14ac:dyDescent="0.45">
      <c r="A8" s="40" t="s">
        <v>7</v>
      </c>
      <c r="B8" s="153"/>
      <c r="C8" s="154"/>
      <c r="D8" s="153"/>
      <c r="E8" s="154"/>
      <c r="F8" s="149"/>
      <c r="G8" s="149"/>
      <c r="H8" s="149"/>
      <c r="I8" s="157"/>
    </row>
    <row r="9" spans="1:13" ht="17" thickBot="1" x14ac:dyDescent="0.5">
      <c r="A9" s="158"/>
      <c r="B9" s="152"/>
      <c r="D9" s="152"/>
      <c r="F9" s="159"/>
      <c r="G9" s="159"/>
      <c r="H9" s="159"/>
    </row>
    <row r="10" spans="1:13" ht="15" customHeight="1" thickBot="1" x14ac:dyDescent="0.5">
      <c r="A10" s="224" t="s">
        <v>47</v>
      </c>
      <c r="B10" s="236">
        <v>45505</v>
      </c>
      <c r="C10" s="227"/>
      <c r="D10" s="236">
        <v>45870</v>
      </c>
      <c r="E10" s="227"/>
      <c r="F10" s="161"/>
      <c r="G10" s="161" t="s">
        <v>29</v>
      </c>
      <c r="H10" s="162"/>
      <c r="I10" s="163"/>
      <c r="K10" s="231" t="s">
        <v>108</v>
      </c>
      <c r="L10" s="232"/>
    </row>
    <row r="11" spans="1:13" ht="15" customHeight="1" thickBot="1" x14ac:dyDescent="0.5">
      <c r="A11" s="225"/>
      <c r="B11" s="164" t="s">
        <v>4</v>
      </c>
      <c r="C11" s="146" t="s">
        <v>0</v>
      </c>
      <c r="D11" s="165" t="s">
        <v>4</v>
      </c>
      <c r="E11" s="146" t="s">
        <v>0</v>
      </c>
      <c r="F11" s="165" t="s">
        <v>4</v>
      </c>
      <c r="G11" s="146" t="s">
        <v>0</v>
      </c>
      <c r="H11" s="145" t="s">
        <v>30</v>
      </c>
      <c r="I11" s="143"/>
      <c r="J11" s="166"/>
      <c r="K11" s="233"/>
      <c r="L11" s="234"/>
      <c r="M11" s="167"/>
    </row>
    <row r="12" spans="1:13" ht="17" thickBot="1" x14ac:dyDescent="0.5">
      <c r="A12" s="29" t="s">
        <v>41</v>
      </c>
      <c r="B12" s="30">
        <v>251537355.99000001</v>
      </c>
      <c r="C12" s="31">
        <v>125714148</v>
      </c>
      <c r="D12" s="30">
        <v>231993251.59</v>
      </c>
      <c r="E12" s="31">
        <v>106729853</v>
      </c>
      <c r="F12" s="32">
        <v>-7.7698615869910781E-2</v>
      </c>
      <c r="G12" s="32">
        <v>-0.15101160292634691</v>
      </c>
      <c r="H12" s="32">
        <v>0.45063661344307238</v>
      </c>
      <c r="I12" s="168"/>
      <c r="J12" s="166"/>
      <c r="K12" s="169">
        <v>2024</v>
      </c>
      <c r="L12" s="169">
        <v>2025</v>
      </c>
    </row>
    <row r="13" spans="1:13" ht="17" thickBot="1" x14ac:dyDescent="0.5">
      <c r="A13" s="20" t="s">
        <v>41</v>
      </c>
      <c r="B13" s="170">
        <v>251537355.99000001</v>
      </c>
      <c r="C13" s="171">
        <v>125714148</v>
      </c>
      <c r="D13" s="170">
        <v>231993251.59</v>
      </c>
      <c r="E13" s="171">
        <v>106729853</v>
      </c>
      <c r="F13" s="172">
        <v>-7.7698615869910781E-2</v>
      </c>
      <c r="G13" s="172">
        <v>-0.15101160292634691</v>
      </c>
      <c r="H13" s="172">
        <v>0.45063661344307238</v>
      </c>
      <c r="I13" s="168"/>
      <c r="J13" s="173" t="s">
        <v>41</v>
      </c>
      <c r="K13" s="174">
        <f>+C12/$C$83</f>
        <v>0.54689415674642206</v>
      </c>
      <c r="L13" s="175">
        <f>+E12/E83</f>
        <v>0.45063661344307238</v>
      </c>
    </row>
    <row r="14" spans="1:13" ht="17" thickBot="1" x14ac:dyDescent="0.5">
      <c r="A14" s="29" t="s">
        <v>1</v>
      </c>
      <c r="B14" s="30">
        <v>109596546.95999999</v>
      </c>
      <c r="C14" s="31">
        <v>38030762</v>
      </c>
      <c r="D14" s="30">
        <v>133556153.34999999</v>
      </c>
      <c r="E14" s="31">
        <v>46306803</v>
      </c>
      <c r="F14" s="32">
        <v>0.21861643504831091</v>
      </c>
      <c r="G14" s="32">
        <v>0.21761438805775171</v>
      </c>
      <c r="H14" s="32">
        <v>0.19551737678581371</v>
      </c>
      <c r="I14" s="168"/>
      <c r="J14" s="176" t="s">
        <v>2</v>
      </c>
      <c r="K14" s="174">
        <f>+C16/C83</f>
        <v>0.21234579499884124</v>
      </c>
      <c r="L14" s="177">
        <f>+E16/E83</f>
        <v>0.24712724674359499</v>
      </c>
    </row>
    <row r="15" spans="1:13" ht="17" thickBot="1" x14ac:dyDescent="0.5">
      <c r="A15" s="20" t="s">
        <v>87</v>
      </c>
      <c r="B15" s="21">
        <v>109596546.95999999</v>
      </c>
      <c r="C15" s="22">
        <v>38030762</v>
      </c>
      <c r="D15" s="21">
        <v>133556153.34999999</v>
      </c>
      <c r="E15" s="22">
        <v>46306803</v>
      </c>
      <c r="F15" s="33">
        <v>0.21861643504831091</v>
      </c>
      <c r="G15" s="33">
        <v>0.21761438805775171</v>
      </c>
      <c r="H15" s="33">
        <v>0.19551737678581371</v>
      </c>
      <c r="I15" s="168"/>
      <c r="J15" s="176" t="s">
        <v>1</v>
      </c>
      <c r="K15" s="174">
        <f>+C14/C83</f>
        <v>0.16544519328416296</v>
      </c>
      <c r="L15" s="177">
        <f>+H14</f>
        <v>0.19551737678581371</v>
      </c>
    </row>
    <row r="16" spans="1:13" ht="17" thickBot="1" x14ac:dyDescent="0.5">
      <c r="A16" s="29" t="s">
        <v>2</v>
      </c>
      <c r="B16" s="30">
        <v>111991625.39</v>
      </c>
      <c r="C16" s="31">
        <v>48811768</v>
      </c>
      <c r="D16" s="30">
        <v>149989839.19999999</v>
      </c>
      <c r="E16" s="31">
        <v>58530208</v>
      </c>
      <c r="F16" s="32">
        <v>0.33929513637894693</v>
      </c>
      <c r="G16" s="32">
        <v>0.1991003480963853</v>
      </c>
      <c r="H16" s="32">
        <v>0.24712724674359501</v>
      </c>
      <c r="I16" s="168"/>
      <c r="J16" s="176" t="s">
        <v>61</v>
      </c>
      <c r="K16" s="174">
        <f>+C38/$C$83</f>
        <v>4.5999815712625534E-2</v>
      </c>
      <c r="L16" s="177">
        <f>+H38</f>
        <v>5.5291043738871899E-2</v>
      </c>
    </row>
    <row r="17" spans="1:13" ht="17" thickBot="1" x14ac:dyDescent="0.5">
      <c r="A17" s="20" t="s">
        <v>40</v>
      </c>
      <c r="B17" s="21">
        <v>29321252.640000001</v>
      </c>
      <c r="C17" s="22">
        <v>13652130</v>
      </c>
      <c r="D17" s="21">
        <v>45834111.109999999</v>
      </c>
      <c r="E17" s="22">
        <v>19600799</v>
      </c>
      <c r="F17" s="33">
        <v>0.56317029400964902</v>
      </c>
      <c r="G17" s="33">
        <v>0.43573193340526339</v>
      </c>
      <c r="H17" s="33">
        <v>8.2758829267181311E-2</v>
      </c>
      <c r="I17" s="168"/>
      <c r="J17" s="176" t="s">
        <v>95</v>
      </c>
      <c r="K17" s="174">
        <f>+C56/$C$83</f>
        <v>2.2492473732251796E-2</v>
      </c>
      <c r="L17" s="177">
        <f>+H56</f>
        <v>3.8782428100043967E-2</v>
      </c>
    </row>
    <row r="18" spans="1:13" ht="17" thickBot="1" x14ac:dyDescent="0.5">
      <c r="A18" s="20" t="s">
        <v>38</v>
      </c>
      <c r="B18" s="21">
        <v>22918902.91</v>
      </c>
      <c r="C18" s="22">
        <v>10040883</v>
      </c>
      <c r="D18" s="21">
        <v>29662099.760000002</v>
      </c>
      <c r="E18" s="22">
        <v>12112541</v>
      </c>
      <c r="F18" s="33">
        <v>0.29421987939299671</v>
      </c>
      <c r="G18" s="33">
        <v>0.2063222925712809</v>
      </c>
      <c r="H18" s="33">
        <v>5.1141778078063728E-2</v>
      </c>
      <c r="I18" s="168"/>
      <c r="J18" s="178" t="s">
        <v>96</v>
      </c>
      <c r="K18" s="174">
        <f>+C72/$C$83</f>
        <v>6.0524581611388845E-3</v>
      </c>
      <c r="L18" s="177">
        <f>+H72</f>
        <v>1.14957250199353E-2</v>
      </c>
    </row>
    <row r="19" spans="1:13" ht="17" thickBot="1" x14ac:dyDescent="0.5">
      <c r="A19" s="20" t="s">
        <v>39</v>
      </c>
      <c r="B19" s="21">
        <v>14705216.390000001</v>
      </c>
      <c r="C19" s="22">
        <v>6562366</v>
      </c>
      <c r="D19" s="21">
        <v>24866821.780000001</v>
      </c>
      <c r="E19" s="22">
        <v>9801665</v>
      </c>
      <c r="F19" s="33">
        <v>0.69102045971320791</v>
      </c>
      <c r="G19" s="33">
        <v>0.49361754586684131</v>
      </c>
      <c r="H19" s="33">
        <v>4.1384757849366592E-2</v>
      </c>
      <c r="I19" s="168"/>
      <c r="J19" s="178" t="s">
        <v>54</v>
      </c>
      <c r="K19" s="174">
        <f>+C81/$C$83</f>
        <v>7.7010736455755647E-4</v>
      </c>
      <c r="L19" s="177">
        <f>+H81</f>
        <v>1.149566168667838E-3</v>
      </c>
    </row>
    <row r="20" spans="1:13" x14ac:dyDescent="0.45">
      <c r="A20" s="20" t="s">
        <v>37</v>
      </c>
      <c r="B20" s="21">
        <v>14901471.109999999</v>
      </c>
      <c r="C20" s="22">
        <v>7051958</v>
      </c>
      <c r="D20" s="21">
        <v>9031495.4199999999</v>
      </c>
      <c r="E20" s="22">
        <v>3744356</v>
      </c>
      <c r="F20" s="33">
        <v>-0.3939192074842065</v>
      </c>
      <c r="G20" s="33">
        <v>-0.46903313944864677</v>
      </c>
      <c r="H20" s="33">
        <v>1.5809484037846929E-2</v>
      </c>
      <c r="I20" s="168"/>
    </row>
    <row r="21" spans="1:13" x14ac:dyDescent="0.45">
      <c r="A21" s="20" t="s">
        <v>89</v>
      </c>
      <c r="B21" s="21">
        <v>9064049.5</v>
      </c>
      <c r="C21" s="22">
        <v>2828206</v>
      </c>
      <c r="D21" s="21">
        <v>12270125.09</v>
      </c>
      <c r="E21" s="22">
        <v>3457140</v>
      </c>
      <c r="F21" s="33">
        <v>0.3537133805370325</v>
      </c>
      <c r="G21" s="33">
        <v>0.22237913362746561</v>
      </c>
      <c r="H21" s="33">
        <v>1.4596795723110231E-2</v>
      </c>
      <c r="I21" s="168"/>
    </row>
    <row r="22" spans="1:13" x14ac:dyDescent="0.45">
      <c r="A22" s="20" t="s">
        <v>90</v>
      </c>
      <c r="B22" s="21">
        <v>6783622.4299999997</v>
      </c>
      <c r="C22" s="22">
        <v>2329259</v>
      </c>
      <c r="D22" s="21">
        <v>9217444.1199999992</v>
      </c>
      <c r="E22" s="22">
        <v>2566334</v>
      </c>
      <c r="F22" s="33">
        <v>0.35877906164656631</v>
      </c>
      <c r="G22" s="33">
        <v>0.1017812961117677</v>
      </c>
      <c r="H22" s="33">
        <v>1.0835619371871649E-2</v>
      </c>
      <c r="I22" s="168"/>
      <c r="M22" s="179"/>
    </row>
    <row r="23" spans="1:13" x14ac:dyDescent="0.45">
      <c r="A23" s="20" t="s">
        <v>88</v>
      </c>
      <c r="B23" s="21">
        <v>3348238.87</v>
      </c>
      <c r="C23" s="22">
        <v>1224763</v>
      </c>
      <c r="D23" s="21">
        <v>5005987.8899999997</v>
      </c>
      <c r="E23" s="22">
        <v>1571110</v>
      </c>
      <c r="F23" s="33">
        <v>0.49511073861943422</v>
      </c>
      <c r="G23" s="33">
        <v>0.28278695551710831</v>
      </c>
      <c r="H23" s="33">
        <v>6.6335675525248348E-3</v>
      </c>
      <c r="I23" s="168"/>
    </row>
    <row r="24" spans="1:13" x14ac:dyDescent="0.45">
      <c r="A24" s="20" t="s">
        <v>35</v>
      </c>
      <c r="B24" s="21">
        <v>2897628.03</v>
      </c>
      <c r="C24" s="22">
        <v>1386044</v>
      </c>
      <c r="D24" s="21">
        <v>3018783.69</v>
      </c>
      <c r="E24" s="22">
        <v>1308090</v>
      </c>
      <c r="F24" s="33">
        <v>4.181201270336965E-2</v>
      </c>
      <c r="G24" s="33">
        <v>-5.6242081780953579E-2</v>
      </c>
      <c r="H24" s="33">
        <v>5.5230400034257379E-3</v>
      </c>
      <c r="I24" s="168"/>
    </row>
    <row r="25" spans="1:13" x14ac:dyDescent="0.45">
      <c r="A25" s="20" t="s">
        <v>63</v>
      </c>
      <c r="B25" s="21">
        <v>3022333.1</v>
      </c>
      <c r="C25" s="22">
        <v>1606978</v>
      </c>
      <c r="D25" s="21">
        <v>2629071.16</v>
      </c>
      <c r="E25" s="22">
        <v>1139533</v>
      </c>
      <c r="F25" s="33">
        <v>-0.13011866230098859</v>
      </c>
      <c r="G25" s="33">
        <v>-0.29088450495277468</v>
      </c>
      <c r="H25" s="33">
        <v>4.8113557509221394E-3</v>
      </c>
      <c r="I25" s="168"/>
    </row>
    <row r="26" spans="1:13" x14ac:dyDescent="0.45">
      <c r="A26" s="20" t="s">
        <v>91</v>
      </c>
      <c r="B26" s="21">
        <v>957949.31</v>
      </c>
      <c r="C26" s="22">
        <v>409138</v>
      </c>
      <c r="D26" s="21">
        <v>2113859.61</v>
      </c>
      <c r="E26" s="22">
        <v>894105</v>
      </c>
      <c r="F26" s="33">
        <v>1.206650798673262</v>
      </c>
      <c r="G26" s="33">
        <v>1.185338443263642</v>
      </c>
      <c r="H26" s="33">
        <v>3.775105445545008E-3</v>
      </c>
      <c r="I26" s="168"/>
    </row>
    <row r="27" spans="1:13" x14ac:dyDescent="0.45">
      <c r="A27" s="20" t="s">
        <v>34</v>
      </c>
      <c r="B27" s="21">
        <v>1851145.5</v>
      </c>
      <c r="C27" s="22">
        <v>785699</v>
      </c>
      <c r="D27" s="21">
        <v>2155758.92</v>
      </c>
      <c r="E27" s="22">
        <v>798849</v>
      </c>
      <c r="F27" s="33">
        <v>0.1645540126370402</v>
      </c>
      <c r="G27" s="33">
        <v>1.6736689241045211E-2</v>
      </c>
      <c r="H27" s="33">
        <v>3.3729139307667271E-3</v>
      </c>
      <c r="I27" s="168"/>
    </row>
    <row r="28" spans="1:13" x14ac:dyDescent="0.45">
      <c r="A28" s="20" t="s">
        <v>33</v>
      </c>
      <c r="B28" s="21">
        <v>205193.38</v>
      </c>
      <c r="C28" s="22">
        <v>98484</v>
      </c>
      <c r="D28" s="21">
        <v>965187.88</v>
      </c>
      <c r="E28" s="22">
        <v>453285</v>
      </c>
      <c r="F28" s="33">
        <v>3.7037963895326449</v>
      </c>
      <c r="G28" s="33">
        <v>3.602625807237724</v>
      </c>
      <c r="H28" s="33">
        <v>1.913867691024957E-3</v>
      </c>
      <c r="I28" s="168"/>
    </row>
    <row r="29" spans="1:13" x14ac:dyDescent="0.45">
      <c r="A29" s="20" t="s">
        <v>104</v>
      </c>
      <c r="B29" s="21">
        <v>0</v>
      </c>
      <c r="C29" s="22">
        <v>0</v>
      </c>
      <c r="D29" s="21">
        <v>996906.92</v>
      </c>
      <c r="E29" s="22">
        <v>440266</v>
      </c>
      <c r="F29" s="33"/>
      <c r="G29" s="33"/>
      <c r="H29" s="33">
        <v>1.8588986462309441E-3</v>
      </c>
      <c r="I29" s="168"/>
    </row>
    <row r="30" spans="1:13" x14ac:dyDescent="0.45">
      <c r="A30" s="20" t="s">
        <v>36</v>
      </c>
      <c r="B30" s="21">
        <v>534422.9</v>
      </c>
      <c r="C30" s="22">
        <v>157769</v>
      </c>
      <c r="D30" s="21">
        <v>1008819.23</v>
      </c>
      <c r="E30" s="22">
        <v>206102</v>
      </c>
      <c r="F30" s="33">
        <v>0.88767964471582328</v>
      </c>
      <c r="G30" s="33">
        <v>0.30635295907307508</v>
      </c>
      <c r="H30" s="33">
        <v>8.7020739458756771E-4</v>
      </c>
      <c r="I30" s="168"/>
    </row>
    <row r="31" spans="1:13" x14ac:dyDescent="0.45">
      <c r="A31" s="20" t="s">
        <v>67</v>
      </c>
      <c r="B31" s="21">
        <v>397800.97</v>
      </c>
      <c r="C31" s="22">
        <v>190609</v>
      </c>
      <c r="D31" s="21">
        <v>319986.28000000003</v>
      </c>
      <c r="E31" s="22">
        <v>144692</v>
      </c>
      <c r="F31" s="33">
        <v>-0.1956121172856867</v>
      </c>
      <c r="G31" s="33">
        <v>-0.2408962850652383</v>
      </c>
      <c r="H31" s="33">
        <v>6.1092104073548221E-4</v>
      </c>
      <c r="I31" s="168"/>
    </row>
    <row r="32" spans="1:13" x14ac:dyDescent="0.45">
      <c r="A32" s="20" t="s">
        <v>59</v>
      </c>
      <c r="B32" s="21">
        <v>332294.68</v>
      </c>
      <c r="C32" s="22">
        <v>136637</v>
      </c>
      <c r="D32" s="21">
        <v>349823.86</v>
      </c>
      <c r="E32" s="22">
        <v>120352</v>
      </c>
      <c r="F32" s="33">
        <v>5.275191285036529E-2</v>
      </c>
      <c r="G32" s="33">
        <v>-0.1191844083227822</v>
      </c>
      <c r="H32" s="33">
        <v>5.0815227583139873E-4</v>
      </c>
      <c r="I32" s="168"/>
    </row>
    <row r="33" spans="1:9" x14ac:dyDescent="0.45">
      <c r="A33" s="20" t="s">
        <v>57</v>
      </c>
      <c r="B33" s="21">
        <v>0</v>
      </c>
      <c r="C33" s="22">
        <v>0</v>
      </c>
      <c r="D33" s="21">
        <v>230056.48</v>
      </c>
      <c r="E33" s="22">
        <v>82805</v>
      </c>
      <c r="F33" s="33"/>
      <c r="G33" s="33"/>
      <c r="H33" s="33">
        <v>3.4962068931317282E-4</v>
      </c>
      <c r="I33" s="168"/>
    </row>
    <row r="34" spans="1:9" x14ac:dyDescent="0.45">
      <c r="A34" s="20" t="s">
        <v>99</v>
      </c>
      <c r="B34" s="21">
        <v>0</v>
      </c>
      <c r="C34" s="22">
        <v>0</v>
      </c>
      <c r="D34" s="21">
        <v>119700</v>
      </c>
      <c r="E34" s="22">
        <v>46297</v>
      </c>
      <c r="F34" s="33"/>
      <c r="G34" s="33"/>
      <c r="H34" s="33">
        <v>1.9547598639130441E-4</v>
      </c>
      <c r="I34" s="168"/>
    </row>
    <row r="35" spans="1:9" x14ac:dyDescent="0.45">
      <c r="A35" s="20" t="s">
        <v>68</v>
      </c>
      <c r="B35" s="21">
        <v>351293.28</v>
      </c>
      <c r="C35" s="22">
        <v>168891</v>
      </c>
      <c r="D35" s="21">
        <v>193800</v>
      </c>
      <c r="E35" s="22">
        <v>41887</v>
      </c>
      <c r="F35" s="33">
        <v>-0.44832420363976222</v>
      </c>
      <c r="G35" s="33">
        <v>-0.75198796857144545</v>
      </c>
      <c r="H35" s="33">
        <v>1.7685600885527291E-4</v>
      </c>
      <c r="I35" s="168"/>
    </row>
    <row r="36" spans="1:9" x14ac:dyDescent="0.45">
      <c r="A36" s="20" t="s">
        <v>92</v>
      </c>
      <c r="B36" s="21">
        <v>204013.79</v>
      </c>
      <c r="C36" s="22">
        <v>97778</v>
      </c>
      <c r="D36" s="21">
        <v>0</v>
      </c>
      <c r="E36" s="22">
        <v>0</v>
      </c>
      <c r="F36" s="33">
        <v>-1</v>
      </c>
      <c r="G36" s="33">
        <v>-1</v>
      </c>
      <c r="H36" s="33">
        <v>0</v>
      </c>
      <c r="I36" s="168"/>
    </row>
    <row r="37" spans="1:9" ht="17" thickBot="1" x14ac:dyDescent="0.5">
      <c r="A37" s="20" t="s">
        <v>58</v>
      </c>
      <c r="B37" s="21">
        <v>194796.6</v>
      </c>
      <c r="C37" s="22">
        <v>84176</v>
      </c>
      <c r="D37" s="21">
        <v>0</v>
      </c>
      <c r="E37" s="22">
        <v>0</v>
      </c>
      <c r="F37" s="33">
        <v>-1</v>
      </c>
      <c r="G37" s="33">
        <v>-1</v>
      </c>
      <c r="H37" s="33">
        <v>0</v>
      </c>
      <c r="I37" s="168"/>
    </row>
    <row r="38" spans="1:9" ht="17" thickBot="1" x14ac:dyDescent="0.5">
      <c r="A38" s="29" t="s">
        <v>61</v>
      </c>
      <c r="B38" s="30">
        <v>25227378.300000001</v>
      </c>
      <c r="C38" s="31">
        <v>10573943</v>
      </c>
      <c r="D38" s="30">
        <v>34182134.600000001</v>
      </c>
      <c r="E38" s="31">
        <v>13095263</v>
      </c>
      <c r="F38" s="32">
        <v>0.35496182732551329</v>
      </c>
      <c r="G38" s="32">
        <v>0.238446528414235</v>
      </c>
      <c r="H38" s="32">
        <v>5.5291043738871899E-2</v>
      </c>
      <c r="I38" s="168"/>
    </row>
    <row r="39" spans="1:9" x14ac:dyDescent="0.45">
      <c r="A39" s="20" t="s">
        <v>80</v>
      </c>
      <c r="B39" s="21">
        <v>9405933.9299999997</v>
      </c>
      <c r="C39" s="22">
        <v>3532215</v>
      </c>
      <c r="D39" s="21">
        <v>10248167.58</v>
      </c>
      <c r="E39" s="22">
        <v>3534733</v>
      </c>
      <c r="F39" s="33">
        <v>8.9542798861654394E-2</v>
      </c>
      <c r="G39" s="33">
        <v>7.1286713860851947E-4</v>
      </c>
      <c r="H39" s="33">
        <v>1.4924410216750429E-2</v>
      </c>
      <c r="I39" s="168"/>
    </row>
    <row r="40" spans="1:9" x14ac:dyDescent="0.45">
      <c r="A40" s="20" t="s">
        <v>81</v>
      </c>
      <c r="B40" s="21">
        <v>1142096.98</v>
      </c>
      <c r="C40" s="22">
        <v>493374</v>
      </c>
      <c r="D40" s="21">
        <v>4446198.22</v>
      </c>
      <c r="E40" s="22">
        <v>1779851</v>
      </c>
      <c r="F40" s="33">
        <v>2.8930128508001132</v>
      </c>
      <c r="G40" s="33">
        <v>2.6075087053634771</v>
      </c>
      <c r="H40" s="33">
        <v>7.5149173781141228E-3</v>
      </c>
      <c r="I40" s="168"/>
    </row>
    <row r="41" spans="1:9" x14ac:dyDescent="0.45">
      <c r="A41" s="20" t="s">
        <v>83</v>
      </c>
      <c r="B41" s="21">
        <v>4140912.67</v>
      </c>
      <c r="C41" s="22">
        <v>1812308</v>
      </c>
      <c r="D41" s="21">
        <v>4645131.8</v>
      </c>
      <c r="E41" s="22">
        <v>1758928</v>
      </c>
      <c r="F41" s="33">
        <v>0.12176521703849399</v>
      </c>
      <c r="G41" s="33">
        <v>-2.9454154591824318E-2</v>
      </c>
      <c r="H41" s="33">
        <v>7.4265759291376179E-3</v>
      </c>
      <c r="I41" s="168"/>
    </row>
    <row r="42" spans="1:9" x14ac:dyDescent="0.45">
      <c r="A42" s="20" t="s">
        <v>48</v>
      </c>
      <c r="B42" s="21">
        <v>1563887.76</v>
      </c>
      <c r="C42" s="22">
        <v>767226</v>
      </c>
      <c r="D42" s="21">
        <v>3082393.77</v>
      </c>
      <c r="E42" s="22">
        <v>1427875</v>
      </c>
      <c r="F42" s="33">
        <v>0.97098145329815733</v>
      </c>
      <c r="G42" s="33">
        <v>0.86108786719949526</v>
      </c>
      <c r="H42" s="33">
        <v>6.028798282145361E-3</v>
      </c>
      <c r="I42" s="168"/>
    </row>
    <row r="43" spans="1:9" x14ac:dyDescent="0.45">
      <c r="A43" s="20" t="s">
        <v>56</v>
      </c>
      <c r="B43" s="21">
        <v>0</v>
      </c>
      <c r="C43" s="22">
        <v>0</v>
      </c>
      <c r="D43" s="21">
        <v>3724385.96</v>
      </c>
      <c r="E43" s="22">
        <v>1293307</v>
      </c>
      <c r="F43" s="33"/>
      <c r="G43" s="33"/>
      <c r="H43" s="33">
        <v>5.4606229676173127E-3</v>
      </c>
      <c r="I43" s="168"/>
    </row>
    <row r="44" spans="1:9" x14ac:dyDescent="0.45">
      <c r="A44" s="20" t="s">
        <v>82</v>
      </c>
      <c r="B44" s="21">
        <v>3986289.81</v>
      </c>
      <c r="C44" s="22">
        <v>1784676</v>
      </c>
      <c r="D44" s="21">
        <v>2006982</v>
      </c>
      <c r="E44" s="22">
        <v>857777</v>
      </c>
      <c r="F44" s="33">
        <v>-0.49652882864530112</v>
      </c>
      <c r="G44" s="33">
        <v>-0.51936541982970574</v>
      </c>
      <c r="H44" s="33">
        <v>3.621720741706243E-3</v>
      </c>
      <c r="I44" s="168"/>
    </row>
    <row r="45" spans="1:9" x14ac:dyDescent="0.45">
      <c r="A45" s="20" t="s">
        <v>84</v>
      </c>
      <c r="B45" s="21">
        <v>3072714.52</v>
      </c>
      <c r="C45" s="22">
        <v>1303094</v>
      </c>
      <c r="D45" s="21">
        <v>1605781.77</v>
      </c>
      <c r="E45" s="22">
        <v>679605</v>
      </c>
      <c r="F45" s="33">
        <v>-0.47740613078497118</v>
      </c>
      <c r="G45" s="33">
        <v>-0.47846816883509558</v>
      </c>
      <c r="H45" s="33">
        <v>2.869439871513542E-3</v>
      </c>
      <c r="I45" s="168"/>
    </row>
    <row r="46" spans="1:9" x14ac:dyDescent="0.45">
      <c r="A46" s="20" t="s">
        <v>53</v>
      </c>
      <c r="B46" s="21">
        <v>743445.79</v>
      </c>
      <c r="C46" s="22">
        <v>339804</v>
      </c>
      <c r="D46" s="21">
        <v>955321.03</v>
      </c>
      <c r="E46" s="22">
        <v>422214</v>
      </c>
      <c r="F46" s="33">
        <v>0.28499083974905548</v>
      </c>
      <c r="G46" s="33">
        <v>0.2425221598333156</v>
      </c>
      <c r="H46" s="33">
        <v>1.7826791826299369E-3</v>
      </c>
      <c r="I46" s="168"/>
    </row>
    <row r="47" spans="1:9" x14ac:dyDescent="0.45">
      <c r="A47" s="20" t="s">
        <v>86</v>
      </c>
      <c r="B47" s="21">
        <v>328198.92</v>
      </c>
      <c r="C47" s="22">
        <v>156774</v>
      </c>
      <c r="D47" s="21">
        <v>982709.01</v>
      </c>
      <c r="E47" s="22">
        <v>411015</v>
      </c>
      <c r="F47" s="33">
        <v>1.994248152918968</v>
      </c>
      <c r="G47" s="33">
        <v>1.621703853955375</v>
      </c>
      <c r="H47" s="33">
        <v>1.7353945730095249E-3</v>
      </c>
      <c r="I47" s="168"/>
    </row>
    <row r="48" spans="1:9" x14ac:dyDescent="0.45">
      <c r="A48" s="20" t="s">
        <v>112</v>
      </c>
      <c r="B48" s="21">
        <v>103232.38</v>
      </c>
      <c r="C48" s="22">
        <v>46286</v>
      </c>
      <c r="D48" s="21">
        <v>767613.3</v>
      </c>
      <c r="E48" s="22">
        <v>273640</v>
      </c>
      <c r="F48" s="33">
        <v>6.435780323964245</v>
      </c>
      <c r="G48" s="33">
        <v>4.9119388151924994</v>
      </c>
      <c r="H48" s="33">
        <v>1.1553674950021929E-3</v>
      </c>
      <c r="I48" s="168"/>
    </row>
    <row r="49" spans="1:9" x14ac:dyDescent="0.45">
      <c r="A49" s="20" t="s">
        <v>113</v>
      </c>
      <c r="B49" s="21">
        <v>0</v>
      </c>
      <c r="C49" s="22">
        <v>0</v>
      </c>
      <c r="D49" s="21">
        <v>520545.44</v>
      </c>
      <c r="E49" s="22">
        <v>186001</v>
      </c>
      <c r="F49" s="33"/>
      <c r="G49" s="33"/>
      <c r="H49" s="33">
        <v>7.8533660809056768E-4</v>
      </c>
      <c r="I49" s="168"/>
    </row>
    <row r="50" spans="1:9" x14ac:dyDescent="0.45">
      <c r="A50" s="20" t="s">
        <v>111</v>
      </c>
      <c r="B50" s="21">
        <v>198059.84</v>
      </c>
      <c r="C50" s="22">
        <v>84218</v>
      </c>
      <c r="D50" s="21">
        <v>397559.39</v>
      </c>
      <c r="E50" s="22">
        <v>158146</v>
      </c>
      <c r="F50" s="33">
        <v>1.007269065753057</v>
      </c>
      <c r="G50" s="33">
        <v>0.87781709373293126</v>
      </c>
      <c r="H50" s="33">
        <v>6.6772674998032762E-4</v>
      </c>
      <c r="I50" s="168"/>
    </row>
    <row r="51" spans="1:9" x14ac:dyDescent="0.45">
      <c r="A51" s="20" t="s">
        <v>85</v>
      </c>
      <c r="B51" s="21">
        <v>0</v>
      </c>
      <c r="C51" s="22">
        <v>0</v>
      </c>
      <c r="D51" s="21">
        <v>323277</v>
      </c>
      <c r="E51" s="22">
        <v>114640</v>
      </c>
      <c r="F51" s="33"/>
      <c r="G51" s="33"/>
      <c r="H51" s="33">
        <v>4.8403497159425318E-4</v>
      </c>
      <c r="I51" s="168"/>
    </row>
    <row r="52" spans="1:9" x14ac:dyDescent="0.45">
      <c r="A52" s="20" t="s">
        <v>105</v>
      </c>
      <c r="B52" s="21">
        <v>429784.7</v>
      </c>
      <c r="C52" s="22">
        <v>201058</v>
      </c>
      <c r="D52" s="21">
        <v>121322.63</v>
      </c>
      <c r="E52" s="22">
        <v>52910</v>
      </c>
      <c r="F52" s="33">
        <v>-0.71771300839699503</v>
      </c>
      <c r="G52" s="33">
        <v>-0.73684210526315796</v>
      </c>
      <c r="H52" s="33">
        <v>2.2339750826109501E-4</v>
      </c>
      <c r="I52" s="168"/>
    </row>
    <row r="53" spans="1:9" x14ac:dyDescent="0.45">
      <c r="A53" s="20" t="s">
        <v>137</v>
      </c>
      <c r="B53" s="21">
        <v>0</v>
      </c>
      <c r="C53" s="22">
        <v>0</v>
      </c>
      <c r="D53" s="21">
        <v>130687.7</v>
      </c>
      <c r="E53" s="22">
        <v>52910</v>
      </c>
      <c r="F53" s="33"/>
      <c r="G53" s="33"/>
      <c r="H53" s="33">
        <v>2.2339750826109501E-4</v>
      </c>
      <c r="I53" s="168"/>
    </row>
    <row r="54" spans="1:9" x14ac:dyDescent="0.45">
      <c r="A54" s="20" t="s">
        <v>114</v>
      </c>
      <c r="B54" s="21">
        <v>112821</v>
      </c>
      <c r="C54" s="22">
        <v>52910</v>
      </c>
      <c r="D54" s="21">
        <v>129720</v>
      </c>
      <c r="E54" s="22">
        <v>47619</v>
      </c>
      <c r="F54" s="33">
        <v>0.1497859441061504</v>
      </c>
      <c r="G54" s="33">
        <v>-9.9999999999999978E-2</v>
      </c>
      <c r="H54" s="33">
        <v>2.0105775743498551E-4</v>
      </c>
      <c r="I54" s="168"/>
    </row>
    <row r="55" spans="1:9" ht="17" thickBot="1" x14ac:dyDescent="0.5">
      <c r="A55" s="20" t="s">
        <v>138</v>
      </c>
      <c r="B55" s="21">
        <v>0</v>
      </c>
      <c r="C55" s="22">
        <v>0</v>
      </c>
      <c r="D55" s="21">
        <v>94338</v>
      </c>
      <c r="E55" s="22">
        <v>44092</v>
      </c>
      <c r="F55" s="33"/>
      <c r="G55" s="33"/>
      <c r="H55" s="33">
        <v>1.8616599762328871E-4</v>
      </c>
      <c r="I55" s="168"/>
    </row>
    <row r="56" spans="1:9" ht="17" thickBot="1" x14ac:dyDescent="0.5">
      <c r="A56" s="29" t="s">
        <v>66</v>
      </c>
      <c r="B56" s="30">
        <v>12179358.68</v>
      </c>
      <c r="C56" s="31">
        <v>5170328</v>
      </c>
      <c r="D56" s="30">
        <v>24151143.359999999</v>
      </c>
      <c r="E56" s="31">
        <v>9185323</v>
      </c>
      <c r="F56" s="32">
        <v>0.9829569022923299</v>
      </c>
      <c r="G56" s="32">
        <v>0.77654551123255633</v>
      </c>
      <c r="H56" s="32">
        <v>3.8782428100043967E-2</v>
      </c>
      <c r="I56" s="168"/>
    </row>
    <row r="57" spans="1:9" x14ac:dyDescent="0.45">
      <c r="A57" s="20" t="s">
        <v>42</v>
      </c>
      <c r="B57" s="21">
        <v>3266416.46</v>
      </c>
      <c r="C57" s="22">
        <v>1498057</v>
      </c>
      <c r="D57" s="21">
        <v>11615413.66</v>
      </c>
      <c r="E57" s="22">
        <v>4561996</v>
      </c>
      <c r="F57" s="33">
        <v>2.556011244200012</v>
      </c>
      <c r="G57" s="33">
        <v>2.0452753132891468</v>
      </c>
      <c r="H57" s="33">
        <v>1.926173765067251E-2</v>
      </c>
      <c r="I57" s="168"/>
    </row>
    <row r="58" spans="1:9" x14ac:dyDescent="0.45">
      <c r="A58" s="20" t="s">
        <v>78</v>
      </c>
      <c r="B58" s="21">
        <v>1802123.14</v>
      </c>
      <c r="C58" s="22">
        <v>732988</v>
      </c>
      <c r="D58" s="21">
        <v>4209047.7699999996</v>
      </c>
      <c r="E58" s="22">
        <v>1491251</v>
      </c>
      <c r="F58" s="33">
        <v>1.335604974252758</v>
      </c>
      <c r="G58" s="33">
        <v>1.0344821470474279</v>
      </c>
      <c r="H58" s="33">
        <v>6.2963855148717874E-3</v>
      </c>
      <c r="I58" s="168"/>
    </row>
    <row r="59" spans="1:9" x14ac:dyDescent="0.45">
      <c r="A59" s="20" t="s">
        <v>44</v>
      </c>
      <c r="B59" s="21">
        <v>2222845.9900000002</v>
      </c>
      <c r="C59" s="22">
        <v>930653</v>
      </c>
      <c r="D59" s="21">
        <v>2981726</v>
      </c>
      <c r="E59" s="22">
        <v>1126204</v>
      </c>
      <c r="F59" s="33">
        <v>0.34140017500717618</v>
      </c>
      <c r="G59" s="33">
        <v>0.21012235494862219</v>
      </c>
      <c r="H59" s="33">
        <v>4.7550778188183386E-3</v>
      </c>
      <c r="I59" s="168"/>
    </row>
    <row r="60" spans="1:9" x14ac:dyDescent="0.45">
      <c r="A60" s="20" t="s">
        <v>43</v>
      </c>
      <c r="B60" s="21">
        <v>1174191.23</v>
      </c>
      <c r="C60" s="22">
        <v>507971</v>
      </c>
      <c r="D60" s="21">
        <v>1876170.48</v>
      </c>
      <c r="E60" s="22">
        <v>734150</v>
      </c>
      <c r="F60" s="33">
        <v>0.59784065156064914</v>
      </c>
      <c r="G60" s="33">
        <v>0.44525967033551123</v>
      </c>
      <c r="H60" s="33">
        <v>3.0997407047794918E-3</v>
      </c>
      <c r="I60" s="168"/>
    </row>
    <row r="61" spans="1:9" x14ac:dyDescent="0.45">
      <c r="A61" s="20" t="s">
        <v>100</v>
      </c>
      <c r="B61" s="21">
        <v>600007</v>
      </c>
      <c r="C61" s="22">
        <v>217928</v>
      </c>
      <c r="D61" s="21">
        <v>955679.16999999993</v>
      </c>
      <c r="E61" s="22">
        <v>322772</v>
      </c>
      <c r="F61" s="33">
        <v>0.59278003423293391</v>
      </c>
      <c r="G61" s="33">
        <v>0.4810946734701369</v>
      </c>
      <c r="H61" s="33">
        <v>1.362813466952375E-3</v>
      </c>
      <c r="I61" s="168"/>
    </row>
    <row r="62" spans="1:9" x14ac:dyDescent="0.45">
      <c r="A62" s="20" t="s">
        <v>79</v>
      </c>
      <c r="B62" s="21">
        <v>384992.03</v>
      </c>
      <c r="C62" s="22">
        <v>174531</v>
      </c>
      <c r="D62" s="21">
        <v>704947.9</v>
      </c>
      <c r="E62" s="22">
        <v>291012</v>
      </c>
      <c r="F62" s="33">
        <v>0.83107141204975066</v>
      </c>
      <c r="G62" s="33">
        <v>0.66739433109304369</v>
      </c>
      <c r="H62" s="33">
        <v>1.228715850955921E-3</v>
      </c>
      <c r="I62" s="168"/>
    </row>
    <row r="63" spans="1:9" x14ac:dyDescent="0.45">
      <c r="A63" s="20" t="s">
        <v>116</v>
      </c>
      <c r="B63" s="21">
        <v>704896.01</v>
      </c>
      <c r="C63" s="22">
        <v>341975</v>
      </c>
      <c r="D63" s="21">
        <v>329805.68</v>
      </c>
      <c r="E63" s="22">
        <v>138760</v>
      </c>
      <c r="F63" s="33">
        <v>-0.53212151108643679</v>
      </c>
      <c r="G63" s="33">
        <v>-0.59423934498135833</v>
      </c>
      <c r="H63" s="33">
        <v>5.8587484873009912E-4</v>
      </c>
      <c r="I63" s="168"/>
    </row>
    <row r="64" spans="1:9" x14ac:dyDescent="0.45">
      <c r="A64" s="20" t="s">
        <v>62</v>
      </c>
      <c r="B64" s="21">
        <v>211103.2</v>
      </c>
      <c r="C64" s="22">
        <v>89926</v>
      </c>
      <c r="D64" s="21">
        <v>357388.4</v>
      </c>
      <c r="E64" s="22">
        <v>130299</v>
      </c>
      <c r="F64" s="33">
        <v>0.69295586234599948</v>
      </c>
      <c r="G64" s="33">
        <v>0.44895803215977592</v>
      </c>
      <c r="H64" s="33">
        <v>5.5015066960711434E-4</v>
      </c>
      <c r="I64" s="168"/>
    </row>
    <row r="65" spans="1:9" x14ac:dyDescent="0.45">
      <c r="A65" s="20" t="s">
        <v>60</v>
      </c>
      <c r="B65" s="21">
        <v>72360</v>
      </c>
      <c r="C65" s="22">
        <v>36000</v>
      </c>
      <c r="D65" s="21">
        <v>245935.94</v>
      </c>
      <c r="E65" s="22">
        <v>107560</v>
      </c>
      <c r="F65" s="33">
        <v>2.3987830292979551</v>
      </c>
      <c r="G65" s="33">
        <v>1.9877777777777781</v>
      </c>
      <c r="H65" s="33">
        <v>4.5414167432552232E-4</v>
      </c>
      <c r="I65" s="168"/>
    </row>
    <row r="66" spans="1:9" x14ac:dyDescent="0.45">
      <c r="A66" s="20" t="s">
        <v>71</v>
      </c>
      <c r="B66" s="21">
        <v>352217.2</v>
      </c>
      <c r="C66" s="22">
        <v>133246</v>
      </c>
      <c r="D66" s="21">
        <v>290081.65999999997</v>
      </c>
      <c r="E66" s="22">
        <v>83589</v>
      </c>
      <c r="F66" s="33">
        <v>-0.17641256588264259</v>
      </c>
      <c r="G66" s="33">
        <v>-0.37267159989793319</v>
      </c>
      <c r="H66" s="33">
        <v>3.5293090754180071E-4</v>
      </c>
      <c r="I66" s="168"/>
    </row>
    <row r="67" spans="1:9" x14ac:dyDescent="0.45">
      <c r="A67" s="20" t="s">
        <v>70</v>
      </c>
      <c r="B67" s="21">
        <v>349299.34</v>
      </c>
      <c r="C67" s="22">
        <v>121385</v>
      </c>
      <c r="D67" s="21">
        <v>253910</v>
      </c>
      <c r="E67" s="22">
        <v>80000</v>
      </c>
      <c r="F67" s="33">
        <v>-0.27308766171731103</v>
      </c>
      <c r="G67" s="33">
        <v>-0.34093998434732459</v>
      </c>
      <c r="H67" s="33">
        <v>3.3777737026814588E-4</v>
      </c>
      <c r="I67" s="168"/>
    </row>
    <row r="68" spans="1:9" x14ac:dyDescent="0.45">
      <c r="A68" s="20" t="s">
        <v>65</v>
      </c>
      <c r="B68" s="21">
        <v>283424.15999999997</v>
      </c>
      <c r="C68" s="22">
        <v>139101</v>
      </c>
      <c r="D68" s="21">
        <v>90882</v>
      </c>
      <c r="E68" s="22">
        <v>43651</v>
      </c>
      <c r="F68" s="33">
        <v>-0.67934279138376907</v>
      </c>
      <c r="G68" s="33">
        <v>-0.68619204750505025</v>
      </c>
      <c r="H68" s="33">
        <v>1.843039998696855E-4</v>
      </c>
      <c r="I68" s="168"/>
    </row>
    <row r="69" spans="1:9" x14ac:dyDescent="0.45">
      <c r="A69" s="20" t="s">
        <v>72</v>
      </c>
      <c r="B69" s="21">
        <v>0</v>
      </c>
      <c r="C69" s="22">
        <v>0</v>
      </c>
      <c r="D69" s="21">
        <v>125650.3</v>
      </c>
      <c r="E69" s="22">
        <v>40499</v>
      </c>
      <c r="F69" s="33"/>
      <c r="G69" s="33"/>
      <c r="H69" s="33">
        <v>1.7099557148112049E-4</v>
      </c>
      <c r="I69" s="168"/>
    </row>
    <row r="70" spans="1:9" x14ac:dyDescent="0.45">
      <c r="A70" s="20" t="s">
        <v>52</v>
      </c>
      <c r="B70" s="21">
        <v>573952.91999999993</v>
      </c>
      <c r="C70" s="22">
        <v>207551</v>
      </c>
      <c r="D70" s="21">
        <v>114504.4</v>
      </c>
      <c r="E70" s="22">
        <v>33580</v>
      </c>
      <c r="F70" s="33">
        <v>-0.80049861929441879</v>
      </c>
      <c r="G70" s="33">
        <v>-0.83820844033514652</v>
      </c>
      <c r="H70" s="33">
        <v>1.417820511700543E-4</v>
      </c>
      <c r="I70" s="168"/>
    </row>
    <row r="71" spans="1:9" ht="17" thickBot="1" x14ac:dyDescent="0.5">
      <c r="A71" s="20" t="s">
        <v>118</v>
      </c>
      <c r="B71" s="21">
        <v>181530</v>
      </c>
      <c r="C71" s="22">
        <v>39016</v>
      </c>
      <c r="D71" s="21">
        <v>0</v>
      </c>
      <c r="E71" s="22">
        <v>0</v>
      </c>
      <c r="F71" s="33">
        <v>-1</v>
      </c>
      <c r="G71" s="33">
        <v>-1</v>
      </c>
      <c r="H71" s="33">
        <v>0</v>
      </c>
      <c r="I71" s="168"/>
    </row>
    <row r="72" spans="1:9" ht="17" thickBot="1" x14ac:dyDescent="0.5">
      <c r="A72" s="29" t="s">
        <v>46</v>
      </c>
      <c r="B72" s="30">
        <v>2875418.58</v>
      </c>
      <c r="C72" s="31">
        <v>1391274</v>
      </c>
      <c r="D72" s="30">
        <v>6075327.8700000001</v>
      </c>
      <c r="E72" s="31">
        <v>2722675</v>
      </c>
      <c r="F72" s="32">
        <v>1.1128499037521</v>
      </c>
      <c r="G72" s="32">
        <v>0.95696534255653454</v>
      </c>
      <c r="H72" s="32">
        <v>1.14957250199353E-2</v>
      </c>
      <c r="I72" s="168"/>
    </row>
    <row r="73" spans="1:9" x14ac:dyDescent="0.45">
      <c r="A73" s="20" t="s">
        <v>45</v>
      </c>
      <c r="B73" s="21">
        <v>1427984.74</v>
      </c>
      <c r="C73" s="22">
        <v>704153</v>
      </c>
      <c r="D73" s="21">
        <v>3187945.26</v>
      </c>
      <c r="E73" s="22">
        <v>1523794</v>
      </c>
      <c r="F73" s="33">
        <v>1.232478520743856</v>
      </c>
      <c r="G73" s="33">
        <v>1.1640098103679171</v>
      </c>
      <c r="H73" s="33">
        <v>6.4337891268797399E-3</v>
      </c>
      <c r="I73" s="168"/>
    </row>
    <row r="74" spans="1:9" x14ac:dyDescent="0.45">
      <c r="A74" s="20" t="s">
        <v>76</v>
      </c>
      <c r="B74" s="21">
        <v>1237462.04</v>
      </c>
      <c r="C74" s="22">
        <v>587275</v>
      </c>
      <c r="D74" s="21">
        <v>1556847.7</v>
      </c>
      <c r="E74" s="22">
        <v>648696</v>
      </c>
      <c r="F74" s="33">
        <v>0.25809733929292888</v>
      </c>
      <c r="G74" s="33">
        <v>0.10458643735898859</v>
      </c>
      <c r="H74" s="33">
        <v>2.7389353622933152E-3</v>
      </c>
      <c r="I74" s="168"/>
    </row>
    <row r="75" spans="1:9" x14ac:dyDescent="0.45">
      <c r="A75" s="20" t="s">
        <v>119</v>
      </c>
      <c r="B75" s="21">
        <v>0</v>
      </c>
      <c r="C75" s="22">
        <v>0</v>
      </c>
      <c r="D75" s="21">
        <v>528000</v>
      </c>
      <c r="E75" s="22">
        <v>211640</v>
      </c>
      <c r="F75" s="33"/>
      <c r="G75" s="33"/>
      <c r="H75" s="33">
        <v>8.9359003304438015E-4</v>
      </c>
      <c r="I75" s="168"/>
    </row>
    <row r="76" spans="1:9" x14ac:dyDescent="0.45">
      <c r="A76" s="20" t="s">
        <v>69</v>
      </c>
      <c r="B76" s="21">
        <v>0</v>
      </c>
      <c r="C76" s="22">
        <v>0</v>
      </c>
      <c r="D76" s="21">
        <v>384649.7</v>
      </c>
      <c r="E76" s="22">
        <v>163230</v>
      </c>
      <c r="F76" s="33"/>
      <c r="G76" s="33"/>
      <c r="H76" s="33">
        <v>6.8919250186086833E-4</v>
      </c>
      <c r="I76" s="168"/>
    </row>
    <row r="77" spans="1:9" x14ac:dyDescent="0.45">
      <c r="A77" s="20" t="s">
        <v>106</v>
      </c>
      <c r="B77" s="21">
        <v>0</v>
      </c>
      <c r="C77" s="22">
        <v>0</v>
      </c>
      <c r="D77" s="21">
        <v>212002.5</v>
      </c>
      <c r="E77" s="22">
        <v>85980</v>
      </c>
      <c r="F77" s="33"/>
      <c r="G77" s="33"/>
      <c r="H77" s="33">
        <v>3.6302622869568979E-4</v>
      </c>
      <c r="I77" s="168"/>
    </row>
    <row r="78" spans="1:9" x14ac:dyDescent="0.45">
      <c r="A78" s="20" t="s">
        <v>93</v>
      </c>
      <c r="B78" s="21">
        <v>0</v>
      </c>
      <c r="C78" s="22">
        <v>0</v>
      </c>
      <c r="D78" s="21">
        <v>116683.44</v>
      </c>
      <c r="E78" s="22">
        <v>50754</v>
      </c>
      <c r="F78" s="33"/>
      <c r="G78" s="33"/>
      <c r="H78" s="33">
        <v>2.142944081323685E-4</v>
      </c>
      <c r="I78" s="168"/>
    </row>
    <row r="79" spans="1:9" x14ac:dyDescent="0.45">
      <c r="A79" s="20" t="s">
        <v>123</v>
      </c>
      <c r="B79" s="21">
        <v>114673.56</v>
      </c>
      <c r="C79" s="22">
        <v>54894</v>
      </c>
      <c r="D79" s="21">
        <v>89199.27</v>
      </c>
      <c r="E79" s="22">
        <v>38581</v>
      </c>
      <c r="F79" s="33">
        <v>-0.2221461512139328</v>
      </c>
      <c r="G79" s="33">
        <v>-0.29717273290341378</v>
      </c>
      <c r="H79" s="33">
        <v>1.628973590289417E-4</v>
      </c>
      <c r="I79" s="168"/>
    </row>
    <row r="80" spans="1:9" ht="17" thickBot="1" x14ac:dyDescent="0.5">
      <c r="A80" s="20" t="s">
        <v>77</v>
      </c>
      <c r="B80" s="21">
        <v>95298.240000000005</v>
      </c>
      <c r="C80" s="22">
        <v>44952</v>
      </c>
      <c r="D80" s="21">
        <v>0</v>
      </c>
      <c r="E80" s="22">
        <v>0</v>
      </c>
      <c r="F80" s="33">
        <v>-1</v>
      </c>
      <c r="G80" s="33">
        <v>-1</v>
      </c>
      <c r="H80" s="33">
        <v>0</v>
      </c>
      <c r="I80" s="168"/>
    </row>
    <row r="81" spans="1:12" s="180" customFormat="1" ht="17" thickBot="1" x14ac:dyDescent="0.5">
      <c r="A81" s="29" t="s">
        <v>54</v>
      </c>
      <c r="B81" s="30">
        <v>401144.45</v>
      </c>
      <c r="C81" s="31">
        <v>177024</v>
      </c>
      <c r="D81" s="30">
        <v>648493.67000000004</v>
      </c>
      <c r="E81" s="31">
        <v>272266</v>
      </c>
      <c r="F81" s="32">
        <v>0.61660885498976747</v>
      </c>
      <c r="G81" s="32">
        <v>0.53801744396240059</v>
      </c>
      <c r="H81" s="32">
        <v>1.149566168667838E-3</v>
      </c>
      <c r="I81" s="168"/>
      <c r="J81" s="143"/>
      <c r="K81" s="143"/>
      <c r="L81" s="143"/>
    </row>
    <row r="82" spans="1:12" ht="17" thickBot="1" x14ac:dyDescent="0.5">
      <c r="A82" s="20" t="s">
        <v>55</v>
      </c>
      <c r="B82" s="21">
        <v>401144.45</v>
      </c>
      <c r="C82" s="22">
        <v>177024</v>
      </c>
      <c r="D82" s="21">
        <v>648493.67000000004</v>
      </c>
      <c r="E82" s="22">
        <v>272266</v>
      </c>
      <c r="F82" s="33">
        <v>0.61660885498976747</v>
      </c>
      <c r="G82" s="33">
        <v>0.53801744396240059</v>
      </c>
      <c r="H82" s="33">
        <v>1.149566168667838E-3</v>
      </c>
      <c r="I82" s="168"/>
    </row>
    <row r="83" spans="1:12" ht="17" thickBot="1" x14ac:dyDescent="0.5">
      <c r="A83" s="29" t="s">
        <v>49</v>
      </c>
      <c r="B83" s="30">
        <f>+B12+B14+B16+B38+B56+B72+B81</f>
        <v>513808828.34999996</v>
      </c>
      <c r="C83" s="31">
        <f>+C12+C14+C16+C38+C56+C72+C81</f>
        <v>229869247</v>
      </c>
      <c r="D83" s="30">
        <f>+D12+D14+D16+D38+D56+D72+D81</f>
        <v>580596343.63999999</v>
      </c>
      <c r="E83" s="31">
        <f>+E12+E14+E16+E38+E56+E72+E81</f>
        <v>236842391</v>
      </c>
      <c r="F83" s="32">
        <f>+D83/B83-1</f>
        <v>0.12998514545667805</v>
      </c>
      <c r="G83" s="32">
        <f>+E83/C83-1</f>
        <v>3.0335262724378254E-2</v>
      </c>
      <c r="H83" s="32">
        <f>+H12+H14+H16+H56+H81+H72+H38</f>
        <v>1</v>
      </c>
      <c r="I83" s="168"/>
    </row>
    <row r="84" spans="1:12" ht="17" thickBot="1" x14ac:dyDescent="0.5">
      <c r="A84" s="181"/>
      <c r="B84" s="182"/>
      <c r="C84" s="183"/>
      <c r="D84" s="182"/>
      <c r="E84" s="183"/>
      <c r="F84" s="184"/>
      <c r="G84" s="184"/>
      <c r="H84" s="184"/>
      <c r="I84" s="168"/>
    </row>
    <row r="85" spans="1:12" ht="17" thickBot="1" x14ac:dyDescent="0.5">
      <c r="A85" s="224" t="s">
        <v>47</v>
      </c>
      <c r="B85" s="226">
        <v>45505</v>
      </c>
      <c r="C85" s="227"/>
      <c r="D85" s="226">
        <v>45870</v>
      </c>
      <c r="E85" s="227"/>
      <c r="F85" s="238" t="s">
        <v>97</v>
      </c>
      <c r="G85" s="240" t="s">
        <v>109</v>
      </c>
      <c r="H85" s="185"/>
      <c r="I85" s="168"/>
    </row>
    <row r="86" spans="1:12" ht="17" thickBot="1" x14ac:dyDescent="0.5">
      <c r="A86" s="237"/>
      <c r="B86" s="186" t="s">
        <v>4</v>
      </c>
      <c r="C86" s="146" t="s">
        <v>0</v>
      </c>
      <c r="D86" s="187" t="s">
        <v>4</v>
      </c>
      <c r="E86" s="146" t="s">
        <v>0</v>
      </c>
      <c r="F86" s="239"/>
      <c r="G86" s="241"/>
      <c r="H86" s="188"/>
      <c r="I86" s="168"/>
    </row>
    <row r="87" spans="1:12" x14ac:dyDescent="0.45">
      <c r="A87" s="26" t="s">
        <v>41</v>
      </c>
      <c r="B87" s="27">
        <v>251537355.99000001</v>
      </c>
      <c r="C87" s="28">
        <v>125714148</v>
      </c>
      <c r="D87" s="27">
        <v>231993251.59</v>
      </c>
      <c r="E87" s="28">
        <v>106729853</v>
      </c>
      <c r="F87" s="189">
        <f>+C87/$C$83</f>
        <v>0.54689415674642206</v>
      </c>
      <c r="G87" s="189">
        <f t="shared" ref="G87:G118" si="0">+E87/$E$83</f>
        <v>0.45063661344307238</v>
      </c>
      <c r="H87" s="228">
        <f>SUM(G87:G96)</f>
        <v>0.89686740242374918</v>
      </c>
      <c r="I87" s="168"/>
    </row>
    <row r="88" spans="1:12" x14ac:dyDescent="0.45">
      <c r="A88" s="20" t="s">
        <v>87</v>
      </c>
      <c r="B88" s="21">
        <v>109596546.95999999</v>
      </c>
      <c r="C88" s="22">
        <v>38030762</v>
      </c>
      <c r="D88" s="21">
        <v>133556153.34999999</v>
      </c>
      <c r="E88" s="22">
        <v>46306803</v>
      </c>
      <c r="F88" s="190">
        <f t="shared" ref="F88:F118" si="1">+C88/$C$83</f>
        <v>0.16544519328416296</v>
      </c>
      <c r="G88" s="190">
        <f t="shared" si="0"/>
        <v>0.19551737678581366</v>
      </c>
      <c r="H88" s="229"/>
      <c r="I88" s="143"/>
    </row>
    <row r="89" spans="1:12" x14ac:dyDescent="0.45">
      <c r="A89" s="20" t="s">
        <v>40</v>
      </c>
      <c r="B89" s="21">
        <v>29321252.640000001</v>
      </c>
      <c r="C89" s="22">
        <v>13652130</v>
      </c>
      <c r="D89" s="21">
        <v>45834111.109999999</v>
      </c>
      <c r="E89" s="22">
        <v>19600799</v>
      </c>
      <c r="F89" s="191">
        <f t="shared" si="1"/>
        <v>5.9390850138383237E-2</v>
      </c>
      <c r="G89" s="192">
        <f t="shared" si="0"/>
        <v>8.2758829267181311E-2</v>
      </c>
      <c r="H89" s="229"/>
      <c r="I89" s="193"/>
      <c r="J89" s="194"/>
    </row>
    <row r="90" spans="1:12" x14ac:dyDescent="0.45">
      <c r="A90" s="20" t="s">
        <v>38</v>
      </c>
      <c r="B90" s="21">
        <v>22918902.91</v>
      </c>
      <c r="C90" s="22">
        <v>10040883</v>
      </c>
      <c r="D90" s="21">
        <v>29662099.760000002</v>
      </c>
      <c r="E90" s="22">
        <v>12112541</v>
      </c>
      <c r="F90" s="190">
        <f t="shared" si="1"/>
        <v>4.3680845224154753E-2</v>
      </c>
      <c r="G90" s="190">
        <f t="shared" si="0"/>
        <v>5.1141778078063735E-2</v>
      </c>
      <c r="H90" s="229"/>
      <c r="J90" s="194"/>
    </row>
    <row r="91" spans="1:12" x14ac:dyDescent="0.45">
      <c r="A91" s="20" t="s">
        <v>39</v>
      </c>
      <c r="B91" s="21">
        <v>14705216.390000001</v>
      </c>
      <c r="C91" s="22">
        <v>6562366</v>
      </c>
      <c r="D91" s="21">
        <v>24866821.780000001</v>
      </c>
      <c r="E91" s="22">
        <v>9801665</v>
      </c>
      <c r="F91" s="190">
        <f t="shared" si="1"/>
        <v>2.8548255521975065E-2</v>
      </c>
      <c r="G91" s="190">
        <f t="shared" si="0"/>
        <v>4.1384757849366585E-2</v>
      </c>
      <c r="H91" s="229"/>
      <c r="J91" s="194"/>
    </row>
    <row r="92" spans="1:12" x14ac:dyDescent="0.45">
      <c r="A92" s="20" t="s">
        <v>42</v>
      </c>
      <c r="B92" s="21">
        <v>3266416.46</v>
      </c>
      <c r="C92" s="22">
        <v>1498057</v>
      </c>
      <c r="D92" s="21">
        <v>11615413.66</v>
      </c>
      <c r="E92" s="22">
        <v>4561996</v>
      </c>
      <c r="F92" s="190">
        <f t="shared" si="1"/>
        <v>6.5169961599952511E-3</v>
      </c>
      <c r="G92" s="190">
        <f t="shared" si="0"/>
        <v>1.926173765067251E-2</v>
      </c>
      <c r="H92" s="229"/>
      <c r="J92" s="194"/>
    </row>
    <row r="93" spans="1:12" x14ac:dyDescent="0.45">
      <c r="A93" s="20" t="s">
        <v>37</v>
      </c>
      <c r="B93" s="21">
        <v>14901471.109999999</v>
      </c>
      <c r="C93" s="22">
        <v>7051958</v>
      </c>
      <c r="D93" s="21">
        <v>9031495.4199999999</v>
      </c>
      <c r="E93" s="22">
        <v>3744356</v>
      </c>
      <c r="F93" s="190">
        <f t="shared" si="1"/>
        <v>3.0678127205071497E-2</v>
      </c>
      <c r="G93" s="190">
        <f t="shared" si="0"/>
        <v>1.5809484037846926E-2</v>
      </c>
      <c r="H93" s="229"/>
      <c r="J93" s="194"/>
    </row>
    <row r="94" spans="1:12" x14ac:dyDescent="0.45">
      <c r="A94" s="20" t="s">
        <v>80</v>
      </c>
      <c r="B94" s="21">
        <v>9405933.9299999997</v>
      </c>
      <c r="C94" s="22">
        <v>3532215</v>
      </c>
      <c r="D94" s="21">
        <v>10248167.58</v>
      </c>
      <c r="E94" s="22">
        <v>3534733</v>
      </c>
      <c r="F94" s="190">
        <f t="shared" si="1"/>
        <v>1.5366192068310905E-2</v>
      </c>
      <c r="G94" s="190">
        <f t="shared" si="0"/>
        <v>1.4924410216750429E-2</v>
      </c>
      <c r="H94" s="229"/>
      <c r="I94" s="193"/>
      <c r="J94" s="194"/>
    </row>
    <row r="95" spans="1:12" x14ac:dyDescent="0.45">
      <c r="A95" s="20" t="s">
        <v>89</v>
      </c>
      <c r="B95" s="21">
        <v>9064049.5</v>
      </c>
      <c r="C95" s="22">
        <v>2828206</v>
      </c>
      <c r="D95" s="21">
        <v>12270125.09</v>
      </c>
      <c r="E95" s="22">
        <v>3457140</v>
      </c>
      <c r="F95" s="190">
        <f t="shared" si="1"/>
        <v>1.2303542282887454E-2</v>
      </c>
      <c r="G95" s="190">
        <f t="shared" si="0"/>
        <v>1.4596795723110227E-2</v>
      </c>
      <c r="H95" s="229"/>
      <c r="I95" s="193"/>
      <c r="J95" s="194"/>
    </row>
    <row r="96" spans="1:12" ht="17" thickBot="1" x14ac:dyDescent="0.5">
      <c r="A96" s="23" t="s">
        <v>90</v>
      </c>
      <c r="B96" s="24">
        <v>6783622.4299999997</v>
      </c>
      <c r="C96" s="25">
        <v>2329259</v>
      </c>
      <c r="D96" s="24">
        <v>9217444.1199999992</v>
      </c>
      <c r="E96" s="25">
        <v>2566334</v>
      </c>
      <c r="F96" s="195">
        <f t="shared" si="1"/>
        <v>1.0132973550829094E-2</v>
      </c>
      <c r="G96" s="195">
        <f t="shared" si="0"/>
        <v>1.0835619371871651E-2</v>
      </c>
      <c r="H96" s="230"/>
      <c r="I96" s="193"/>
      <c r="J96" s="194"/>
    </row>
    <row r="97" spans="1:10" x14ac:dyDescent="0.45">
      <c r="A97" s="26" t="s">
        <v>81</v>
      </c>
      <c r="B97" s="27">
        <v>1142096.98</v>
      </c>
      <c r="C97" s="28">
        <v>493374</v>
      </c>
      <c r="D97" s="196">
        <v>4446198.22</v>
      </c>
      <c r="E97" s="28">
        <v>1779851</v>
      </c>
      <c r="F97" s="189">
        <f>+C97/$C$83</f>
        <v>2.1463245146489734E-3</v>
      </c>
      <c r="G97" s="197">
        <f t="shared" si="0"/>
        <v>7.5149173781141228E-3</v>
      </c>
      <c r="H97" s="198"/>
      <c r="I97" s="193"/>
      <c r="J97" s="194"/>
    </row>
    <row r="98" spans="1:10" x14ac:dyDescent="0.45">
      <c r="A98" s="20" t="s">
        <v>83</v>
      </c>
      <c r="B98" s="21">
        <v>4140912.67</v>
      </c>
      <c r="C98" s="22">
        <v>1812308</v>
      </c>
      <c r="D98" s="196">
        <v>4645131.8</v>
      </c>
      <c r="E98" s="22">
        <v>1758928</v>
      </c>
      <c r="F98" s="190">
        <f t="shared" si="1"/>
        <v>7.8840820320780006E-3</v>
      </c>
      <c r="G98" s="197">
        <f t="shared" si="0"/>
        <v>7.4265759291376179E-3</v>
      </c>
      <c r="H98" s="198"/>
      <c r="I98" s="193"/>
      <c r="J98" s="194"/>
    </row>
    <row r="99" spans="1:10" x14ac:dyDescent="0.45">
      <c r="A99" s="20" t="s">
        <v>88</v>
      </c>
      <c r="B99" s="21">
        <v>3348238.87</v>
      </c>
      <c r="C99" s="22">
        <v>1224763</v>
      </c>
      <c r="D99" s="196">
        <v>5005987.8899999997</v>
      </c>
      <c r="E99" s="22">
        <v>1571110</v>
      </c>
      <c r="F99" s="190">
        <f t="shared" si="1"/>
        <v>5.3280854920101598E-3</v>
      </c>
      <c r="G99" s="197">
        <f t="shared" si="0"/>
        <v>6.6335675525248348E-3</v>
      </c>
      <c r="H99" s="199"/>
      <c r="I99" s="193"/>
      <c r="J99" s="194"/>
    </row>
    <row r="100" spans="1:10" x14ac:dyDescent="0.45">
      <c r="A100" s="20" t="s">
        <v>45</v>
      </c>
      <c r="B100" s="21">
        <v>1427984.74</v>
      </c>
      <c r="C100" s="22">
        <v>704153</v>
      </c>
      <c r="D100" s="196">
        <v>3187945.26</v>
      </c>
      <c r="E100" s="22">
        <v>1523794</v>
      </c>
      <c r="F100" s="190">
        <f t="shared" si="1"/>
        <v>3.0632762285074176E-3</v>
      </c>
      <c r="G100" s="197">
        <f t="shared" si="0"/>
        <v>6.4337891268797399E-3</v>
      </c>
      <c r="H100" s="199"/>
      <c r="I100" s="193"/>
      <c r="J100" s="194"/>
    </row>
    <row r="101" spans="1:10" x14ac:dyDescent="0.45">
      <c r="A101" s="20" t="s">
        <v>78</v>
      </c>
      <c r="B101" s="21">
        <v>1802123.14</v>
      </c>
      <c r="C101" s="22">
        <v>732988</v>
      </c>
      <c r="D101" s="196">
        <v>4209047.7699999996</v>
      </c>
      <c r="E101" s="22">
        <v>1491251</v>
      </c>
      <c r="F101" s="190">
        <f t="shared" si="1"/>
        <v>3.1887171057727441E-3</v>
      </c>
      <c r="G101" s="197">
        <f t="shared" si="0"/>
        <v>6.2963855148717865E-3</v>
      </c>
      <c r="H101" s="199"/>
      <c r="I101" s="193"/>
      <c r="J101" s="194"/>
    </row>
    <row r="102" spans="1:10" x14ac:dyDescent="0.45">
      <c r="A102" s="20" t="s">
        <v>48</v>
      </c>
      <c r="B102" s="21">
        <v>1563887.76</v>
      </c>
      <c r="C102" s="22">
        <v>767226</v>
      </c>
      <c r="D102" s="196">
        <v>3082393.77</v>
      </c>
      <c r="E102" s="22">
        <v>1427875</v>
      </c>
      <c r="F102" s="190">
        <f t="shared" si="1"/>
        <v>3.3376626495844395E-3</v>
      </c>
      <c r="G102" s="197">
        <f t="shared" si="0"/>
        <v>6.028798282145361E-3</v>
      </c>
      <c r="H102" s="199"/>
      <c r="I102" s="193"/>
      <c r="J102" s="194"/>
    </row>
    <row r="103" spans="1:10" x14ac:dyDescent="0.45">
      <c r="A103" s="20" t="s">
        <v>35</v>
      </c>
      <c r="B103" s="21">
        <v>2897628.03</v>
      </c>
      <c r="C103" s="22">
        <v>1386044</v>
      </c>
      <c r="D103" s="196">
        <v>3018783.69</v>
      </c>
      <c r="E103" s="22">
        <v>1308090</v>
      </c>
      <c r="F103" s="190">
        <f t="shared" si="1"/>
        <v>6.0297060963531149E-3</v>
      </c>
      <c r="G103" s="197">
        <f t="shared" si="0"/>
        <v>5.5230400034257379E-3</v>
      </c>
      <c r="H103" s="199"/>
      <c r="I103" s="193"/>
      <c r="J103" s="194"/>
    </row>
    <row r="104" spans="1:10" x14ac:dyDescent="0.45">
      <c r="A104" s="20" t="s">
        <v>56</v>
      </c>
      <c r="B104" s="21">
        <v>0</v>
      </c>
      <c r="C104" s="22">
        <v>0</v>
      </c>
      <c r="D104" s="196">
        <v>3724385.96</v>
      </c>
      <c r="E104" s="22">
        <v>1293307</v>
      </c>
      <c r="F104" s="190">
        <f t="shared" si="1"/>
        <v>0</v>
      </c>
      <c r="G104" s="197">
        <f t="shared" si="0"/>
        <v>5.4606229676173127E-3</v>
      </c>
      <c r="H104" s="199"/>
      <c r="I104" s="193"/>
      <c r="J104" s="194"/>
    </row>
    <row r="105" spans="1:10" x14ac:dyDescent="0.45">
      <c r="A105" s="20" t="s">
        <v>63</v>
      </c>
      <c r="B105" s="21">
        <v>3022333.1</v>
      </c>
      <c r="C105" s="22">
        <v>1606978</v>
      </c>
      <c r="D105" s="196">
        <v>2629071.16</v>
      </c>
      <c r="E105" s="22">
        <v>1139533</v>
      </c>
      <c r="F105" s="190">
        <f t="shared" si="1"/>
        <v>6.9908350985288603E-3</v>
      </c>
      <c r="G105" s="197">
        <f t="shared" si="0"/>
        <v>4.8113557509221394E-3</v>
      </c>
      <c r="H105" s="199"/>
      <c r="I105" s="193"/>
      <c r="J105" s="194"/>
    </row>
    <row r="106" spans="1:10" x14ac:dyDescent="0.45">
      <c r="A106" s="20" t="s">
        <v>44</v>
      </c>
      <c r="B106" s="21">
        <v>2222845.9900000002</v>
      </c>
      <c r="C106" s="22">
        <v>930653</v>
      </c>
      <c r="D106" s="196">
        <v>2981726</v>
      </c>
      <c r="E106" s="22">
        <v>1126204</v>
      </c>
      <c r="F106" s="190">
        <f t="shared" si="1"/>
        <v>4.0486189959981905E-3</v>
      </c>
      <c r="G106" s="197">
        <f t="shared" si="0"/>
        <v>4.7550778188183386E-3</v>
      </c>
      <c r="H106" s="199"/>
      <c r="I106" s="193"/>
      <c r="J106" s="194"/>
    </row>
    <row r="107" spans="1:10" x14ac:dyDescent="0.45">
      <c r="A107" s="20" t="s">
        <v>91</v>
      </c>
      <c r="B107" s="21">
        <v>957949.31</v>
      </c>
      <c r="C107" s="22">
        <v>409138</v>
      </c>
      <c r="D107" s="196">
        <v>2113859.61</v>
      </c>
      <c r="E107" s="22">
        <v>894105</v>
      </c>
      <c r="F107" s="190">
        <f t="shared" si="1"/>
        <v>1.7798727117246788E-3</v>
      </c>
      <c r="G107" s="197">
        <f t="shared" si="0"/>
        <v>3.775105445545008E-3</v>
      </c>
      <c r="H107" s="199"/>
      <c r="I107" s="193"/>
      <c r="J107" s="194"/>
    </row>
    <row r="108" spans="1:10" x14ac:dyDescent="0.45">
      <c r="A108" s="20" t="s">
        <v>82</v>
      </c>
      <c r="B108" s="21">
        <v>3986289.81</v>
      </c>
      <c r="C108" s="22">
        <v>1784676</v>
      </c>
      <c r="D108" s="196">
        <v>2006982</v>
      </c>
      <c r="E108" s="22">
        <v>857777</v>
      </c>
      <c r="F108" s="190">
        <f t="shared" si="1"/>
        <v>7.7638745647433212E-3</v>
      </c>
      <c r="G108" s="197">
        <f t="shared" si="0"/>
        <v>3.621720741706243E-3</v>
      </c>
      <c r="H108" s="199"/>
      <c r="I108" s="193"/>
      <c r="J108" s="194"/>
    </row>
    <row r="109" spans="1:10" x14ac:dyDescent="0.45">
      <c r="A109" s="20" t="s">
        <v>34</v>
      </c>
      <c r="B109" s="21">
        <v>1851145.5</v>
      </c>
      <c r="C109" s="22">
        <v>785699</v>
      </c>
      <c r="D109" s="196">
        <v>2155758.92</v>
      </c>
      <c r="E109" s="22">
        <v>798849</v>
      </c>
      <c r="F109" s="190">
        <f t="shared" si="1"/>
        <v>3.4180257265992611E-3</v>
      </c>
      <c r="G109" s="197">
        <f t="shared" si="0"/>
        <v>3.3729139307667267E-3</v>
      </c>
      <c r="H109" s="199"/>
      <c r="I109" s="193"/>
      <c r="J109" s="194"/>
    </row>
    <row r="110" spans="1:10" x14ac:dyDescent="0.45">
      <c r="A110" s="20" t="s">
        <v>43</v>
      </c>
      <c r="B110" s="21">
        <v>1174191.23</v>
      </c>
      <c r="C110" s="22">
        <v>507971</v>
      </c>
      <c r="D110" s="196">
        <v>1876170.48</v>
      </c>
      <c r="E110" s="22">
        <v>734150</v>
      </c>
      <c r="F110" s="190">
        <f t="shared" si="1"/>
        <v>2.2098258319869992E-3</v>
      </c>
      <c r="G110" s="197">
        <f t="shared" si="0"/>
        <v>3.0997407047794918E-3</v>
      </c>
      <c r="H110" s="199"/>
      <c r="I110" s="193"/>
      <c r="J110" s="194"/>
    </row>
    <row r="111" spans="1:10" x14ac:dyDescent="0.45">
      <c r="A111" s="20" t="s">
        <v>84</v>
      </c>
      <c r="B111" s="21">
        <v>3072714.52</v>
      </c>
      <c r="C111" s="22">
        <v>1303094</v>
      </c>
      <c r="D111" s="196">
        <v>1605781.77</v>
      </c>
      <c r="E111" s="22">
        <v>679605</v>
      </c>
      <c r="F111" s="190">
        <f t="shared" si="1"/>
        <v>5.6688487781925874E-3</v>
      </c>
      <c r="G111" s="197">
        <f t="shared" si="0"/>
        <v>2.8694398715135416E-3</v>
      </c>
      <c r="H111" s="199"/>
      <c r="I111" s="193"/>
      <c r="J111" s="194"/>
    </row>
    <row r="112" spans="1:10" x14ac:dyDescent="0.45">
      <c r="A112" s="20" t="s">
        <v>76</v>
      </c>
      <c r="B112" s="21">
        <v>1237462.04</v>
      </c>
      <c r="C112" s="22">
        <v>587275</v>
      </c>
      <c r="D112" s="196">
        <v>1556847.7</v>
      </c>
      <c r="E112" s="22">
        <v>648696</v>
      </c>
      <c r="F112" s="190">
        <f t="shared" si="1"/>
        <v>2.5548219592854021E-3</v>
      </c>
      <c r="G112" s="197">
        <f t="shared" si="0"/>
        <v>2.7389353622933152E-3</v>
      </c>
      <c r="H112" s="199"/>
      <c r="I112" s="193"/>
      <c r="J112" s="194"/>
    </row>
    <row r="113" spans="1:10" x14ac:dyDescent="0.45">
      <c r="A113" s="20" t="s">
        <v>33</v>
      </c>
      <c r="B113" s="21">
        <v>205193.38</v>
      </c>
      <c r="C113" s="22">
        <v>98484</v>
      </c>
      <c r="D113" s="196">
        <v>965187.88</v>
      </c>
      <c r="E113" s="22">
        <v>453285</v>
      </c>
      <c r="F113" s="190">
        <f t="shared" si="1"/>
        <v>4.2843486584353754E-4</v>
      </c>
      <c r="G113" s="197">
        <f t="shared" si="0"/>
        <v>1.9138676910249567E-3</v>
      </c>
      <c r="H113" s="199"/>
      <c r="I113" s="193"/>
      <c r="J113" s="194"/>
    </row>
    <row r="114" spans="1:10" x14ac:dyDescent="0.45">
      <c r="A114" s="20" t="s">
        <v>104</v>
      </c>
      <c r="B114" s="21">
        <v>0</v>
      </c>
      <c r="C114" s="22">
        <v>0</v>
      </c>
      <c r="D114" s="196">
        <v>996906.92</v>
      </c>
      <c r="E114" s="22">
        <v>440266</v>
      </c>
      <c r="F114" s="190">
        <f t="shared" si="1"/>
        <v>0</v>
      </c>
      <c r="G114" s="197">
        <f t="shared" si="0"/>
        <v>1.8588986462309443E-3</v>
      </c>
      <c r="H114" s="199"/>
      <c r="I114" s="193"/>
      <c r="J114" s="194"/>
    </row>
    <row r="115" spans="1:10" x14ac:dyDescent="0.45">
      <c r="A115" s="20" t="s">
        <v>53</v>
      </c>
      <c r="B115" s="21">
        <v>743445.79</v>
      </c>
      <c r="C115" s="22">
        <v>339804</v>
      </c>
      <c r="D115" s="196">
        <v>955321.03</v>
      </c>
      <c r="E115" s="22">
        <v>422214</v>
      </c>
      <c r="F115" s="190">
        <f t="shared" si="1"/>
        <v>1.4782490673926469E-3</v>
      </c>
      <c r="G115" s="197">
        <f t="shared" si="0"/>
        <v>1.7826791826299371E-3</v>
      </c>
      <c r="H115" s="199"/>
      <c r="I115" s="193"/>
      <c r="J115" s="194"/>
    </row>
    <row r="116" spans="1:10" x14ac:dyDescent="0.45">
      <c r="A116" s="20" t="s">
        <v>86</v>
      </c>
      <c r="B116" s="21">
        <v>328198.92</v>
      </c>
      <c r="C116" s="22">
        <v>156774</v>
      </c>
      <c r="D116" s="196">
        <v>982709.01</v>
      </c>
      <c r="E116" s="22">
        <v>411015</v>
      </c>
      <c r="F116" s="190">
        <f t="shared" si="1"/>
        <v>6.8201380587460661E-4</v>
      </c>
      <c r="G116" s="197">
        <f t="shared" si="0"/>
        <v>1.7353945730095252E-3</v>
      </c>
      <c r="H116" s="199"/>
      <c r="I116" s="193"/>
      <c r="J116" s="194"/>
    </row>
    <row r="117" spans="1:10" x14ac:dyDescent="0.45">
      <c r="A117" s="20" t="s">
        <v>100</v>
      </c>
      <c r="B117" s="21">
        <v>600007</v>
      </c>
      <c r="C117" s="22">
        <v>217928</v>
      </c>
      <c r="D117" s="196">
        <v>955679.16999999993</v>
      </c>
      <c r="E117" s="22">
        <v>322772</v>
      </c>
      <c r="F117" s="190">
        <f t="shared" si="1"/>
        <v>9.4805200279792098E-4</v>
      </c>
      <c r="G117" s="197">
        <f t="shared" si="0"/>
        <v>1.362813466952375E-3</v>
      </c>
      <c r="H117" s="199"/>
      <c r="I117" s="193"/>
      <c r="J117" s="194"/>
    </row>
    <row r="118" spans="1:10" x14ac:dyDescent="0.45">
      <c r="A118" s="20" t="s">
        <v>79</v>
      </c>
      <c r="B118" s="21">
        <v>384992.03</v>
      </c>
      <c r="C118" s="22">
        <v>174531</v>
      </c>
      <c r="D118" s="196">
        <v>704947.9</v>
      </c>
      <c r="E118" s="22">
        <v>291012</v>
      </c>
      <c r="F118" s="190">
        <f t="shared" si="1"/>
        <v>7.5926206866636667E-4</v>
      </c>
      <c r="G118" s="197">
        <f t="shared" si="0"/>
        <v>1.2287158509559212E-3</v>
      </c>
      <c r="H118" s="199"/>
      <c r="I118" s="193"/>
      <c r="J118" s="194"/>
    </row>
    <row r="119" spans="1:10" x14ac:dyDescent="0.45">
      <c r="A119" s="20" t="s">
        <v>112</v>
      </c>
      <c r="B119" s="21">
        <v>103232.38</v>
      </c>
      <c r="C119" s="22">
        <v>46286</v>
      </c>
      <c r="D119" s="196">
        <v>767613.3</v>
      </c>
      <c r="E119" s="22">
        <v>273640</v>
      </c>
      <c r="F119" s="190">
        <f t="shared" ref="F119:F148" si="2">+C119/$C$83</f>
        <v>2.0135794850365522E-4</v>
      </c>
      <c r="G119" s="197">
        <f t="shared" ref="G119:G148" si="3">+E119/$E$83</f>
        <v>1.1553674950021933E-3</v>
      </c>
      <c r="H119" s="199"/>
      <c r="I119" s="193"/>
      <c r="J119" s="194"/>
    </row>
    <row r="120" spans="1:10" x14ac:dyDescent="0.45">
      <c r="A120" s="20" t="s">
        <v>55</v>
      </c>
      <c r="B120" s="21">
        <v>401144.45</v>
      </c>
      <c r="C120" s="22">
        <v>177024</v>
      </c>
      <c r="D120" s="196">
        <v>648493.67000000004</v>
      </c>
      <c r="E120" s="22">
        <v>272266</v>
      </c>
      <c r="F120" s="190">
        <f t="shared" si="2"/>
        <v>7.7010736455755647E-4</v>
      </c>
      <c r="G120" s="197">
        <f t="shared" si="3"/>
        <v>1.1495661686678378E-3</v>
      </c>
      <c r="H120" s="199"/>
      <c r="I120" s="193"/>
      <c r="J120" s="194"/>
    </row>
    <row r="121" spans="1:10" x14ac:dyDescent="0.45">
      <c r="A121" s="20" t="s">
        <v>119</v>
      </c>
      <c r="B121" s="21">
        <v>0</v>
      </c>
      <c r="C121" s="22">
        <v>0</v>
      </c>
      <c r="D121" s="196">
        <v>528000</v>
      </c>
      <c r="E121" s="22">
        <v>211640</v>
      </c>
      <c r="F121" s="190">
        <f t="shared" si="2"/>
        <v>0</v>
      </c>
      <c r="G121" s="197">
        <f t="shared" si="3"/>
        <v>8.9359003304438015E-4</v>
      </c>
      <c r="H121" s="199"/>
      <c r="I121" s="193"/>
      <c r="J121" s="194"/>
    </row>
    <row r="122" spans="1:10" x14ac:dyDescent="0.45">
      <c r="A122" s="20" t="s">
        <v>36</v>
      </c>
      <c r="B122" s="21">
        <v>534422.9</v>
      </c>
      <c r="C122" s="22">
        <v>157769</v>
      </c>
      <c r="D122" s="196">
        <v>1008819.23</v>
      </c>
      <c r="E122" s="22">
        <v>206102</v>
      </c>
      <c r="F122" s="190">
        <f t="shared" si="2"/>
        <v>6.8634235357285529E-4</v>
      </c>
      <c r="G122" s="197">
        <f t="shared" si="3"/>
        <v>8.7020739458756771E-4</v>
      </c>
      <c r="H122" s="199"/>
      <c r="I122" s="193"/>
      <c r="J122" s="194"/>
    </row>
    <row r="123" spans="1:10" x14ac:dyDescent="0.45">
      <c r="A123" s="20" t="s">
        <v>113</v>
      </c>
      <c r="B123" s="21">
        <v>0</v>
      </c>
      <c r="C123" s="22">
        <v>0</v>
      </c>
      <c r="D123" s="196">
        <v>520545.44</v>
      </c>
      <c r="E123" s="22">
        <v>186001</v>
      </c>
      <c r="F123" s="190">
        <f t="shared" si="2"/>
        <v>0</v>
      </c>
      <c r="G123" s="197">
        <f t="shared" si="3"/>
        <v>7.8533660809056768E-4</v>
      </c>
      <c r="H123" s="199"/>
      <c r="I123" s="193"/>
      <c r="J123" s="194"/>
    </row>
    <row r="124" spans="1:10" x14ac:dyDescent="0.45">
      <c r="A124" s="20" t="s">
        <v>69</v>
      </c>
      <c r="B124" s="21">
        <v>0</v>
      </c>
      <c r="C124" s="22">
        <v>0</v>
      </c>
      <c r="D124" s="196">
        <v>384649.7</v>
      </c>
      <c r="E124" s="22">
        <v>163230</v>
      </c>
      <c r="F124" s="190">
        <f t="shared" si="2"/>
        <v>0</v>
      </c>
      <c r="G124" s="197">
        <f t="shared" si="3"/>
        <v>6.8919250186086833E-4</v>
      </c>
      <c r="H124" s="199"/>
      <c r="I124" s="193"/>
      <c r="J124" s="194"/>
    </row>
    <row r="125" spans="1:10" x14ac:dyDescent="0.45">
      <c r="A125" s="20" t="s">
        <v>111</v>
      </c>
      <c r="B125" s="21">
        <v>198059.84</v>
      </c>
      <c r="C125" s="22">
        <v>84218</v>
      </c>
      <c r="D125" s="196">
        <v>397559.39</v>
      </c>
      <c r="E125" s="22">
        <v>158146</v>
      </c>
      <c r="F125" s="190">
        <f t="shared" si="2"/>
        <v>3.6637349753879865E-4</v>
      </c>
      <c r="G125" s="197">
        <f t="shared" si="3"/>
        <v>6.6772674998032762E-4</v>
      </c>
      <c r="H125" s="199"/>
      <c r="I125" s="193"/>
      <c r="J125" s="194"/>
    </row>
    <row r="126" spans="1:10" x14ac:dyDescent="0.45">
      <c r="A126" s="20" t="s">
        <v>67</v>
      </c>
      <c r="B126" s="21">
        <v>397800.97</v>
      </c>
      <c r="C126" s="22">
        <v>190609</v>
      </c>
      <c r="D126" s="196">
        <v>319986.28000000003</v>
      </c>
      <c r="E126" s="22">
        <v>144692</v>
      </c>
      <c r="F126" s="190">
        <f t="shared" si="2"/>
        <v>8.2920617911103175E-4</v>
      </c>
      <c r="G126" s="197">
        <f t="shared" si="3"/>
        <v>6.1092104073548221E-4</v>
      </c>
      <c r="H126" s="199"/>
      <c r="I126" s="193"/>
      <c r="J126" s="194"/>
    </row>
    <row r="127" spans="1:10" x14ac:dyDescent="0.45">
      <c r="A127" s="20" t="s">
        <v>116</v>
      </c>
      <c r="B127" s="21">
        <v>704896.01</v>
      </c>
      <c r="C127" s="22">
        <v>341975</v>
      </c>
      <c r="D127" s="196">
        <v>329805.68</v>
      </c>
      <c r="E127" s="22">
        <v>138760</v>
      </c>
      <c r="F127" s="190">
        <f t="shared" si="2"/>
        <v>1.4876935669432981E-3</v>
      </c>
      <c r="G127" s="197">
        <f t="shared" si="3"/>
        <v>5.8587484873009912E-4</v>
      </c>
      <c r="H127" s="199"/>
      <c r="I127" s="193"/>
      <c r="J127" s="194"/>
    </row>
    <row r="128" spans="1:10" x14ac:dyDescent="0.45">
      <c r="A128" s="20" t="s">
        <v>62</v>
      </c>
      <c r="B128" s="21">
        <v>211103.2</v>
      </c>
      <c r="C128" s="22">
        <v>89926</v>
      </c>
      <c r="D128" s="196">
        <v>357388.4</v>
      </c>
      <c r="E128" s="22">
        <v>130299</v>
      </c>
      <c r="F128" s="190">
        <f t="shared" si="2"/>
        <v>3.9120500533940496E-4</v>
      </c>
      <c r="G128" s="197">
        <f t="shared" si="3"/>
        <v>5.5015066960711434E-4</v>
      </c>
      <c r="H128" s="199"/>
      <c r="I128" s="193"/>
      <c r="J128" s="194"/>
    </row>
    <row r="129" spans="1:11" x14ac:dyDescent="0.45">
      <c r="A129" s="20" t="s">
        <v>59</v>
      </c>
      <c r="B129" s="21">
        <v>332294.68</v>
      </c>
      <c r="C129" s="22">
        <v>136637</v>
      </c>
      <c r="D129" s="196">
        <v>349823.86</v>
      </c>
      <c r="E129" s="22">
        <v>120352</v>
      </c>
      <c r="F129" s="190">
        <f t="shared" si="2"/>
        <v>5.944118310006036E-4</v>
      </c>
      <c r="G129" s="197">
        <f t="shared" si="3"/>
        <v>5.0815227583139873E-4</v>
      </c>
      <c r="H129" s="199"/>
      <c r="I129" s="193"/>
      <c r="J129" s="200"/>
      <c r="K129" s="194"/>
    </row>
    <row r="130" spans="1:11" x14ac:dyDescent="0.45">
      <c r="A130" s="20" t="s">
        <v>85</v>
      </c>
      <c r="B130" s="21">
        <v>0</v>
      </c>
      <c r="C130" s="22">
        <v>0</v>
      </c>
      <c r="D130" s="196">
        <v>323277</v>
      </c>
      <c r="E130" s="22">
        <v>114640</v>
      </c>
      <c r="F130" s="190">
        <f t="shared" si="2"/>
        <v>0</v>
      </c>
      <c r="G130" s="197">
        <f t="shared" si="3"/>
        <v>4.8403497159425318E-4</v>
      </c>
      <c r="H130" s="199"/>
      <c r="I130" s="193"/>
      <c r="J130" s="200"/>
      <c r="K130" s="194"/>
    </row>
    <row r="131" spans="1:11" x14ac:dyDescent="0.45">
      <c r="A131" s="20" t="s">
        <v>60</v>
      </c>
      <c r="B131" s="21">
        <v>72360</v>
      </c>
      <c r="C131" s="22">
        <v>36000</v>
      </c>
      <c r="D131" s="196">
        <v>245935.94</v>
      </c>
      <c r="E131" s="22">
        <v>107560</v>
      </c>
      <c r="F131" s="190">
        <f t="shared" si="2"/>
        <v>1.5661077099191089E-4</v>
      </c>
      <c r="G131" s="197">
        <f t="shared" si="3"/>
        <v>4.5414167432552226E-4</v>
      </c>
      <c r="H131" s="199"/>
      <c r="I131" s="193"/>
      <c r="J131" s="200"/>
      <c r="K131" s="194"/>
    </row>
    <row r="132" spans="1:11" x14ac:dyDescent="0.45">
      <c r="A132" s="20" t="s">
        <v>106</v>
      </c>
      <c r="B132" s="21">
        <v>0</v>
      </c>
      <c r="C132" s="22">
        <v>0</v>
      </c>
      <c r="D132" s="196">
        <v>212002.5</v>
      </c>
      <c r="E132" s="22">
        <v>85980</v>
      </c>
      <c r="F132" s="190">
        <f t="shared" si="2"/>
        <v>0</v>
      </c>
      <c r="G132" s="197">
        <f t="shared" si="3"/>
        <v>3.6302622869568984E-4</v>
      </c>
      <c r="H132" s="199"/>
      <c r="I132" s="193"/>
      <c r="J132" s="200"/>
      <c r="K132" s="194"/>
    </row>
    <row r="133" spans="1:11" x14ac:dyDescent="0.45">
      <c r="A133" s="20" t="s">
        <v>71</v>
      </c>
      <c r="B133" s="21">
        <v>352217.2</v>
      </c>
      <c r="C133" s="22">
        <v>133246</v>
      </c>
      <c r="D133" s="196">
        <v>290081.65999999997</v>
      </c>
      <c r="E133" s="22">
        <v>83589</v>
      </c>
      <c r="F133" s="190">
        <f t="shared" si="2"/>
        <v>5.7965996643300443E-4</v>
      </c>
      <c r="G133" s="197">
        <f t="shared" si="3"/>
        <v>3.5293090754180066E-4</v>
      </c>
      <c r="H133" s="199"/>
      <c r="I133" s="193"/>
      <c r="J133" s="200"/>
      <c r="K133" s="194"/>
    </row>
    <row r="134" spans="1:11" x14ac:dyDescent="0.45">
      <c r="A134" s="20" t="s">
        <v>57</v>
      </c>
      <c r="B134" s="21">
        <v>0</v>
      </c>
      <c r="C134" s="22">
        <v>0</v>
      </c>
      <c r="D134" s="196">
        <v>230056.48</v>
      </c>
      <c r="E134" s="22">
        <v>82805</v>
      </c>
      <c r="F134" s="190">
        <f t="shared" si="2"/>
        <v>0</v>
      </c>
      <c r="G134" s="197">
        <f t="shared" si="3"/>
        <v>3.4962068931317282E-4</v>
      </c>
      <c r="H134" s="199"/>
      <c r="I134" s="193"/>
      <c r="J134" s="200"/>
      <c r="K134" s="194"/>
    </row>
    <row r="135" spans="1:11" x14ac:dyDescent="0.45">
      <c r="A135" s="20" t="s">
        <v>70</v>
      </c>
      <c r="B135" s="21">
        <v>349299.34</v>
      </c>
      <c r="C135" s="22">
        <v>121385</v>
      </c>
      <c r="D135" s="196">
        <v>253910</v>
      </c>
      <c r="E135" s="22">
        <v>80000</v>
      </c>
      <c r="F135" s="190">
        <f t="shared" si="2"/>
        <v>5.2806106769036397E-4</v>
      </c>
      <c r="G135" s="197">
        <f t="shared" si="3"/>
        <v>3.3777737026814594E-4</v>
      </c>
      <c r="H135" s="199"/>
      <c r="I135" s="193"/>
      <c r="J135" s="200"/>
      <c r="K135" s="194"/>
    </row>
    <row r="136" spans="1:11" x14ac:dyDescent="0.45">
      <c r="A136" s="20" t="s">
        <v>105</v>
      </c>
      <c r="B136" s="21">
        <v>429784.7</v>
      </c>
      <c r="C136" s="22">
        <v>201058</v>
      </c>
      <c r="D136" s="196">
        <v>121322.63</v>
      </c>
      <c r="E136" s="22">
        <v>52910</v>
      </c>
      <c r="F136" s="190">
        <f t="shared" si="2"/>
        <v>8.7466245539143388E-4</v>
      </c>
      <c r="G136" s="197">
        <f t="shared" si="3"/>
        <v>2.2339750826109504E-4</v>
      </c>
      <c r="H136" s="199"/>
      <c r="I136" s="193"/>
      <c r="J136" s="200"/>
      <c r="K136" s="194"/>
    </row>
    <row r="137" spans="1:11" x14ac:dyDescent="0.45">
      <c r="A137" s="20" t="s">
        <v>137</v>
      </c>
      <c r="B137" s="21">
        <v>0</v>
      </c>
      <c r="C137" s="22">
        <v>0</v>
      </c>
      <c r="D137" s="196">
        <v>130687.7</v>
      </c>
      <c r="E137" s="22">
        <v>52910</v>
      </c>
      <c r="F137" s="190">
        <f t="shared" si="2"/>
        <v>0</v>
      </c>
      <c r="G137" s="197">
        <f t="shared" si="3"/>
        <v>2.2339750826109504E-4</v>
      </c>
      <c r="H137" s="199"/>
      <c r="I137" s="200"/>
      <c r="J137" s="194"/>
    </row>
    <row r="138" spans="1:11" x14ac:dyDescent="0.45">
      <c r="A138" s="20" t="s">
        <v>93</v>
      </c>
      <c r="B138" s="21">
        <v>0</v>
      </c>
      <c r="C138" s="22">
        <v>0</v>
      </c>
      <c r="D138" s="196">
        <v>116683.44</v>
      </c>
      <c r="E138" s="22">
        <v>50754</v>
      </c>
      <c r="F138" s="190">
        <f t="shared" si="2"/>
        <v>0</v>
      </c>
      <c r="G138" s="197">
        <f t="shared" si="3"/>
        <v>2.142944081323685E-4</v>
      </c>
      <c r="H138" s="199"/>
      <c r="I138" s="200"/>
      <c r="J138" s="194"/>
    </row>
    <row r="139" spans="1:11" x14ac:dyDescent="0.45">
      <c r="A139" s="20" t="s">
        <v>114</v>
      </c>
      <c r="B139" s="21">
        <v>112821</v>
      </c>
      <c r="C139" s="22">
        <v>52910</v>
      </c>
      <c r="D139" s="196">
        <v>129720</v>
      </c>
      <c r="E139" s="22">
        <v>47619</v>
      </c>
      <c r="F139" s="190"/>
      <c r="G139" s="197"/>
      <c r="H139" s="199"/>
      <c r="I139" s="200"/>
      <c r="J139" s="194"/>
    </row>
    <row r="140" spans="1:11" x14ac:dyDescent="0.45">
      <c r="A140" s="20" t="s">
        <v>99</v>
      </c>
      <c r="B140" s="21">
        <v>0</v>
      </c>
      <c r="C140" s="22">
        <v>0</v>
      </c>
      <c r="D140" s="196">
        <v>119700</v>
      </c>
      <c r="E140" s="22">
        <v>46297</v>
      </c>
      <c r="F140" s="190"/>
      <c r="G140" s="197"/>
      <c r="H140" s="199"/>
      <c r="I140" s="200"/>
      <c r="J140" s="194"/>
    </row>
    <row r="141" spans="1:11" x14ac:dyDescent="0.45">
      <c r="A141" s="20" t="s">
        <v>138</v>
      </c>
      <c r="B141" s="21">
        <v>0</v>
      </c>
      <c r="C141" s="22">
        <v>0</v>
      </c>
      <c r="D141" s="196">
        <v>94338</v>
      </c>
      <c r="E141" s="22">
        <v>44092</v>
      </c>
      <c r="F141" s="190"/>
      <c r="G141" s="197"/>
      <c r="H141" s="199"/>
      <c r="I141" s="200"/>
      <c r="J141" s="194"/>
    </row>
    <row r="142" spans="1:11" x14ac:dyDescent="0.45">
      <c r="A142" s="20" t="s">
        <v>65</v>
      </c>
      <c r="B142" s="21">
        <v>283424.15999999997</v>
      </c>
      <c r="C142" s="22">
        <v>139101</v>
      </c>
      <c r="D142" s="196">
        <v>90882</v>
      </c>
      <c r="E142" s="22">
        <v>43651</v>
      </c>
      <c r="F142" s="190"/>
      <c r="G142" s="197"/>
      <c r="H142" s="199"/>
      <c r="I142" s="200"/>
      <c r="J142" s="194"/>
    </row>
    <row r="143" spans="1:11" x14ac:dyDescent="0.45">
      <c r="A143" s="20" t="s">
        <v>68</v>
      </c>
      <c r="B143" s="21">
        <v>351293.28</v>
      </c>
      <c r="C143" s="22">
        <v>168891</v>
      </c>
      <c r="D143" s="196">
        <v>193800</v>
      </c>
      <c r="E143" s="22">
        <v>41887</v>
      </c>
      <c r="F143" s="190"/>
      <c r="G143" s="197"/>
      <c r="H143" s="199"/>
      <c r="I143" s="200"/>
      <c r="J143" s="194"/>
    </row>
    <row r="144" spans="1:11" x14ac:dyDescent="0.45">
      <c r="A144" s="20" t="s">
        <v>72</v>
      </c>
      <c r="B144" s="21">
        <v>0</v>
      </c>
      <c r="C144" s="22">
        <v>0</v>
      </c>
      <c r="D144" s="196">
        <v>125650.3</v>
      </c>
      <c r="E144" s="22">
        <v>40499</v>
      </c>
      <c r="F144" s="190"/>
      <c r="G144" s="197"/>
      <c r="H144" s="199"/>
      <c r="I144" s="200"/>
      <c r="J144" s="194"/>
    </row>
    <row r="145" spans="1:10" x14ac:dyDescent="0.45">
      <c r="A145" s="20" t="s">
        <v>123</v>
      </c>
      <c r="B145" s="21">
        <v>114673.56</v>
      </c>
      <c r="C145" s="22">
        <v>54894</v>
      </c>
      <c r="D145" s="196">
        <v>89199.27</v>
      </c>
      <c r="E145" s="22">
        <v>38581</v>
      </c>
      <c r="F145" s="190"/>
      <c r="G145" s="197"/>
      <c r="H145" s="199"/>
      <c r="I145" s="200"/>
      <c r="J145" s="194"/>
    </row>
    <row r="146" spans="1:10" x14ac:dyDescent="0.45">
      <c r="A146" s="20" t="s">
        <v>52</v>
      </c>
      <c r="B146" s="21">
        <v>573952.91999999993</v>
      </c>
      <c r="C146" s="22">
        <v>207551</v>
      </c>
      <c r="D146" s="196">
        <v>114504.4</v>
      </c>
      <c r="E146" s="22">
        <v>33580</v>
      </c>
      <c r="F146" s="190"/>
      <c r="G146" s="197"/>
      <c r="H146" s="199"/>
      <c r="I146" s="200"/>
      <c r="J146" s="194"/>
    </row>
    <row r="147" spans="1:10" x14ac:dyDescent="0.45">
      <c r="A147" s="20" t="s">
        <v>92</v>
      </c>
      <c r="B147" s="21">
        <v>204013.79</v>
      </c>
      <c r="C147" s="22">
        <v>97778</v>
      </c>
      <c r="D147" s="196">
        <v>0</v>
      </c>
      <c r="E147" s="22">
        <v>0</v>
      </c>
      <c r="F147" s="190"/>
      <c r="G147" s="197"/>
      <c r="H147" s="199"/>
      <c r="I147" s="200"/>
      <c r="J147" s="194"/>
    </row>
    <row r="148" spans="1:10" x14ac:dyDescent="0.45">
      <c r="A148" s="20" t="s">
        <v>58</v>
      </c>
      <c r="B148" s="21">
        <v>194796.6</v>
      </c>
      <c r="C148" s="22">
        <v>84176</v>
      </c>
      <c r="D148" s="196">
        <v>0</v>
      </c>
      <c r="E148" s="22">
        <v>0</v>
      </c>
      <c r="F148" s="190">
        <f t="shared" si="2"/>
        <v>3.6619078497264143E-4</v>
      </c>
      <c r="G148" s="197">
        <f t="shared" si="3"/>
        <v>0</v>
      </c>
      <c r="H148" s="199"/>
      <c r="I148" s="200"/>
      <c r="J148" s="194"/>
    </row>
    <row r="149" spans="1:10" x14ac:dyDescent="0.45">
      <c r="A149" s="20" t="s">
        <v>118</v>
      </c>
      <c r="B149" s="21">
        <v>181530</v>
      </c>
      <c r="C149" s="22">
        <v>39016</v>
      </c>
      <c r="D149" s="196">
        <v>0</v>
      </c>
      <c r="E149" s="201">
        <v>0</v>
      </c>
      <c r="F149" s="190">
        <f t="shared" ref="F149" si="4">+C149/$C$83</f>
        <v>1.6973127336167765E-4</v>
      </c>
      <c r="G149" s="197">
        <f t="shared" ref="G149" si="5">+E149/$E$83</f>
        <v>0</v>
      </c>
      <c r="I149" s="200"/>
      <c r="J149" s="194"/>
    </row>
    <row r="150" spans="1:10" ht="17" thickBot="1" x14ac:dyDescent="0.5">
      <c r="A150" s="23" t="s">
        <v>77</v>
      </c>
      <c r="B150" s="24">
        <v>95298.240000000005</v>
      </c>
      <c r="C150" s="25">
        <v>44952</v>
      </c>
      <c r="D150" s="202">
        <v>0</v>
      </c>
      <c r="E150" s="203">
        <v>0</v>
      </c>
      <c r="F150" s="195"/>
      <c r="G150" s="204"/>
      <c r="I150" s="200"/>
      <c r="J150" s="194"/>
    </row>
    <row r="151" spans="1:10" x14ac:dyDescent="0.45">
      <c r="I151" s="200"/>
      <c r="J151" s="194"/>
    </row>
    <row r="152" spans="1:10" x14ac:dyDescent="0.45">
      <c r="I152" s="200"/>
      <c r="J152" s="194"/>
    </row>
    <row r="153" spans="1:10" x14ac:dyDescent="0.45">
      <c r="I153" s="200"/>
      <c r="J153" s="194"/>
    </row>
    <row r="154" spans="1:10" x14ac:dyDescent="0.45">
      <c r="I154" s="200"/>
      <c r="J154" s="194"/>
    </row>
    <row r="155" spans="1:10" x14ac:dyDescent="0.45">
      <c r="I155" s="200"/>
      <c r="J155" s="194"/>
    </row>
    <row r="156" spans="1:10" x14ac:dyDescent="0.45">
      <c r="I156" s="200"/>
      <c r="J156" s="194"/>
    </row>
    <row r="157" spans="1:10" x14ac:dyDescent="0.45">
      <c r="I157" s="200"/>
      <c r="J157" s="194"/>
    </row>
    <row r="158" spans="1:10" x14ac:dyDescent="0.45">
      <c r="I158" s="200"/>
      <c r="J158" s="194"/>
    </row>
    <row r="159" spans="1:10" x14ac:dyDescent="0.45">
      <c r="I159" s="200"/>
      <c r="J159" s="194"/>
    </row>
    <row r="160" spans="1:10" x14ac:dyDescent="0.45">
      <c r="I160" s="200"/>
      <c r="J160" s="194"/>
    </row>
    <row r="161" spans="9:10" x14ac:dyDescent="0.45">
      <c r="I161" s="200"/>
      <c r="J161" s="194"/>
    </row>
    <row r="162" spans="9:10" x14ac:dyDescent="0.45">
      <c r="I162" s="200"/>
      <c r="J162" s="194"/>
    </row>
    <row r="163" spans="9:10" x14ac:dyDescent="0.45">
      <c r="I163" s="200"/>
      <c r="J163" s="194"/>
    </row>
    <row r="164" spans="9:10" x14ac:dyDescent="0.45">
      <c r="I164" s="200"/>
      <c r="J164" s="194"/>
    </row>
  </sheetData>
  <mergeCells count="11">
    <mergeCell ref="H87:H96"/>
    <mergeCell ref="K10:L11"/>
    <mergeCell ref="A1:A3"/>
    <mergeCell ref="B10:C10"/>
    <mergeCell ref="D10:E10"/>
    <mergeCell ref="A10:A11"/>
    <mergeCell ref="A85:A86"/>
    <mergeCell ref="B85:C85"/>
    <mergeCell ref="D85:E85"/>
    <mergeCell ref="F85:F86"/>
    <mergeCell ref="G85:G86"/>
  </mergeCells>
  <phoneticPr fontId="9" type="noConversion"/>
  <conditionalFormatting sqref="F12:G84">
    <cfRule type="cellIs" dxfId="6" priority="4" operator="lessThan">
      <formula>0</formula>
    </cfRule>
  </conditionalFormatting>
  <conditionalFormatting sqref="F1:H10 H85:H87 F87:G87">
    <cfRule type="cellIs" dxfId="5" priority="54" stopIfTrue="1" operator="lessThan">
      <formula>0</formula>
    </cfRule>
  </conditionalFormatting>
  <conditionalFormatting sqref="F56:H84 F85:G85 F89:G65127 H99:H65132">
    <cfRule type="cellIs" dxfId="4" priority="1" stopIfTrue="1" operator="lessThan">
      <formula>0</formula>
    </cfRule>
  </conditionalFormatting>
  <pageMargins left="0.24996875390576173" right="0.24996875390576173" top="0.24996875390576173" bottom="0.24996875390576173" header="0.5" footer="0.5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8AED4-CA46-4E41-89CA-43170A51EB93}">
  <dimension ref="A1:O181"/>
  <sheetViews>
    <sheetView showGridLines="0" topLeftCell="A30" zoomScale="70" zoomScaleNormal="70" workbookViewId="0">
      <selection activeCell="A50" sqref="A50:F50"/>
    </sheetView>
  </sheetViews>
  <sheetFormatPr baseColWidth="10" defaultColWidth="9.08984375" defaultRowHeight="16.5" x14ac:dyDescent="0.45"/>
  <cols>
    <col min="1" max="1" width="32" style="143" customWidth="1"/>
    <col min="2" max="2" width="18.453125" style="147" customWidth="1"/>
    <col min="3" max="3" width="17.54296875" style="148" customWidth="1"/>
    <col min="4" max="4" width="18.6328125" style="147" bestFit="1" customWidth="1"/>
    <col min="5" max="5" width="16.453125" style="148" bestFit="1" customWidth="1"/>
    <col min="6" max="6" width="16.453125" style="150" bestFit="1" customWidth="1"/>
    <col min="7" max="7" width="16.453125" style="150" customWidth="1"/>
    <col min="8" max="8" width="16.453125" style="150" bestFit="1" customWidth="1"/>
    <col min="9" max="9" width="10.453125" style="151" customWidth="1"/>
    <col min="10" max="10" width="15.08984375" style="143" bestFit="1" customWidth="1"/>
    <col min="11" max="11" width="19.453125" style="143" bestFit="1" customWidth="1"/>
    <col min="12" max="12" width="18.6328125" style="143" customWidth="1"/>
    <col min="13" max="13" width="20.453125" style="143" customWidth="1"/>
    <col min="14" max="14" width="13.6328125" style="143" bestFit="1" customWidth="1"/>
    <col min="15" max="16384" width="9.08984375" style="143"/>
  </cols>
  <sheetData>
    <row r="1" spans="1:15" x14ac:dyDescent="0.45">
      <c r="A1" s="235"/>
      <c r="F1" s="149"/>
      <c r="G1" s="149"/>
    </row>
    <row r="2" spans="1:15" x14ac:dyDescent="0.45">
      <c r="A2" s="235"/>
      <c r="B2" s="152"/>
      <c r="D2" s="152"/>
    </row>
    <row r="3" spans="1:15" x14ac:dyDescent="0.45">
      <c r="A3" s="235"/>
      <c r="B3" s="152"/>
      <c r="D3" s="152"/>
    </row>
    <row r="4" spans="1:15" s="144" customFormat="1" x14ac:dyDescent="0.45">
      <c r="A4" s="40" t="s">
        <v>5</v>
      </c>
      <c r="B4" s="153"/>
      <c r="C4" s="154"/>
      <c r="D4" s="152"/>
      <c r="E4" s="154"/>
      <c r="F4" s="149"/>
      <c r="G4" s="149"/>
      <c r="H4" s="149"/>
      <c r="I4" s="155"/>
    </row>
    <row r="5" spans="1:15" s="144" customFormat="1" x14ac:dyDescent="0.45">
      <c r="A5" s="40" t="s">
        <v>103</v>
      </c>
      <c r="B5" s="153"/>
      <c r="C5" s="154"/>
      <c r="D5" s="153"/>
      <c r="E5" s="154"/>
      <c r="F5" s="149"/>
      <c r="G5" s="149"/>
      <c r="H5" s="149"/>
      <c r="I5" s="155"/>
    </row>
    <row r="6" spans="1:15" s="144" customFormat="1" x14ac:dyDescent="0.45">
      <c r="A6" s="40" t="s">
        <v>136</v>
      </c>
      <c r="B6" s="153"/>
      <c r="C6" s="154"/>
      <c r="D6" s="153"/>
      <c r="E6" s="154"/>
      <c r="F6" s="156"/>
      <c r="G6" s="156"/>
      <c r="H6" s="149"/>
      <c r="I6" s="155"/>
    </row>
    <row r="7" spans="1:15" s="144" customFormat="1" x14ac:dyDescent="0.45">
      <c r="A7" s="40" t="s">
        <v>74</v>
      </c>
      <c r="B7" s="153"/>
      <c r="C7" s="154"/>
      <c r="D7" s="153"/>
      <c r="E7" s="154"/>
      <c r="F7" s="149"/>
      <c r="G7" s="149"/>
      <c r="H7" s="149"/>
      <c r="I7" s="157"/>
    </row>
    <row r="8" spans="1:15" s="144" customFormat="1" x14ac:dyDescent="0.45">
      <c r="A8" s="40" t="s">
        <v>7</v>
      </c>
      <c r="B8" s="153"/>
      <c r="C8" s="154"/>
      <c r="D8" s="153"/>
      <c r="E8" s="154"/>
      <c r="F8" s="149"/>
      <c r="G8" s="149"/>
      <c r="H8" s="149"/>
      <c r="I8" s="157"/>
    </row>
    <row r="9" spans="1:15" ht="17" thickBot="1" x14ac:dyDescent="0.5">
      <c r="A9" s="158"/>
      <c r="B9" s="152"/>
      <c r="D9" s="152"/>
      <c r="F9" s="159"/>
      <c r="G9" s="159"/>
      <c r="H9" s="159"/>
    </row>
    <row r="10" spans="1:15" ht="15" customHeight="1" thickBot="1" x14ac:dyDescent="0.5">
      <c r="A10" s="224" t="s">
        <v>47</v>
      </c>
      <c r="B10" s="236" t="s">
        <v>139</v>
      </c>
      <c r="C10" s="227"/>
      <c r="D10" s="236" t="s">
        <v>140</v>
      </c>
      <c r="E10" s="227"/>
      <c r="F10" s="160"/>
      <c r="G10" s="161" t="s">
        <v>29</v>
      </c>
      <c r="H10" s="162"/>
      <c r="I10" s="163"/>
      <c r="K10" s="231" t="s">
        <v>108</v>
      </c>
      <c r="L10" s="232"/>
    </row>
    <row r="11" spans="1:15" ht="15" customHeight="1" thickBot="1" x14ac:dyDescent="0.5">
      <c r="A11" s="225"/>
      <c r="B11" s="164" t="s">
        <v>4</v>
      </c>
      <c r="C11" s="146" t="s">
        <v>0</v>
      </c>
      <c r="D11" s="165" t="s">
        <v>4</v>
      </c>
      <c r="E11" s="146" t="s">
        <v>0</v>
      </c>
      <c r="F11" s="165" t="s">
        <v>4</v>
      </c>
      <c r="G11" s="146" t="s">
        <v>0</v>
      </c>
      <c r="H11" s="145" t="s">
        <v>30</v>
      </c>
      <c r="I11" s="143"/>
      <c r="J11" s="166"/>
      <c r="K11" s="233"/>
      <c r="L11" s="234"/>
      <c r="M11" s="167"/>
      <c r="N11" s="167"/>
      <c r="O11" s="167"/>
    </row>
    <row r="12" spans="1:15" ht="17" thickBot="1" x14ac:dyDescent="0.5">
      <c r="A12" s="29" t="s">
        <v>41</v>
      </c>
      <c r="B12" s="30">
        <v>1960747769.28</v>
      </c>
      <c r="C12" s="31">
        <v>968343358</v>
      </c>
      <c r="D12" s="30">
        <v>2158493355.7280002</v>
      </c>
      <c r="E12" s="31">
        <v>1016292627</v>
      </c>
      <c r="F12" s="32">
        <v>0.100852128736892</v>
      </c>
      <c r="G12" s="32">
        <v>4.9516804761312823E-2</v>
      </c>
      <c r="H12" s="32">
        <v>0.49355342218092052</v>
      </c>
      <c r="I12" s="168"/>
      <c r="J12" s="166"/>
      <c r="K12" s="169">
        <v>2024</v>
      </c>
      <c r="L12" s="169">
        <v>2025</v>
      </c>
    </row>
    <row r="13" spans="1:15" ht="17" thickBot="1" x14ac:dyDescent="0.5">
      <c r="A13" s="20" t="s">
        <v>41</v>
      </c>
      <c r="B13" s="21">
        <v>1960747769.28</v>
      </c>
      <c r="C13" s="22">
        <v>968343358</v>
      </c>
      <c r="D13" s="21">
        <v>2158493355.7280002</v>
      </c>
      <c r="E13" s="22">
        <v>1016292627</v>
      </c>
      <c r="F13" s="33">
        <v>0.100852128736892</v>
      </c>
      <c r="G13" s="33">
        <v>4.9516804761312823E-2</v>
      </c>
      <c r="H13" s="33">
        <v>0.49355342218092052</v>
      </c>
      <c r="I13" s="168"/>
      <c r="J13" s="173" t="s">
        <v>41</v>
      </c>
      <c r="K13" s="174">
        <f>+C12/$C$98</f>
        <v>0.536989505485576</v>
      </c>
      <c r="L13" s="175">
        <f>+H12</f>
        <v>0.49355342218092052</v>
      </c>
    </row>
    <row r="14" spans="1:15" ht="17" thickBot="1" x14ac:dyDescent="0.5">
      <c r="A14" s="29" t="s">
        <v>1</v>
      </c>
      <c r="B14" s="30">
        <v>904297168.676</v>
      </c>
      <c r="C14" s="31">
        <v>332955458</v>
      </c>
      <c r="D14" s="30">
        <v>1109847408.2880001</v>
      </c>
      <c r="E14" s="31">
        <v>380158173</v>
      </c>
      <c r="F14" s="32">
        <v>0.22730386285843451</v>
      </c>
      <c r="G14" s="32">
        <v>0.1417688578632641</v>
      </c>
      <c r="H14" s="32">
        <v>0.1846204156848581</v>
      </c>
      <c r="I14" s="168"/>
      <c r="J14" s="176" t="s">
        <v>2</v>
      </c>
      <c r="K14" s="174">
        <f>+C16/$C$98</f>
        <v>0.19762165192649062</v>
      </c>
      <c r="L14" s="177">
        <f>+H16</f>
        <v>0.22582603341214619</v>
      </c>
    </row>
    <row r="15" spans="1:15" ht="17" thickBot="1" x14ac:dyDescent="0.5">
      <c r="A15" s="20" t="s">
        <v>87</v>
      </c>
      <c r="B15" s="21">
        <v>904297168.676</v>
      </c>
      <c r="C15" s="22">
        <v>332955458</v>
      </c>
      <c r="D15" s="21">
        <v>1109847408.2880001</v>
      </c>
      <c r="E15" s="22">
        <v>380158173</v>
      </c>
      <c r="F15" s="33">
        <v>0.22730386285843451</v>
      </c>
      <c r="G15" s="33">
        <v>0.1417688578632641</v>
      </c>
      <c r="H15" s="33">
        <v>0.1846204156848581</v>
      </c>
      <c r="I15" s="168"/>
      <c r="J15" s="176" t="s">
        <v>1</v>
      </c>
      <c r="K15" s="174">
        <f>+C14/$C$98</f>
        <v>0.18463862561046604</v>
      </c>
      <c r="L15" s="177">
        <f>+H14</f>
        <v>0.1846204156848581</v>
      </c>
    </row>
    <row r="16" spans="1:15" ht="17" thickBot="1" x14ac:dyDescent="0.5">
      <c r="A16" s="29" t="s">
        <v>2</v>
      </c>
      <c r="B16" s="30">
        <v>799377825.45899999</v>
      </c>
      <c r="C16" s="31">
        <v>356367512</v>
      </c>
      <c r="D16" s="30">
        <v>1163332066.5699999</v>
      </c>
      <c r="E16" s="31">
        <v>465006061</v>
      </c>
      <c r="F16" s="32">
        <v>0.45529689405884982</v>
      </c>
      <c r="G16" s="32">
        <v>0.3048497557768397</v>
      </c>
      <c r="H16" s="32">
        <v>0.22582603341214619</v>
      </c>
      <c r="I16" s="168"/>
      <c r="J16" s="176" t="s">
        <v>61</v>
      </c>
      <c r="K16" s="174">
        <f>+C44/$C$98</f>
        <v>4.8506572837112301E-2</v>
      </c>
      <c r="L16" s="177">
        <f>+H44</f>
        <v>5.79999143513725E-2</v>
      </c>
    </row>
    <row r="17" spans="1:13" ht="17" thickBot="1" x14ac:dyDescent="0.5">
      <c r="A17" s="20" t="s">
        <v>40</v>
      </c>
      <c r="B17" s="21">
        <v>197266184.44499999</v>
      </c>
      <c r="C17" s="22">
        <v>93674540</v>
      </c>
      <c r="D17" s="21">
        <v>300195940.64999998</v>
      </c>
      <c r="E17" s="22">
        <v>127853162</v>
      </c>
      <c r="F17" s="33">
        <v>0.52178104673433245</v>
      </c>
      <c r="G17" s="33">
        <v>0.3648656507947623</v>
      </c>
      <c r="H17" s="33">
        <v>6.2090744304643702E-2</v>
      </c>
      <c r="I17" s="168"/>
      <c r="J17" s="176" t="s">
        <v>95</v>
      </c>
      <c r="K17" s="174">
        <f>+C64/$C$98</f>
        <v>2.4024720357088431E-2</v>
      </c>
      <c r="L17" s="177">
        <f>+H64</f>
        <v>2.6738349856843629E-2</v>
      </c>
    </row>
    <row r="18" spans="1:13" ht="17" thickBot="1" x14ac:dyDescent="0.5">
      <c r="A18" s="20" t="s">
        <v>38</v>
      </c>
      <c r="B18" s="21">
        <v>136256775.94</v>
      </c>
      <c r="C18" s="22">
        <v>60659974</v>
      </c>
      <c r="D18" s="21">
        <v>241688662.28</v>
      </c>
      <c r="E18" s="22">
        <v>99517407</v>
      </c>
      <c r="F18" s="33">
        <v>0.77377352878528716</v>
      </c>
      <c r="G18" s="33">
        <v>0.64057780506137374</v>
      </c>
      <c r="H18" s="33">
        <v>4.8329738390812407E-2</v>
      </c>
      <c r="I18" s="168"/>
      <c r="J18" s="178" t="s">
        <v>96</v>
      </c>
      <c r="K18" s="174">
        <f>+C86/$C$98</f>
        <v>7.4987534476850942E-3</v>
      </c>
      <c r="L18" s="177">
        <f>+H86</f>
        <v>1.0420704099212461E-2</v>
      </c>
    </row>
    <row r="19" spans="1:13" ht="17" thickBot="1" x14ac:dyDescent="0.5">
      <c r="A19" s="20" t="s">
        <v>39</v>
      </c>
      <c r="B19" s="21">
        <v>131525940.074</v>
      </c>
      <c r="C19" s="22">
        <v>59719385</v>
      </c>
      <c r="D19" s="21">
        <v>184948510.40000001</v>
      </c>
      <c r="E19" s="22">
        <v>74811514</v>
      </c>
      <c r="F19" s="33">
        <v>0.40617516435117712</v>
      </c>
      <c r="G19" s="33">
        <v>0.25271742165462691</v>
      </c>
      <c r="H19" s="33">
        <v>3.6331542483222047E-2</v>
      </c>
      <c r="I19" s="168"/>
      <c r="J19" s="178" t="s">
        <v>54</v>
      </c>
      <c r="K19" s="174">
        <f>+C96/$C$98</f>
        <v>7.2017033558147571E-4</v>
      </c>
      <c r="L19" s="177">
        <f>+H96</f>
        <v>8.4116041464652835E-4</v>
      </c>
    </row>
    <row r="20" spans="1:13" x14ac:dyDescent="0.45">
      <c r="A20" s="20" t="s">
        <v>37</v>
      </c>
      <c r="B20" s="21">
        <v>83813979.150000006</v>
      </c>
      <c r="C20" s="22">
        <v>40714872</v>
      </c>
      <c r="D20" s="21">
        <v>89806962.969999999</v>
      </c>
      <c r="E20" s="22">
        <v>38516337</v>
      </c>
      <c r="F20" s="33">
        <v>7.1503392164145918E-2</v>
      </c>
      <c r="G20" s="33">
        <v>-5.3998327687239223E-2</v>
      </c>
      <c r="H20" s="33">
        <v>1.8705114482960441E-2</v>
      </c>
      <c r="I20" s="168"/>
      <c r="L20" s="166"/>
    </row>
    <row r="21" spans="1:13" x14ac:dyDescent="0.45">
      <c r="A21" s="20" t="s">
        <v>89</v>
      </c>
      <c r="B21" s="21">
        <v>59652533.219999999</v>
      </c>
      <c r="C21" s="22">
        <v>21912205</v>
      </c>
      <c r="D21" s="21">
        <v>69290362.260000005</v>
      </c>
      <c r="E21" s="22">
        <v>20870371</v>
      </c>
      <c r="F21" s="33">
        <v>0.16156613172579701</v>
      </c>
      <c r="G21" s="33">
        <v>-4.7545831193163801E-2</v>
      </c>
      <c r="H21" s="33">
        <v>1.013550896225821E-2</v>
      </c>
      <c r="I21" s="168"/>
    </row>
    <row r="22" spans="1:13" x14ac:dyDescent="0.45">
      <c r="A22" s="20" t="s">
        <v>90</v>
      </c>
      <c r="B22" s="21">
        <v>43012954.590000004</v>
      </c>
      <c r="C22" s="22">
        <v>15019170</v>
      </c>
      <c r="D22" s="21">
        <v>64679484.130000003</v>
      </c>
      <c r="E22" s="22">
        <v>19876621</v>
      </c>
      <c r="F22" s="33">
        <v>0.50372102420132769</v>
      </c>
      <c r="G22" s="33">
        <v>0.32341674007285359</v>
      </c>
      <c r="H22" s="33">
        <v>9.6529031652053416E-3</v>
      </c>
      <c r="I22" s="168"/>
      <c r="M22" s="179"/>
    </row>
    <row r="23" spans="1:13" x14ac:dyDescent="0.45">
      <c r="A23" s="20" t="s">
        <v>63</v>
      </c>
      <c r="B23" s="21">
        <v>34794648.460000001</v>
      </c>
      <c r="C23" s="22">
        <v>17218511</v>
      </c>
      <c r="D23" s="21">
        <v>41921863.270000003</v>
      </c>
      <c r="E23" s="22">
        <v>18465067</v>
      </c>
      <c r="F23" s="33">
        <v>0.20483652301282659</v>
      </c>
      <c r="G23" s="33">
        <v>7.2396271663676348E-2</v>
      </c>
      <c r="H23" s="33">
        <v>8.9673945933782546E-3</v>
      </c>
      <c r="I23" s="168"/>
      <c r="M23" s="179"/>
    </row>
    <row r="24" spans="1:13" x14ac:dyDescent="0.45">
      <c r="A24" s="20" t="s">
        <v>34</v>
      </c>
      <c r="B24" s="21">
        <v>28627879.41</v>
      </c>
      <c r="C24" s="22">
        <v>12779300</v>
      </c>
      <c r="D24" s="21">
        <v>34710357.299999997</v>
      </c>
      <c r="E24" s="22">
        <v>14016773</v>
      </c>
      <c r="F24" s="33">
        <v>0.21246693836062919</v>
      </c>
      <c r="G24" s="33">
        <v>9.6834177145852962E-2</v>
      </c>
      <c r="H24" s="33">
        <v>6.8071204083261817E-3</v>
      </c>
      <c r="I24" s="168"/>
    </row>
    <row r="25" spans="1:13" x14ac:dyDescent="0.45">
      <c r="A25" s="20" t="s">
        <v>88</v>
      </c>
      <c r="B25" s="21">
        <v>24146898.559999999</v>
      </c>
      <c r="C25" s="22">
        <v>8089299</v>
      </c>
      <c r="D25" s="21">
        <v>44849216.369999997</v>
      </c>
      <c r="E25" s="22">
        <v>13981509</v>
      </c>
      <c r="F25" s="33">
        <v>0.85734893690628899</v>
      </c>
      <c r="G25" s="33">
        <v>0.72839562488665588</v>
      </c>
      <c r="H25" s="33">
        <v>6.7899947622106884E-3</v>
      </c>
      <c r="I25" s="168"/>
    </row>
    <row r="26" spans="1:13" x14ac:dyDescent="0.45">
      <c r="A26" s="20" t="s">
        <v>35</v>
      </c>
      <c r="B26" s="21">
        <v>24637005.170000002</v>
      </c>
      <c r="C26" s="22">
        <v>11719483</v>
      </c>
      <c r="D26" s="21">
        <v>30145602.969999999</v>
      </c>
      <c r="E26" s="22">
        <v>13363864</v>
      </c>
      <c r="F26" s="33">
        <v>0.22359039834548189</v>
      </c>
      <c r="G26" s="33">
        <v>0.1403117355944796</v>
      </c>
      <c r="H26" s="33">
        <v>6.4900409936363788E-3</v>
      </c>
      <c r="I26" s="168"/>
    </row>
    <row r="27" spans="1:13" x14ac:dyDescent="0.45">
      <c r="A27" s="20" t="s">
        <v>91</v>
      </c>
      <c r="B27" s="21">
        <v>7946891.6699999999</v>
      </c>
      <c r="C27" s="22">
        <v>3613176</v>
      </c>
      <c r="D27" s="21">
        <v>17400792.48</v>
      </c>
      <c r="E27" s="22">
        <v>7196471</v>
      </c>
      <c r="F27" s="33">
        <v>1.18963504255243</v>
      </c>
      <c r="G27" s="33">
        <v>0.99172999045714905</v>
      </c>
      <c r="H27" s="33">
        <v>3.4949017589160879E-3</v>
      </c>
      <c r="I27" s="168"/>
    </row>
    <row r="28" spans="1:13" x14ac:dyDescent="0.45">
      <c r="A28" s="20" t="s">
        <v>33</v>
      </c>
      <c r="B28" s="21">
        <v>5022294.62</v>
      </c>
      <c r="C28" s="22">
        <v>2616579</v>
      </c>
      <c r="D28" s="21">
        <v>9262160.3599999994</v>
      </c>
      <c r="E28" s="22">
        <v>4158176</v>
      </c>
      <c r="F28" s="33">
        <v>0.84420888474280686</v>
      </c>
      <c r="G28" s="33">
        <v>0.58916508922528243</v>
      </c>
      <c r="H28" s="33">
        <v>2.0193809738526928E-3</v>
      </c>
      <c r="I28" s="168"/>
    </row>
    <row r="29" spans="1:13" x14ac:dyDescent="0.45">
      <c r="A29" s="20" t="s">
        <v>104</v>
      </c>
      <c r="B29" s="21">
        <v>369520.58</v>
      </c>
      <c r="C29" s="22">
        <v>177740</v>
      </c>
      <c r="D29" s="21">
        <v>9796835.9100000001</v>
      </c>
      <c r="E29" s="22">
        <v>3927418</v>
      </c>
      <c r="F29" s="33">
        <v>25.512287651204701</v>
      </c>
      <c r="G29" s="33">
        <v>21.096421739619672</v>
      </c>
      <c r="H29" s="33">
        <v>1.9073154155972701E-3</v>
      </c>
      <c r="I29" s="168"/>
    </row>
    <row r="30" spans="1:13" x14ac:dyDescent="0.45">
      <c r="A30" s="20" t="s">
        <v>36</v>
      </c>
      <c r="B30" s="21">
        <v>6506365.4299999997</v>
      </c>
      <c r="C30" s="22">
        <v>1965803</v>
      </c>
      <c r="D30" s="21">
        <v>8639533.7799999993</v>
      </c>
      <c r="E30" s="22">
        <v>2545185</v>
      </c>
      <c r="F30" s="33">
        <v>0.3278586751620558</v>
      </c>
      <c r="G30" s="33">
        <v>0.29473044857495889</v>
      </c>
      <c r="H30" s="33">
        <v>1.236046325103908E-3</v>
      </c>
      <c r="I30" s="168"/>
    </row>
    <row r="31" spans="1:13" x14ac:dyDescent="0.45">
      <c r="A31" s="20" t="s">
        <v>67</v>
      </c>
      <c r="B31" s="21">
        <v>3431736.57</v>
      </c>
      <c r="C31" s="22">
        <v>1623059</v>
      </c>
      <c r="D31" s="21">
        <v>2704127.98</v>
      </c>
      <c r="E31" s="22">
        <v>1180847</v>
      </c>
      <c r="F31" s="33">
        <v>-0.21202343920005479</v>
      </c>
      <c r="G31" s="33">
        <v>-0.2724558996314983</v>
      </c>
      <c r="H31" s="33">
        <v>5.7346778126539876E-4</v>
      </c>
      <c r="I31" s="168"/>
    </row>
    <row r="32" spans="1:13" x14ac:dyDescent="0.45">
      <c r="A32" s="20" t="s">
        <v>68</v>
      </c>
      <c r="B32" s="21">
        <v>3204483.99</v>
      </c>
      <c r="C32" s="22">
        <v>1263429</v>
      </c>
      <c r="D32" s="21">
        <v>3188179.6</v>
      </c>
      <c r="E32" s="22">
        <v>1058918</v>
      </c>
      <c r="F32" s="33">
        <v>-5.0879923416312636E-3</v>
      </c>
      <c r="G32" s="33">
        <v>-0.16186980036076429</v>
      </c>
      <c r="H32" s="33">
        <v>5.1425405323635793E-4</v>
      </c>
      <c r="I32" s="168"/>
    </row>
    <row r="33" spans="1:9" x14ac:dyDescent="0.45">
      <c r="A33" s="20" t="s">
        <v>92</v>
      </c>
      <c r="B33" s="21">
        <v>1799830.87</v>
      </c>
      <c r="C33" s="22">
        <v>867756</v>
      </c>
      <c r="D33" s="21">
        <v>2435247.17</v>
      </c>
      <c r="E33" s="22">
        <v>1033368</v>
      </c>
      <c r="F33" s="33">
        <v>0.3530422277955485</v>
      </c>
      <c r="G33" s="33">
        <v>0.19085088434997849</v>
      </c>
      <c r="H33" s="33">
        <v>5.018459243159042E-4</v>
      </c>
      <c r="I33" s="168"/>
    </row>
    <row r="34" spans="1:9" x14ac:dyDescent="0.45">
      <c r="A34" s="20" t="s">
        <v>59</v>
      </c>
      <c r="B34" s="21">
        <v>3396587.17</v>
      </c>
      <c r="C34" s="22">
        <v>1288513</v>
      </c>
      <c r="D34" s="21">
        <v>2525110.94</v>
      </c>
      <c r="E34" s="22">
        <v>866094</v>
      </c>
      <c r="F34" s="33">
        <v>-0.25657408050563879</v>
      </c>
      <c r="G34" s="33">
        <v>-0.32783448828222922</v>
      </c>
      <c r="H34" s="33">
        <v>4.2061080270964341E-4</v>
      </c>
      <c r="I34" s="168"/>
    </row>
    <row r="35" spans="1:9" x14ac:dyDescent="0.45">
      <c r="A35" s="20" t="s">
        <v>58</v>
      </c>
      <c r="B35" s="21">
        <v>1144429.1599999999</v>
      </c>
      <c r="C35" s="22">
        <v>474449</v>
      </c>
      <c r="D35" s="21">
        <v>1546501.87</v>
      </c>
      <c r="E35" s="22">
        <v>611267</v>
      </c>
      <c r="F35" s="33">
        <v>0.3513303610683951</v>
      </c>
      <c r="G35" s="33">
        <v>0.28837240672864728</v>
      </c>
      <c r="H35" s="33">
        <v>2.9685634993420528E-4</v>
      </c>
      <c r="I35" s="168"/>
    </row>
    <row r="36" spans="1:9" x14ac:dyDescent="0.45">
      <c r="A36" s="20" t="s">
        <v>57</v>
      </c>
      <c r="B36" s="21">
        <v>951365.29</v>
      </c>
      <c r="C36" s="22">
        <v>322022</v>
      </c>
      <c r="D36" s="21">
        <v>1510932.43</v>
      </c>
      <c r="E36" s="22">
        <v>454737</v>
      </c>
      <c r="F36" s="33">
        <v>0.58817275118372248</v>
      </c>
      <c r="G36" s="33">
        <v>0.41213022712733899</v>
      </c>
      <c r="H36" s="33">
        <v>2.2083895580823229E-4</v>
      </c>
      <c r="I36" s="168"/>
    </row>
    <row r="37" spans="1:9" x14ac:dyDescent="0.45">
      <c r="A37" s="20" t="s">
        <v>98</v>
      </c>
      <c r="B37" s="21">
        <v>308158.53000000003</v>
      </c>
      <c r="C37" s="22">
        <v>148200</v>
      </c>
      <c r="D37" s="21">
        <v>412709.76</v>
      </c>
      <c r="E37" s="22">
        <v>186480</v>
      </c>
      <c r="F37" s="33">
        <v>0.33927741672443718</v>
      </c>
      <c r="G37" s="33">
        <v>0.25829959514170042</v>
      </c>
      <c r="H37" s="33">
        <v>9.056234368243435E-5</v>
      </c>
      <c r="I37" s="168"/>
    </row>
    <row r="38" spans="1:9" x14ac:dyDescent="0.45">
      <c r="A38" s="20" t="s">
        <v>99</v>
      </c>
      <c r="B38" s="21">
        <v>251756.33</v>
      </c>
      <c r="C38" s="22">
        <v>118185</v>
      </c>
      <c r="D38" s="21">
        <v>351304.32</v>
      </c>
      <c r="E38" s="22">
        <v>145349</v>
      </c>
      <c r="F38" s="33">
        <v>0.39541404976788458</v>
      </c>
      <c r="G38" s="33">
        <v>0.2298430426873124</v>
      </c>
      <c r="H38" s="33">
        <v>7.0587441505245334E-5</v>
      </c>
      <c r="I38" s="168"/>
    </row>
    <row r="39" spans="1:9" x14ac:dyDescent="0.45">
      <c r="A39" s="20" t="s">
        <v>94</v>
      </c>
      <c r="B39" s="21">
        <v>170653.7</v>
      </c>
      <c r="C39" s="22">
        <v>81866</v>
      </c>
      <c r="D39" s="21">
        <v>394592.4</v>
      </c>
      <c r="E39" s="22">
        <v>142531</v>
      </c>
      <c r="F39" s="33">
        <v>1.31224051983637</v>
      </c>
      <c r="G39" s="33">
        <v>0.7410280214008258</v>
      </c>
      <c r="H39" s="33">
        <v>6.9218905016093154E-5</v>
      </c>
      <c r="I39" s="168"/>
    </row>
    <row r="40" spans="1:9" x14ac:dyDescent="0.45">
      <c r="A40" s="20" t="s">
        <v>120</v>
      </c>
      <c r="B40" s="21">
        <v>94443.3</v>
      </c>
      <c r="C40" s="22">
        <v>46575</v>
      </c>
      <c r="D40" s="21">
        <v>355430.37</v>
      </c>
      <c r="E40" s="22">
        <v>130959</v>
      </c>
      <c r="F40" s="33">
        <v>2.7634259921031981</v>
      </c>
      <c r="G40" s="33">
        <v>1.811787439613527</v>
      </c>
      <c r="H40" s="33">
        <v>6.359906674339297E-5</v>
      </c>
      <c r="I40" s="168"/>
    </row>
    <row r="41" spans="1:9" x14ac:dyDescent="0.45">
      <c r="A41" s="20" t="s">
        <v>73</v>
      </c>
      <c r="B41" s="21">
        <v>764266.09</v>
      </c>
      <c r="C41" s="22">
        <v>116201</v>
      </c>
      <c r="D41" s="21">
        <v>571644.6</v>
      </c>
      <c r="E41" s="22">
        <v>95636</v>
      </c>
      <c r="F41" s="33">
        <v>-0.25203458915729199</v>
      </c>
      <c r="G41" s="33">
        <v>-0.17697782291030201</v>
      </c>
      <c r="H41" s="33">
        <v>4.6444767805734083E-5</v>
      </c>
      <c r="I41" s="168"/>
    </row>
    <row r="42" spans="1:9" x14ac:dyDescent="0.45">
      <c r="A42" s="20" t="s">
        <v>75</v>
      </c>
      <c r="B42" s="21">
        <v>183835.14</v>
      </c>
      <c r="C42" s="22">
        <v>90420</v>
      </c>
      <c r="D42" s="21">
        <v>0</v>
      </c>
      <c r="E42" s="22">
        <v>0</v>
      </c>
      <c r="F42" s="33">
        <v>-1</v>
      </c>
      <c r="G42" s="33">
        <v>-1</v>
      </c>
      <c r="H42" s="33">
        <v>0</v>
      </c>
      <c r="I42" s="168"/>
    </row>
    <row r="43" spans="1:9" ht="17" thickBot="1" x14ac:dyDescent="0.5">
      <c r="A43" s="20" t="s">
        <v>124</v>
      </c>
      <c r="B43" s="21">
        <v>96408</v>
      </c>
      <c r="C43" s="22">
        <v>46800</v>
      </c>
      <c r="D43" s="21">
        <v>0</v>
      </c>
      <c r="E43" s="22">
        <v>0</v>
      </c>
      <c r="F43" s="33">
        <v>-1</v>
      </c>
      <c r="G43" s="33">
        <v>-1</v>
      </c>
      <c r="H43" s="33">
        <v>0</v>
      </c>
      <c r="I43" s="168"/>
    </row>
    <row r="44" spans="1:9" ht="17" thickBot="1" x14ac:dyDescent="0.5">
      <c r="A44" s="29" t="s">
        <v>61</v>
      </c>
      <c r="B44" s="30">
        <v>207060224.62</v>
      </c>
      <c r="C44" s="31">
        <v>87471016</v>
      </c>
      <c r="D44" s="30">
        <v>312159251.75999999</v>
      </c>
      <c r="E44" s="31">
        <v>119429595</v>
      </c>
      <c r="F44" s="32">
        <v>0.50757709421439712</v>
      </c>
      <c r="G44" s="32">
        <v>0.36536192742976698</v>
      </c>
      <c r="H44" s="32">
        <v>5.79999143513725E-2</v>
      </c>
      <c r="I44" s="168"/>
    </row>
    <row r="45" spans="1:9" x14ac:dyDescent="0.45">
      <c r="A45" s="20" t="s">
        <v>80</v>
      </c>
      <c r="B45" s="21">
        <v>54250091.079999998</v>
      </c>
      <c r="C45" s="22">
        <v>20391023</v>
      </c>
      <c r="D45" s="21">
        <v>84403558.939999998</v>
      </c>
      <c r="E45" s="22">
        <v>28424442</v>
      </c>
      <c r="F45" s="33">
        <v>0.55582335918172254</v>
      </c>
      <c r="G45" s="33">
        <v>0.39396841443413599</v>
      </c>
      <c r="H45" s="33">
        <v>1.380407596195529E-2</v>
      </c>
      <c r="I45" s="168"/>
    </row>
    <row r="46" spans="1:9" x14ac:dyDescent="0.45">
      <c r="A46" s="20" t="s">
        <v>81</v>
      </c>
      <c r="B46" s="21">
        <v>20289432.690000001</v>
      </c>
      <c r="C46" s="22">
        <v>9176388</v>
      </c>
      <c r="D46" s="21">
        <v>57791824.240000002</v>
      </c>
      <c r="E46" s="22">
        <v>21859556</v>
      </c>
      <c r="F46" s="33">
        <v>1.848370633274715</v>
      </c>
      <c r="G46" s="33">
        <v>1.38215254193698</v>
      </c>
      <c r="H46" s="33">
        <v>1.0615897807901221E-2</v>
      </c>
      <c r="I46" s="168"/>
    </row>
    <row r="47" spans="1:9" x14ac:dyDescent="0.45">
      <c r="A47" s="20" t="s">
        <v>83</v>
      </c>
      <c r="B47" s="21">
        <v>48747272.030000001</v>
      </c>
      <c r="C47" s="22">
        <v>19615197</v>
      </c>
      <c r="D47" s="21">
        <v>37381614.469999999</v>
      </c>
      <c r="E47" s="22">
        <v>15341497</v>
      </c>
      <c r="F47" s="33">
        <v>-0.23315474049512669</v>
      </c>
      <c r="G47" s="33">
        <v>-0.2178769858900729</v>
      </c>
      <c r="H47" s="33">
        <v>7.4504607674658711E-3</v>
      </c>
      <c r="I47" s="168"/>
    </row>
    <row r="48" spans="1:9" x14ac:dyDescent="0.45">
      <c r="A48" s="20" t="s">
        <v>84</v>
      </c>
      <c r="B48" s="21">
        <v>29230262.719999999</v>
      </c>
      <c r="C48" s="22">
        <v>13566826</v>
      </c>
      <c r="D48" s="21">
        <v>31240397.850000001</v>
      </c>
      <c r="E48" s="22">
        <v>12380079</v>
      </c>
      <c r="F48" s="33">
        <v>6.8768972391911598E-2</v>
      </c>
      <c r="G48" s="33">
        <v>-8.7474181507155802E-2</v>
      </c>
      <c r="H48" s="33">
        <v>6.012274609683013E-3</v>
      </c>
      <c r="I48" s="168"/>
    </row>
    <row r="49" spans="1:12" x14ac:dyDescent="0.45">
      <c r="A49" s="20" t="s">
        <v>48</v>
      </c>
      <c r="B49" s="21">
        <v>11468466.380000001</v>
      </c>
      <c r="C49" s="22">
        <v>5689562</v>
      </c>
      <c r="D49" s="21">
        <v>25742397.829999998</v>
      </c>
      <c r="E49" s="22">
        <v>11693038</v>
      </c>
      <c r="F49" s="33">
        <v>1.244624257249642</v>
      </c>
      <c r="G49" s="33">
        <v>1.055173667146962</v>
      </c>
      <c r="H49" s="33">
        <v>5.6786192945504337E-3</v>
      </c>
      <c r="I49" s="168"/>
    </row>
    <row r="50" spans="1:12" x14ac:dyDescent="0.45">
      <c r="A50" s="20" t="s">
        <v>56</v>
      </c>
      <c r="B50" s="21">
        <v>578139.48</v>
      </c>
      <c r="C50" s="22">
        <v>273370</v>
      </c>
      <c r="D50" s="21">
        <v>29015627.77</v>
      </c>
      <c r="E50" s="22">
        <v>10897396</v>
      </c>
      <c r="F50" s="33">
        <v>49.18793694905596</v>
      </c>
      <c r="G50" s="33">
        <v>38.86317445220763</v>
      </c>
      <c r="H50" s="33">
        <v>5.2922228753517018E-3</v>
      </c>
      <c r="I50" s="168"/>
    </row>
    <row r="51" spans="1:12" x14ac:dyDescent="0.45">
      <c r="A51" s="20" t="s">
        <v>82</v>
      </c>
      <c r="B51" s="21">
        <v>24901654.370000001</v>
      </c>
      <c r="C51" s="22">
        <v>11335208</v>
      </c>
      <c r="D51" s="21">
        <v>15240876.67</v>
      </c>
      <c r="E51" s="22">
        <v>6383435</v>
      </c>
      <c r="F51" s="33">
        <v>-0.38795726406188979</v>
      </c>
      <c r="G51" s="33">
        <v>-0.43684888711349618</v>
      </c>
      <c r="H51" s="33">
        <v>3.1000580992303749E-3</v>
      </c>
      <c r="I51" s="168"/>
    </row>
    <row r="52" spans="1:12" x14ac:dyDescent="0.45">
      <c r="A52" s="20" t="s">
        <v>86</v>
      </c>
      <c r="B52" s="21">
        <v>3930401.58</v>
      </c>
      <c r="C52" s="22">
        <v>1865943</v>
      </c>
      <c r="D52" s="21">
        <v>7798965.2300000004</v>
      </c>
      <c r="E52" s="22">
        <v>3338765</v>
      </c>
      <c r="F52" s="33">
        <v>0.98426676543316471</v>
      </c>
      <c r="G52" s="33">
        <v>0.78931778730647184</v>
      </c>
      <c r="H52" s="33">
        <v>1.621441352450037E-3</v>
      </c>
      <c r="I52" s="168"/>
    </row>
    <row r="53" spans="1:12" x14ac:dyDescent="0.45">
      <c r="A53" s="20" t="s">
        <v>85</v>
      </c>
      <c r="B53" s="21">
        <v>6290117.9299999997</v>
      </c>
      <c r="C53" s="22">
        <v>2127375</v>
      </c>
      <c r="D53" s="21">
        <v>6965711.2300000004</v>
      </c>
      <c r="E53" s="22">
        <v>2356930</v>
      </c>
      <c r="F53" s="33">
        <v>0.1074055061476409</v>
      </c>
      <c r="G53" s="33">
        <v>0.10790528233151191</v>
      </c>
      <c r="H53" s="33">
        <v>1.1446219685512661E-3</v>
      </c>
      <c r="I53" s="168"/>
    </row>
    <row r="54" spans="1:12" x14ac:dyDescent="0.45">
      <c r="A54" s="20" t="s">
        <v>53</v>
      </c>
      <c r="B54" s="21">
        <v>3596805.98</v>
      </c>
      <c r="C54" s="22">
        <v>1672057</v>
      </c>
      <c r="D54" s="21">
        <v>4936589.1100000003</v>
      </c>
      <c r="E54" s="22">
        <v>2167707</v>
      </c>
      <c r="F54" s="33">
        <v>0.37249246621859777</v>
      </c>
      <c r="G54" s="33">
        <v>0.29643128194792401</v>
      </c>
      <c r="H54" s="33">
        <v>1.052727511458702E-3</v>
      </c>
      <c r="I54" s="168"/>
    </row>
    <row r="55" spans="1:12" x14ac:dyDescent="0.45">
      <c r="A55" s="20" t="s">
        <v>105</v>
      </c>
      <c r="B55" s="21">
        <v>1587079.92</v>
      </c>
      <c r="C55" s="22">
        <v>746031</v>
      </c>
      <c r="D55" s="21">
        <v>3396500.14</v>
      </c>
      <c r="E55" s="22">
        <v>1415818</v>
      </c>
      <c r="F55" s="33">
        <v>1.140093953176599</v>
      </c>
      <c r="G55" s="33">
        <v>0.89780049354517444</v>
      </c>
      <c r="H55" s="33">
        <v>6.8757934527979858E-4</v>
      </c>
      <c r="I55" s="168"/>
      <c r="J55" s="205"/>
      <c r="K55" s="205"/>
    </row>
    <row r="56" spans="1:12" x14ac:dyDescent="0.45">
      <c r="A56" s="20" t="s">
        <v>111</v>
      </c>
      <c r="B56" s="21">
        <v>1218021.8400000001</v>
      </c>
      <c r="C56" s="22">
        <v>575113</v>
      </c>
      <c r="D56" s="21">
        <v>3098315.1</v>
      </c>
      <c r="E56" s="22">
        <v>1237682</v>
      </c>
      <c r="F56" s="33">
        <v>1.5437270484411021</v>
      </c>
      <c r="G56" s="33">
        <v>1.1520675067334589</v>
      </c>
      <c r="H56" s="33">
        <v>6.0106919054892058E-4</v>
      </c>
      <c r="I56" s="168"/>
      <c r="J56" s="205"/>
      <c r="K56" s="205"/>
    </row>
    <row r="57" spans="1:12" x14ac:dyDescent="0.45">
      <c r="A57" s="20" t="s">
        <v>112</v>
      </c>
      <c r="B57" s="21">
        <v>399794.82</v>
      </c>
      <c r="C57" s="22">
        <v>182928</v>
      </c>
      <c r="D57" s="21">
        <v>2366529.06</v>
      </c>
      <c r="E57" s="22">
        <v>890586</v>
      </c>
      <c r="F57" s="33">
        <v>4.9193589851914536</v>
      </c>
      <c r="G57" s="33">
        <v>3.8685056415638939</v>
      </c>
      <c r="H57" s="33">
        <v>4.3250512339534789E-4</v>
      </c>
      <c r="I57" s="168"/>
      <c r="J57" s="205"/>
      <c r="K57" s="205"/>
    </row>
    <row r="58" spans="1:12" x14ac:dyDescent="0.45">
      <c r="A58" s="20" t="s">
        <v>113</v>
      </c>
      <c r="B58" s="21">
        <v>0</v>
      </c>
      <c r="C58" s="22">
        <v>0</v>
      </c>
      <c r="D58" s="21">
        <v>1407142.9</v>
      </c>
      <c r="E58" s="22">
        <v>471600</v>
      </c>
      <c r="F58" s="33"/>
      <c r="G58" s="33"/>
      <c r="H58" s="33">
        <v>2.2902832089573169E-4</v>
      </c>
      <c r="I58" s="168"/>
      <c r="J58" s="205"/>
      <c r="K58" s="205"/>
    </row>
    <row r="59" spans="1:12" x14ac:dyDescent="0.45">
      <c r="A59" s="20" t="s">
        <v>114</v>
      </c>
      <c r="B59" s="21">
        <v>464533.8</v>
      </c>
      <c r="C59" s="22">
        <v>209021</v>
      </c>
      <c r="D59" s="21">
        <v>871666.72</v>
      </c>
      <c r="E59" s="22">
        <v>368242</v>
      </c>
      <c r="F59" s="33">
        <v>0.87643336179197284</v>
      </c>
      <c r="G59" s="33">
        <v>0.76174642739246301</v>
      </c>
      <c r="H59" s="33">
        <v>1.7883343287380409E-4</v>
      </c>
      <c r="I59" s="168"/>
    </row>
    <row r="60" spans="1:12" x14ac:dyDescent="0.45">
      <c r="A60" s="20" t="s">
        <v>115</v>
      </c>
      <c r="B60" s="21">
        <v>108150</v>
      </c>
      <c r="C60" s="22">
        <v>44974</v>
      </c>
      <c r="D60" s="21">
        <v>138600</v>
      </c>
      <c r="E60" s="22">
        <v>52910</v>
      </c>
      <c r="F60" s="33">
        <v>0.28155339805825252</v>
      </c>
      <c r="G60" s="33">
        <v>0.17645750878285241</v>
      </c>
      <c r="H60" s="33">
        <v>2.5695268147992289E-5</v>
      </c>
      <c r="I60" s="168"/>
    </row>
    <row r="61" spans="1:12" x14ac:dyDescent="0.45">
      <c r="A61" s="20" t="s">
        <v>137</v>
      </c>
      <c r="B61" s="21">
        <v>0</v>
      </c>
      <c r="C61" s="22">
        <v>0</v>
      </c>
      <c r="D61" s="21">
        <v>130687.7</v>
      </c>
      <c r="E61" s="22">
        <v>52910</v>
      </c>
      <c r="F61" s="33"/>
      <c r="G61" s="33"/>
      <c r="H61" s="33">
        <v>2.5695268147992289E-5</v>
      </c>
      <c r="I61" s="168"/>
    </row>
    <row r="62" spans="1:12" s="180" customFormat="1" x14ac:dyDescent="0.45">
      <c r="A62" s="20" t="s">
        <v>127</v>
      </c>
      <c r="B62" s="21">
        <v>0</v>
      </c>
      <c r="C62" s="22">
        <v>0</v>
      </c>
      <c r="D62" s="21">
        <v>137908.79999999999</v>
      </c>
      <c r="E62" s="22">
        <v>52910</v>
      </c>
      <c r="F62" s="33"/>
      <c r="G62" s="33"/>
      <c r="H62" s="33">
        <v>2.5695268147992289E-5</v>
      </c>
      <c r="I62" s="168"/>
      <c r="J62" s="143"/>
      <c r="K62" s="143"/>
      <c r="L62" s="143"/>
    </row>
    <row r="63" spans="1:12" ht="17" thickBot="1" x14ac:dyDescent="0.5">
      <c r="A63" s="20" t="s">
        <v>138</v>
      </c>
      <c r="B63" s="21">
        <v>0</v>
      </c>
      <c r="C63" s="22">
        <v>0</v>
      </c>
      <c r="D63" s="21">
        <v>94338</v>
      </c>
      <c r="E63" s="22">
        <v>44092</v>
      </c>
      <c r="F63" s="33"/>
      <c r="G63" s="33"/>
      <c r="H63" s="33">
        <v>2.141288533701145E-5</v>
      </c>
      <c r="I63" s="168"/>
    </row>
    <row r="64" spans="1:12" ht="17" thickBot="1" x14ac:dyDescent="0.5">
      <c r="A64" s="29" t="s">
        <v>66</v>
      </c>
      <c r="B64" s="30">
        <v>102031812.48999999</v>
      </c>
      <c r="C64" s="31">
        <v>43323339</v>
      </c>
      <c r="D64" s="30">
        <v>144989483.91</v>
      </c>
      <c r="E64" s="31">
        <v>55057845</v>
      </c>
      <c r="F64" s="32">
        <v>0.42102232991509608</v>
      </c>
      <c r="G64" s="32">
        <v>0.2708587627560286</v>
      </c>
      <c r="H64" s="32">
        <v>2.6738349856843629E-2</v>
      </c>
      <c r="I64" s="168"/>
    </row>
    <row r="65" spans="1:9" x14ac:dyDescent="0.45">
      <c r="A65" s="20" t="s">
        <v>42</v>
      </c>
      <c r="B65" s="21">
        <v>29908944.57</v>
      </c>
      <c r="C65" s="22">
        <v>13633638</v>
      </c>
      <c r="D65" s="21">
        <v>60357822.109999999</v>
      </c>
      <c r="E65" s="22">
        <v>24206654</v>
      </c>
      <c r="F65" s="33">
        <v>1.0180525584490729</v>
      </c>
      <c r="G65" s="33">
        <v>0.77550951550862646</v>
      </c>
      <c r="H65" s="33">
        <v>1.1755744953613119E-2</v>
      </c>
      <c r="I65" s="168"/>
    </row>
    <row r="66" spans="1:9" x14ac:dyDescent="0.45">
      <c r="A66" s="20" t="s">
        <v>78</v>
      </c>
      <c r="B66" s="21">
        <v>18790714.579999998</v>
      </c>
      <c r="C66" s="22">
        <v>7193172</v>
      </c>
      <c r="D66" s="21">
        <v>27081153.82</v>
      </c>
      <c r="E66" s="22">
        <v>9556823</v>
      </c>
      <c r="F66" s="33">
        <v>0.44119872103341812</v>
      </c>
      <c r="G66" s="33">
        <v>0.32859648010641213</v>
      </c>
      <c r="H66" s="33">
        <v>4.6411855911529026E-3</v>
      </c>
      <c r="I66" s="168"/>
    </row>
    <row r="67" spans="1:9" x14ac:dyDescent="0.45">
      <c r="A67" s="20" t="s">
        <v>44</v>
      </c>
      <c r="B67" s="21">
        <v>17800170.109999999</v>
      </c>
      <c r="C67" s="22">
        <v>7321246</v>
      </c>
      <c r="D67" s="21">
        <v>18302095.370000001</v>
      </c>
      <c r="E67" s="22">
        <v>6543223</v>
      </c>
      <c r="F67" s="33">
        <v>2.8197778835721499E-2</v>
      </c>
      <c r="G67" s="33">
        <v>-0.10626920608869039</v>
      </c>
      <c r="H67" s="33">
        <v>3.1776577119091011E-3</v>
      </c>
      <c r="I67" s="168"/>
    </row>
    <row r="68" spans="1:9" x14ac:dyDescent="0.45">
      <c r="A68" s="20" t="s">
        <v>43</v>
      </c>
      <c r="B68" s="21">
        <v>9680630.4100000001</v>
      </c>
      <c r="C68" s="22">
        <v>4209102</v>
      </c>
      <c r="D68" s="21">
        <v>10713248.41</v>
      </c>
      <c r="E68" s="22">
        <v>4016373</v>
      </c>
      <c r="F68" s="33">
        <v>0.1066684664392636</v>
      </c>
      <c r="G68" s="33">
        <v>-4.5788626647679243E-2</v>
      </c>
      <c r="H68" s="33">
        <v>1.950515615523648E-3</v>
      </c>
      <c r="I68" s="168"/>
    </row>
    <row r="69" spans="1:9" x14ac:dyDescent="0.45">
      <c r="A69" s="20" t="s">
        <v>100</v>
      </c>
      <c r="B69" s="21">
        <v>6723007.9299999997</v>
      </c>
      <c r="C69" s="22">
        <v>2892464</v>
      </c>
      <c r="D69" s="21">
        <v>4706690.3599999994</v>
      </c>
      <c r="E69" s="22">
        <v>1740066</v>
      </c>
      <c r="F69" s="33">
        <v>-0.29991301378697022</v>
      </c>
      <c r="G69" s="33">
        <v>-0.39841394741645869</v>
      </c>
      <c r="H69" s="33">
        <v>8.4504748563984781E-4</v>
      </c>
      <c r="I69" s="168"/>
    </row>
    <row r="70" spans="1:9" x14ac:dyDescent="0.45">
      <c r="A70" s="20" t="s">
        <v>79</v>
      </c>
      <c r="B70" s="21">
        <v>2376706.54</v>
      </c>
      <c r="C70" s="22">
        <v>1080307</v>
      </c>
      <c r="D70" s="21">
        <v>3763753.53</v>
      </c>
      <c r="E70" s="22">
        <v>1552422</v>
      </c>
      <c r="F70" s="33">
        <v>0.58360044315778259</v>
      </c>
      <c r="G70" s="33">
        <v>0.43701929173836712</v>
      </c>
      <c r="H70" s="33">
        <v>7.5391985577097863E-4</v>
      </c>
      <c r="I70" s="168"/>
    </row>
    <row r="71" spans="1:9" x14ac:dyDescent="0.45">
      <c r="A71" s="20" t="s">
        <v>116</v>
      </c>
      <c r="B71" s="21">
        <v>2785390.36</v>
      </c>
      <c r="C71" s="22">
        <v>1262616</v>
      </c>
      <c r="D71" s="21">
        <v>3447704.95</v>
      </c>
      <c r="E71" s="22">
        <v>1395123</v>
      </c>
      <c r="F71" s="33">
        <v>0.23778160487350891</v>
      </c>
      <c r="G71" s="33">
        <v>0.104946397004315</v>
      </c>
      <c r="H71" s="33">
        <v>6.7752900367475794E-4</v>
      </c>
      <c r="I71" s="168"/>
    </row>
    <row r="72" spans="1:9" x14ac:dyDescent="0.45">
      <c r="A72" s="20" t="s">
        <v>70</v>
      </c>
      <c r="B72" s="21">
        <v>2300806.67</v>
      </c>
      <c r="C72" s="22">
        <v>879897</v>
      </c>
      <c r="D72" s="21">
        <v>3782510.7</v>
      </c>
      <c r="E72" s="22">
        <v>1341009</v>
      </c>
      <c r="F72" s="33">
        <v>0.64399327823575914</v>
      </c>
      <c r="G72" s="33">
        <v>0.52405224702436759</v>
      </c>
      <c r="H72" s="33">
        <v>6.5124902369818535E-4</v>
      </c>
      <c r="I72" s="168"/>
    </row>
    <row r="73" spans="1:9" x14ac:dyDescent="0.45">
      <c r="A73" s="20" t="s">
        <v>71</v>
      </c>
      <c r="B73" s="21">
        <v>1934970.23</v>
      </c>
      <c r="C73" s="22">
        <v>780194</v>
      </c>
      <c r="D73" s="21">
        <v>3986442.87</v>
      </c>
      <c r="E73" s="22">
        <v>1311108</v>
      </c>
      <c r="F73" s="33">
        <v>1.060208890138842</v>
      </c>
      <c r="G73" s="33">
        <v>0.68048972435061028</v>
      </c>
      <c r="H73" s="33">
        <v>6.367278705533523E-4</v>
      </c>
      <c r="I73" s="168"/>
    </row>
    <row r="74" spans="1:9" x14ac:dyDescent="0.45">
      <c r="A74" s="20" t="s">
        <v>62</v>
      </c>
      <c r="B74" s="21">
        <v>1781724.1</v>
      </c>
      <c r="C74" s="22">
        <v>782417</v>
      </c>
      <c r="D74" s="21">
        <v>2590055.4</v>
      </c>
      <c r="E74" s="22">
        <v>1048036</v>
      </c>
      <c r="F74" s="33">
        <v>0.45367927615729048</v>
      </c>
      <c r="G74" s="33">
        <v>0.33948521057185621</v>
      </c>
      <c r="H74" s="33">
        <v>5.0896930729066802E-4</v>
      </c>
      <c r="I74" s="168"/>
    </row>
    <row r="75" spans="1:9" x14ac:dyDescent="0.45">
      <c r="A75" s="20" t="s">
        <v>60</v>
      </c>
      <c r="B75" s="21">
        <v>715129.35</v>
      </c>
      <c r="C75" s="22">
        <v>341915</v>
      </c>
      <c r="D75" s="21">
        <v>2336697.73</v>
      </c>
      <c r="E75" s="22">
        <v>905886</v>
      </c>
      <c r="F75" s="33">
        <v>2.2675175896500401</v>
      </c>
      <c r="G75" s="33">
        <v>1.6494479622128311</v>
      </c>
      <c r="H75" s="33">
        <v>4.3993543151601099E-4</v>
      </c>
      <c r="I75" s="168"/>
    </row>
    <row r="76" spans="1:9" x14ac:dyDescent="0.45">
      <c r="A76" s="20" t="s">
        <v>65</v>
      </c>
      <c r="B76" s="21">
        <v>1114950.6100000001</v>
      </c>
      <c r="C76" s="22">
        <v>546631</v>
      </c>
      <c r="D76" s="21">
        <v>1355510.68</v>
      </c>
      <c r="E76" s="22">
        <v>570325</v>
      </c>
      <c r="F76" s="33">
        <v>0.21575849893476429</v>
      </c>
      <c r="G76" s="33">
        <v>4.334551095711725E-2</v>
      </c>
      <c r="H76" s="33">
        <v>2.7697323391615388E-4</v>
      </c>
      <c r="I76" s="168"/>
    </row>
    <row r="77" spans="1:9" x14ac:dyDescent="0.45">
      <c r="A77" s="20" t="s">
        <v>52</v>
      </c>
      <c r="B77" s="21">
        <v>3629506.43</v>
      </c>
      <c r="C77" s="22">
        <v>1570893</v>
      </c>
      <c r="D77" s="21">
        <v>706478.6</v>
      </c>
      <c r="E77" s="22">
        <v>287350</v>
      </c>
      <c r="F77" s="33">
        <v>-0.80535132982255109</v>
      </c>
      <c r="G77" s="33">
        <v>-0.81707856614040553</v>
      </c>
      <c r="H77" s="33">
        <v>1.395489567629103E-4</v>
      </c>
      <c r="I77" s="168"/>
    </row>
    <row r="78" spans="1:9" x14ac:dyDescent="0.45">
      <c r="A78" s="20" t="s">
        <v>72</v>
      </c>
      <c r="B78" s="21">
        <v>405309.4</v>
      </c>
      <c r="C78" s="22">
        <v>126639</v>
      </c>
      <c r="D78" s="21">
        <v>407874.17</v>
      </c>
      <c r="E78" s="22">
        <v>143173</v>
      </c>
      <c r="F78" s="33">
        <v>6.3279312051482961E-3</v>
      </c>
      <c r="G78" s="33">
        <v>0.13056009602097299</v>
      </c>
      <c r="H78" s="33">
        <v>6.9530686572528817E-5</v>
      </c>
      <c r="I78" s="168"/>
    </row>
    <row r="79" spans="1:9" x14ac:dyDescent="0.45">
      <c r="A79" s="20" t="s">
        <v>122</v>
      </c>
      <c r="B79" s="21">
        <v>270000</v>
      </c>
      <c r="C79" s="22">
        <v>80000</v>
      </c>
      <c r="D79" s="21">
        <v>404500</v>
      </c>
      <c r="E79" s="22">
        <v>114000</v>
      </c>
      <c r="F79" s="33">
        <v>0.49814814814814817</v>
      </c>
      <c r="G79" s="33">
        <v>0.42499999999999999</v>
      </c>
      <c r="H79" s="33">
        <v>5.5363080114744298E-5</v>
      </c>
      <c r="I79" s="168"/>
    </row>
    <row r="80" spans="1:9" x14ac:dyDescent="0.45">
      <c r="A80" s="20" t="s">
        <v>117</v>
      </c>
      <c r="B80" s="21">
        <v>362106.5</v>
      </c>
      <c r="C80" s="22">
        <v>131844</v>
      </c>
      <c r="D80" s="21">
        <v>310420.09999999998</v>
      </c>
      <c r="E80" s="22">
        <v>113663</v>
      </c>
      <c r="F80" s="33">
        <v>-0.1427381171009082</v>
      </c>
      <c r="G80" s="33">
        <v>-0.13789781863414341</v>
      </c>
      <c r="H80" s="33">
        <v>5.519941907966825E-5</v>
      </c>
      <c r="I80" s="168"/>
    </row>
    <row r="81" spans="1:12" x14ac:dyDescent="0.45">
      <c r="A81" s="20" t="s">
        <v>121</v>
      </c>
      <c r="B81" s="21">
        <v>0</v>
      </c>
      <c r="C81" s="22">
        <v>0</v>
      </c>
      <c r="D81" s="21">
        <v>275981.59999999998</v>
      </c>
      <c r="E81" s="22">
        <v>89320</v>
      </c>
      <c r="F81" s="33"/>
      <c r="G81" s="33"/>
      <c r="H81" s="33">
        <v>4.3377458910955787E-5</v>
      </c>
      <c r="I81" s="168"/>
    </row>
    <row r="82" spans="1:12" x14ac:dyDescent="0.45">
      <c r="A82" s="20" t="s">
        <v>64</v>
      </c>
      <c r="B82" s="21">
        <v>135300.35</v>
      </c>
      <c r="C82" s="22">
        <v>40929</v>
      </c>
      <c r="D82" s="21">
        <v>167215.4</v>
      </c>
      <c r="E82" s="22">
        <v>57099</v>
      </c>
      <c r="F82" s="33">
        <v>0.23588298182525011</v>
      </c>
      <c r="G82" s="33">
        <v>0.39507439712673159</v>
      </c>
      <c r="H82" s="33">
        <v>2.7729618521682319E-5</v>
      </c>
      <c r="I82" s="168"/>
    </row>
    <row r="83" spans="1:12" x14ac:dyDescent="0.45">
      <c r="A83" s="20" t="s">
        <v>118</v>
      </c>
      <c r="B83" s="21">
        <v>403440.23</v>
      </c>
      <c r="C83" s="22">
        <v>101274</v>
      </c>
      <c r="D83" s="21">
        <v>203431.67999999999</v>
      </c>
      <c r="E83" s="22">
        <v>43175</v>
      </c>
      <c r="F83" s="33">
        <v>-0.49575757479614763</v>
      </c>
      <c r="G83" s="33">
        <v>-0.57368130023500608</v>
      </c>
      <c r="H83" s="33">
        <v>2.0967552490825311E-5</v>
      </c>
      <c r="I83" s="168"/>
    </row>
    <row r="84" spans="1:12" s="180" customFormat="1" x14ac:dyDescent="0.45">
      <c r="A84" s="20" t="s">
        <v>107</v>
      </c>
      <c r="B84" s="21">
        <v>438820.04</v>
      </c>
      <c r="C84" s="22">
        <v>131972</v>
      </c>
      <c r="D84" s="21">
        <v>89896.43</v>
      </c>
      <c r="E84" s="22">
        <v>23017</v>
      </c>
      <c r="F84" s="33">
        <v>-0.79514055465652844</v>
      </c>
      <c r="G84" s="33">
        <v>-0.82559179219834511</v>
      </c>
      <c r="H84" s="33">
        <v>1.1178000131588331E-5</v>
      </c>
      <c r="I84" s="168"/>
      <c r="J84" s="143"/>
      <c r="K84" s="143"/>
      <c r="L84" s="143"/>
    </row>
    <row r="85" spans="1:12" ht="17" thickBot="1" x14ac:dyDescent="0.5">
      <c r="A85" s="20" t="s">
        <v>125</v>
      </c>
      <c r="B85" s="21">
        <v>474184.08</v>
      </c>
      <c r="C85" s="22">
        <v>216189</v>
      </c>
      <c r="D85" s="21">
        <v>0</v>
      </c>
      <c r="E85" s="22">
        <v>0</v>
      </c>
      <c r="F85" s="33">
        <v>-1</v>
      </c>
      <c r="G85" s="33">
        <v>-1</v>
      </c>
      <c r="H85" s="33">
        <v>0</v>
      </c>
      <c r="I85" s="168"/>
    </row>
    <row r="86" spans="1:12" ht="17" thickBot="1" x14ac:dyDescent="0.5">
      <c r="A86" s="29" t="s">
        <v>46</v>
      </c>
      <c r="B86" s="30">
        <v>28020236.579999998</v>
      </c>
      <c r="C86" s="31">
        <v>13522365</v>
      </c>
      <c r="D86" s="30">
        <v>49773198.539999999</v>
      </c>
      <c r="E86" s="31">
        <v>21457626</v>
      </c>
      <c r="F86" s="32">
        <v>0.77633041740720388</v>
      </c>
      <c r="G86" s="32">
        <v>0.58682493779749323</v>
      </c>
      <c r="H86" s="32">
        <v>1.0420704099212461E-2</v>
      </c>
      <c r="I86" s="168"/>
    </row>
    <row r="87" spans="1:12" x14ac:dyDescent="0.45">
      <c r="A87" s="20" t="s">
        <v>45</v>
      </c>
      <c r="B87" s="21">
        <v>15542422.539999999</v>
      </c>
      <c r="C87" s="22">
        <v>8003530</v>
      </c>
      <c r="D87" s="21">
        <v>30786967.59</v>
      </c>
      <c r="E87" s="22">
        <v>13892667</v>
      </c>
      <c r="F87" s="33">
        <v>0.98083455206333614</v>
      </c>
      <c r="G87" s="33">
        <v>0.73581744555215001</v>
      </c>
      <c r="H87" s="33">
        <v>6.7468494397233706E-3</v>
      </c>
      <c r="I87" s="168"/>
    </row>
    <row r="88" spans="1:12" x14ac:dyDescent="0.45">
      <c r="A88" s="20" t="s">
        <v>76</v>
      </c>
      <c r="B88" s="21">
        <v>9606264.1199999992</v>
      </c>
      <c r="C88" s="22">
        <v>4259055</v>
      </c>
      <c r="D88" s="21">
        <v>11519211.84</v>
      </c>
      <c r="E88" s="22">
        <v>4617161</v>
      </c>
      <c r="F88" s="33">
        <v>0.1991354491302495</v>
      </c>
      <c r="G88" s="33">
        <v>8.4081093106334714E-2</v>
      </c>
      <c r="H88" s="33">
        <v>2.2422829328567801E-3</v>
      </c>
      <c r="I88" s="168"/>
    </row>
    <row r="89" spans="1:12" x14ac:dyDescent="0.45">
      <c r="A89" s="20" t="s">
        <v>119</v>
      </c>
      <c r="B89" s="21">
        <v>0</v>
      </c>
      <c r="C89" s="22">
        <v>0</v>
      </c>
      <c r="D89" s="21">
        <v>3168625.14</v>
      </c>
      <c r="E89" s="22">
        <v>1283689</v>
      </c>
      <c r="F89" s="33"/>
      <c r="G89" s="33"/>
      <c r="H89" s="33">
        <v>6.2341207850364906E-4</v>
      </c>
      <c r="I89" s="168"/>
    </row>
    <row r="90" spans="1:12" x14ac:dyDescent="0.45">
      <c r="A90" s="20" t="s">
        <v>69</v>
      </c>
      <c r="B90" s="21">
        <v>1769010.7</v>
      </c>
      <c r="C90" s="22">
        <v>764242</v>
      </c>
      <c r="D90" s="21">
        <v>2187181.91</v>
      </c>
      <c r="E90" s="22">
        <v>863236</v>
      </c>
      <c r="F90" s="33">
        <v>0.23638704389973461</v>
      </c>
      <c r="G90" s="33">
        <v>0.12953226857461389</v>
      </c>
      <c r="H90" s="33">
        <v>4.1922284057834572E-4</v>
      </c>
      <c r="I90" s="168"/>
    </row>
    <row r="91" spans="1:12" x14ac:dyDescent="0.45">
      <c r="A91" s="20" t="s">
        <v>106</v>
      </c>
      <c r="B91" s="21">
        <v>276701.25</v>
      </c>
      <c r="C91" s="22">
        <v>124092</v>
      </c>
      <c r="D91" s="21">
        <v>1025842.6</v>
      </c>
      <c r="E91" s="22">
        <v>393676</v>
      </c>
      <c r="F91" s="33">
        <v>2.707401394102845</v>
      </c>
      <c r="G91" s="33">
        <v>2.1724526963865518</v>
      </c>
      <c r="H91" s="33">
        <v>1.9118522743203579E-4</v>
      </c>
      <c r="I91" s="168"/>
    </row>
    <row r="92" spans="1:12" x14ac:dyDescent="0.45">
      <c r="A92" s="20" t="s">
        <v>93</v>
      </c>
      <c r="B92" s="21">
        <v>315826.86</v>
      </c>
      <c r="C92" s="22">
        <v>130949</v>
      </c>
      <c r="D92" s="21">
        <v>683984.52</v>
      </c>
      <c r="E92" s="22">
        <v>240646</v>
      </c>
      <c r="F92" s="33">
        <v>1.165694583418269</v>
      </c>
      <c r="G92" s="33">
        <v>0.83770780991072868</v>
      </c>
      <c r="H92" s="33">
        <v>1.168675769937961E-4</v>
      </c>
      <c r="I92" s="168"/>
    </row>
    <row r="93" spans="1:12" x14ac:dyDescent="0.45">
      <c r="A93" s="20" t="s">
        <v>123</v>
      </c>
      <c r="B93" s="21">
        <v>341433.38</v>
      </c>
      <c r="C93" s="22">
        <v>159500</v>
      </c>
      <c r="D93" s="21">
        <v>290895.8</v>
      </c>
      <c r="E93" s="22">
        <v>117662</v>
      </c>
      <c r="F93" s="33">
        <v>-0.14801593212708139</v>
      </c>
      <c r="G93" s="33">
        <v>-0.26230721003134788</v>
      </c>
      <c r="H93" s="33">
        <v>5.7141497653167048E-5</v>
      </c>
      <c r="I93" s="168"/>
    </row>
    <row r="94" spans="1:12" x14ac:dyDescent="0.45">
      <c r="A94" s="20" t="s">
        <v>126</v>
      </c>
      <c r="B94" s="21">
        <v>0</v>
      </c>
      <c r="C94" s="22">
        <v>0</v>
      </c>
      <c r="D94" s="21">
        <v>110489.14</v>
      </c>
      <c r="E94" s="22">
        <v>48889</v>
      </c>
      <c r="F94" s="33"/>
      <c r="G94" s="33"/>
      <c r="H94" s="33">
        <v>2.3742505471313451E-5</v>
      </c>
      <c r="I94" s="168"/>
    </row>
    <row r="95" spans="1:12" ht="17" thickBot="1" x14ac:dyDescent="0.5">
      <c r="A95" s="20" t="s">
        <v>77</v>
      </c>
      <c r="B95" s="21">
        <v>168577.73</v>
      </c>
      <c r="C95" s="22">
        <v>80997</v>
      </c>
      <c r="D95" s="21">
        <v>0</v>
      </c>
      <c r="E95" s="22">
        <v>0</v>
      </c>
      <c r="F95" s="33">
        <v>-1</v>
      </c>
      <c r="G95" s="33">
        <v>-1</v>
      </c>
      <c r="H95" s="33">
        <v>0</v>
      </c>
      <c r="I95" s="168"/>
    </row>
    <row r="96" spans="1:12" ht="17" thickBot="1" x14ac:dyDescent="0.5">
      <c r="A96" s="29" t="s">
        <v>54</v>
      </c>
      <c r="B96" s="30">
        <v>2924455.94</v>
      </c>
      <c r="C96" s="31">
        <v>1298670</v>
      </c>
      <c r="D96" s="30">
        <v>4205598.5999999996</v>
      </c>
      <c r="E96" s="31">
        <v>1732062</v>
      </c>
      <c r="F96" s="32">
        <v>0.43807897478530639</v>
      </c>
      <c r="G96" s="32">
        <v>0.33371988264917191</v>
      </c>
      <c r="H96" s="32">
        <v>8.4116041464652835E-4</v>
      </c>
      <c r="I96" s="194"/>
    </row>
    <row r="97" spans="1:9" ht="17" thickBot="1" x14ac:dyDescent="0.5">
      <c r="A97" s="20" t="s">
        <v>55</v>
      </c>
      <c r="B97" s="21">
        <v>2924455.94</v>
      </c>
      <c r="C97" s="22">
        <v>1298670</v>
      </c>
      <c r="D97" s="21">
        <v>4205598.5999999996</v>
      </c>
      <c r="E97" s="22">
        <v>1732062</v>
      </c>
      <c r="F97" s="33">
        <v>0.43807897478530639</v>
      </c>
      <c r="G97" s="33">
        <v>0.33371988264917191</v>
      </c>
      <c r="H97" s="33">
        <v>8.4116041464652835E-4</v>
      </c>
      <c r="I97" s="194"/>
    </row>
    <row r="98" spans="1:9" ht="17" thickBot="1" x14ac:dyDescent="0.5">
      <c r="A98" s="29" t="s">
        <v>49</v>
      </c>
      <c r="B98" s="30">
        <f>+B12+B14+B16+B44+B64+B86+B96</f>
        <v>4004459493.0449996</v>
      </c>
      <c r="C98" s="31">
        <f>+C12+C14+C16+C44+C64+C86+C96</f>
        <v>1803281718</v>
      </c>
      <c r="D98" s="30">
        <f>+D12+D14+D16+D44+D64+D86+D96</f>
        <v>4942800363.3960009</v>
      </c>
      <c r="E98" s="31">
        <f>+E12+E14+E16+E44+E64+E86+E96</f>
        <v>2059133989</v>
      </c>
      <c r="F98" s="32">
        <f>+D98/B98-1</f>
        <v>0.23432397605237965</v>
      </c>
      <c r="G98" s="32">
        <f>+E98/C98-1</f>
        <v>0.14188147555988251</v>
      </c>
      <c r="H98" s="32">
        <f>+H12+H14+H16+H44+H64+H86+H96</f>
        <v>1</v>
      </c>
      <c r="I98" s="194"/>
    </row>
    <row r="99" spans="1:9" x14ac:dyDescent="0.45">
      <c r="A99" s="35"/>
      <c r="B99" s="36"/>
      <c r="C99" s="37"/>
      <c r="D99" s="36"/>
      <c r="E99" s="37"/>
      <c r="F99" s="38"/>
      <c r="G99" s="38"/>
      <c r="H99" s="38"/>
      <c r="I99" s="194"/>
    </row>
    <row r="100" spans="1:9" ht="17" thickBot="1" x14ac:dyDescent="0.5">
      <c r="A100" s="40"/>
      <c r="B100" s="40"/>
      <c r="C100" s="40"/>
      <c r="D100" s="40"/>
      <c r="E100" s="40"/>
      <c r="F100" s="40"/>
      <c r="G100" s="40"/>
      <c r="H100" s="40"/>
      <c r="I100" s="194"/>
    </row>
    <row r="101" spans="1:9" ht="17" thickBot="1" x14ac:dyDescent="0.5">
      <c r="A101" s="224" t="s">
        <v>47</v>
      </c>
      <c r="B101" s="236" t="s">
        <v>139</v>
      </c>
      <c r="C101" s="227"/>
      <c r="D101" s="236" t="s">
        <v>140</v>
      </c>
      <c r="E101" s="227"/>
      <c r="F101" s="238" t="s">
        <v>97</v>
      </c>
      <c r="G101" s="240" t="s">
        <v>109</v>
      </c>
      <c r="H101" s="206"/>
      <c r="I101" s="194"/>
    </row>
    <row r="102" spans="1:9" ht="17" thickBot="1" x14ac:dyDescent="0.5">
      <c r="A102" s="237"/>
      <c r="B102" s="207" t="s">
        <v>4</v>
      </c>
      <c r="C102" s="208" t="s">
        <v>0</v>
      </c>
      <c r="D102" s="186" t="s">
        <v>4</v>
      </c>
      <c r="E102" s="209" t="s">
        <v>0</v>
      </c>
      <c r="F102" s="239"/>
      <c r="G102" s="241"/>
      <c r="H102" s="206"/>
      <c r="I102" s="194"/>
    </row>
    <row r="103" spans="1:9" x14ac:dyDescent="0.45">
      <c r="A103" s="26" t="s">
        <v>41</v>
      </c>
      <c r="B103" s="27">
        <v>1960747769.28</v>
      </c>
      <c r="C103" s="28">
        <v>968343358</v>
      </c>
      <c r="D103" s="27">
        <v>2158493355.7280002</v>
      </c>
      <c r="E103" s="28">
        <v>1016292627</v>
      </c>
      <c r="F103" s="210">
        <f>+C103/$C$98</f>
        <v>0.536989505485576</v>
      </c>
      <c r="G103" s="210">
        <f>+E103/$E$98</f>
        <v>0.49355342218092052</v>
      </c>
      <c r="H103" s="242">
        <f>SUM(G103:G112)</f>
        <v>0.88994220521314504</v>
      </c>
      <c r="I103" s="194"/>
    </row>
    <row r="104" spans="1:9" x14ac:dyDescent="0.45">
      <c r="A104" s="20" t="s">
        <v>87</v>
      </c>
      <c r="B104" s="21">
        <v>904297168.676</v>
      </c>
      <c r="C104" s="22">
        <v>332955458</v>
      </c>
      <c r="D104" s="21">
        <v>1109847408.2880001</v>
      </c>
      <c r="E104" s="22">
        <v>380158173</v>
      </c>
      <c r="F104" s="33">
        <f t="shared" ref="F104:F167" si="0">+C104/$C$98</f>
        <v>0.18463862561046604</v>
      </c>
      <c r="G104" s="33">
        <f t="shared" ref="G104:G167" si="1">+E104/$E$98</f>
        <v>0.1846204156848581</v>
      </c>
      <c r="H104" s="243"/>
      <c r="I104" s="194"/>
    </row>
    <row r="105" spans="1:9" x14ac:dyDescent="0.45">
      <c r="A105" s="20" t="s">
        <v>40</v>
      </c>
      <c r="B105" s="21">
        <v>197266184.44499999</v>
      </c>
      <c r="C105" s="22">
        <v>93674540</v>
      </c>
      <c r="D105" s="21">
        <v>300195940.64999998</v>
      </c>
      <c r="E105" s="22">
        <v>127853162</v>
      </c>
      <c r="F105" s="33">
        <f t="shared" si="0"/>
        <v>5.1946703094119653E-2</v>
      </c>
      <c r="G105" s="33">
        <f t="shared" si="1"/>
        <v>6.2090744304643695E-2</v>
      </c>
      <c r="H105" s="243"/>
      <c r="I105" s="194"/>
    </row>
    <row r="106" spans="1:9" x14ac:dyDescent="0.45">
      <c r="A106" s="20" t="s">
        <v>38</v>
      </c>
      <c r="B106" s="21">
        <v>136256775.94</v>
      </c>
      <c r="C106" s="22">
        <v>60659974</v>
      </c>
      <c r="D106" s="21">
        <v>241688662.28</v>
      </c>
      <c r="E106" s="22">
        <v>99517407</v>
      </c>
      <c r="F106" s="211">
        <f t="shared" si="0"/>
        <v>3.3638656342214412E-2</v>
      </c>
      <c r="G106" s="211">
        <f t="shared" si="1"/>
        <v>4.8329738390812407E-2</v>
      </c>
      <c r="H106" s="243"/>
      <c r="I106" s="194"/>
    </row>
    <row r="107" spans="1:9" x14ac:dyDescent="0.45">
      <c r="A107" s="20" t="s">
        <v>39</v>
      </c>
      <c r="B107" s="21">
        <v>131525940.074</v>
      </c>
      <c r="C107" s="22">
        <v>59719385</v>
      </c>
      <c r="D107" s="21">
        <v>184948510.40000001</v>
      </c>
      <c r="E107" s="22">
        <v>74811514</v>
      </c>
      <c r="F107" s="211">
        <f t="shared" si="0"/>
        <v>3.3117057863944914E-2</v>
      </c>
      <c r="G107" s="211">
        <f t="shared" si="1"/>
        <v>3.6331542483222054E-2</v>
      </c>
      <c r="H107" s="243"/>
      <c r="I107" s="194"/>
    </row>
    <row r="108" spans="1:9" x14ac:dyDescent="0.45">
      <c r="A108" s="20" t="s">
        <v>37</v>
      </c>
      <c r="B108" s="21">
        <v>83813979.150000006</v>
      </c>
      <c r="C108" s="22">
        <v>40714872</v>
      </c>
      <c r="D108" s="21">
        <v>89806962.969999999</v>
      </c>
      <c r="E108" s="22">
        <v>38516337</v>
      </c>
      <c r="F108" s="33">
        <f t="shared" si="0"/>
        <v>2.2578209269018941E-2</v>
      </c>
      <c r="G108" s="33">
        <f t="shared" si="1"/>
        <v>1.8705114482960437E-2</v>
      </c>
      <c r="H108" s="243"/>
      <c r="I108" s="194"/>
    </row>
    <row r="109" spans="1:9" x14ac:dyDescent="0.45">
      <c r="A109" s="20" t="s">
        <v>80</v>
      </c>
      <c r="B109" s="21">
        <v>54250091.079999998</v>
      </c>
      <c r="C109" s="22">
        <v>20391023</v>
      </c>
      <c r="D109" s="21">
        <v>84403558.939999998</v>
      </c>
      <c r="E109" s="22">
        <v>28424442</v>
      </c>
      <c r="F109" s="33">
        <f t="shared" si="0"/>
        <v>1.130773012140081E-2</v>
      </c>
      <c r="G109" s="33">
        <f t="shared" si="1"/>
        <v>1.3804075961955285E-2</v>
      </c>
      <c r="H109" s="243"/>
      <c r="I109" s="194"/>
    </row>
    <row r="110" spans="1:9" x14ac:dyDescent="0.45">
      <c r="A110" s="20" t="s">
        <v>42</v>
      </c>
      <c r="B110" s="21">
        <v>29908944.57</v>
      </c>
      <c r="C110" s="22">
        <v>13633638</v>
      </c>
      <c r="D110" s="21">
        <v>60357822.109999999</v>
      </c>
      <c r="E110" s="22">
        <v>24206654</v>
      </c>
      <c r="F110" s="33">
        <f t="shared" si="0"/>
        <v>7.5604592803840539E-3</v>
      </c>
      <c r="G110" s="33">
        <f t="shared" si="1"/>
        <v>1.1755744953613118E-2</v>
      </c>
      <c r="H110" s="243"/>
      <c r="I110" s="194"/>
    </row>
    <row r="111" spans="1:9" x14ac:dyDescent="0.45">
      <c r="A111" s="20" t="s">
        <v>81</v>
      </c>
      <c r="B111" s="21">
        <v>20289432.690000001</v>
      </c>
      <c r="C111" s="22">
        <v>9176388</v>
      </c>
      <c r="D111" s="21">
        <v>57791824.240000002</v>
      </c>
      <c r="E111" s="22">
        <v>21859556</v>
      </c>
      <c r="F111" s="33">
        <f t="shared" si="0"/>
        <v>5.0887157055955912E-3</v>
      </c>
      <c r="G111" s="33">
        <f t="shared" si="1"/>
        <v>1.0615897807901222E-2</v>
      </c>
      <c r="H111" s="243"/>
      <c r="I111" s="194"/>
    </row>
    <row r="112" spans="1:9" ht="17" thickBot="1" x14ac:dyDescent="0.5">
      <c r="A112" s="23" t="s">
        <v>89</v>
      </c>
      <c r="B112" s="24">
        <v>59652533.219999999</v>
      </c>
      <c r="C112" s="25">
        <v>21912205</v>
      </c>
      <c r="D112" s="24">
        <v>69290362.260000005</v>
      </c>
      <c r="E112" s="25">
        <v>20870371</v>
      </c>
      <c r="F112" s="212">
        <f t="shared" si="0"/>
        <v>1.2151293267866424E-2</v>
      </c>
      <c r="G112" s="212">
        <f t="shared" si="1"/>
        <v>1.013550896225821E-2</v>
      </c>
      <c r="H112" s="244"/>
      <c r="I112" s="194"/>
    </row>
    <row r="113" spans="1:9" x14ac:dyDescent="0.45">
      <c r="A113" s="26" t="s">
        <v>90</v>
      </c>
      <c r="B113" s="27">
        <v>43012954.590000004</v>
      </c>
      <c r="C113" s="28">
        <v>15019170</v>
      </c>
      <c r="D113" s="27">
        <v>64679484.130000003</v>
      </c>
      <c r="E113" s="28">
        <v>19876621</v>
      </c>
      <c r="F113" s="213">
        <f>+C113/$C$98</f>
        <v>8.3287984623154707E-3</v>
      </c>
      <c r="G113" s="213">
        <f t="shared" si="1"/>
        <v>9.6529031652053416E-3</v>
      </c>
      <c r="H113" s="35"/>
      <c r="I113" s="194"/>
    </row>
    <row r="114" spans="1:9" x14ac:dyDescent="0.45">
      <c r="A114" s="20" t="s">
        <v>63</v>
      </c>
      <c r="B114" s="21">
        <v>34794648.460000001</v>
      </c>
      <c r="C114" s="22">
        <v>17218511</v>
      </c>
      <c r="D114" s="21">
        <v>41921863.270000003</v>
      </c>
      <c r="E114" s="22">
        <v>18465067</v>
      </c>
      <c r="F114" s="211">
        <f t="shared" si="0"/>
        <v>9.5484309679004908E-3</v>
      </c>
      <c r="G114" s="211">
        <f t="shared" si="1"/>
        <v>8.9673945933782546E-3</v>
      </c>
      <c r="H114" s="35"/>
      <c r="I114" s="194"/>
    </row>
    <row r="115" spans="1:9" x14ac:dyDescent="0.45">
      <c r="A115" s="20" t="s">
        <v>83</v>
      </c>
      <c r="B115" s="21">
        <v>48747272.030000001</v>
      </c>
      <c r="C115" s="22">
        <v>19615197</v>
      </c>
      <c r="D115" s="21">
        <v>37381614.469999999</v>
      </c>
      <c r="E115" s="22">
        <v>15341497</v>
      </c>
      <c r="F115" s="211">
        <f t="shared" si="0"/>
        <v>1.0877500062361304E-2</v>
      </c>
      <c r="G115" s="211">
        <f t="shared" si="1"/>
        <v>7.4504607674658711E-3</v>
      </c>
      <c r="H115" s="35"/>
      <c r="I115" s="194"/>
    </row>
    <row r="116" spans="1:9" x14ac:dyDescent="0.45">
      <c r="A116" s="20" t="s">
        <v>34</v>
      </c>
      <c r="B116" s="21">
        <v>28627879.41</v>
      </c>
      <c r="C116" s="22">
        <v>12779300</v>
      </c>
      <c r="D116" s="21">
        <v>34710357.299999997</v>
      </c>
      <c r="E116" s="22">
        <v>14016773</v>
      </c>
      <c r="F116" s="211">
        <f t="shared" si="0"/>
        <v>7.0866908217609957E-3</v>
      </c>
      <c r="G116" s="211">
        <f t="shared" si="1"/>
        <v>6.8071204083261817E-3</v>
      </c>
      <c r="H116" s="35"/>
      <c r="I116" s="194"/>
    </row>
    <row r="117" spans="1:9" x14ac:dyDescent="0.45">
      <c r="A117" s="20" t="s">
        <v>88</v>
      </c>
      <c r="B117" s="21">
        <v>24146898.559999999</v>
      </c>
      <c r="C117" s="22">
        <v>8089299</v>
      </c>
      <c r="D117" s="21">
        <v>44849216.369999997</v>
      </c>
      <c r="E117" s="22">
        <v>13981509</v>
      </c>
      <c r="F117" s="211">
        <f t="shared" si="0"/>
        <v>4.4858764547182082E-3</v>
      </c>
      <c r="G117" s="211">
        <f t="shared" si="1"/>
        <v>6.7899947622106875E-3</v>
      </c>
      <c r="H117" s="35"/>
      <c r="I117" s="194"/>
    </row>
    <row r="118" spans="1:9" x14ac:dyDescent="0.45">
      <c r="A118" s="20" t="s">
        <v>45</v>
      </c>
      <c r="B118" s="21">
        <v>15542422.539999999</v>
      </c>
      <c r="C118" s="22">
        <v>8003530</v>
      </c>
      <c r="D118" s="21">
        <v>30786967.59</v>
      </c>
      <c r="E118" s="22">
        <v>13892667</v>
      </c>
      <c r="F118" s="211">
        <f t="shared" si="0"/>
        <v>4.4383137255318197E-3</v>
      </c>
      <c r="G118" s="211">
        <f t="shared" si="1"/>
        <v>6.7468494397233706E-3</v>
      </c>
      <c r="H118" s="35"/>
      <c r="I118" s="194"/>
    </row>
    <row r="119" spans="1:9" x14ac:dyDescent="0.45">
      <c r="A119" s="20" t="s">
        <v>35</v>
      </c>
      <c r="B119" s="21">
        <v>24637005.170000002</v>
      </c>
      <c r="C119" s="22">
        <v>11719483</v>
      </c>
      <c r="D119" s="21">
        <v>30145602.969999999</v>
      </c>
      <c r="E119" s="22">
        <v>13363864</v>
      </c>
      <c r="F119" s="211">
        <f t="shared" si="0"/>
        <v>6.4989751091127073E-3</v>
      </c>
      <c r="G119" s="211">
        <f t="shared" si="1"/>
        <v>6.4900409936363788E-3</v>
      </c>
      <c r="H119" s="35"/>
      <c r="I119" s="194"/>
    </row>
    <row r="120" spans="1:9" x14ac:dyDescent="0.45">
      <c r="A120" s="20" t="s">
        <v>84</v>
      </c>
      <c r="B120" s="21">
        <v>29230262.719999999</v>
      </c>
      <c r="C120" s="22">
        <v>13566826</v>
      </c>
      <c r="D120" s="21">
        <v>31240397.850000001</v>
      </c>
      <c r="E120" s="22">
        <v>12380079</v>
      </c>
      <c r="F120" s="211">
        <f t="shared" si="0"/>
        <v>7.5234090517186736E-3</v>
      </c>
      <c r="G120" s="211">
        <f t="shared" si="1"/>
        <v>6.012274609683013E-3</v>
      </c>
      <c r="H120" s="35"/>
      <c r="I120" s="194"/>
    </row>
    <row r="121" spans="1:9" x14ac:dyDescent="0.45">
      <c r="A121" s="20" t="s">
        <v>48</v>
      </c>
      <c r="B121" s="21">
        <v>11468466.380000001</v>
      </c>
      <c r="C121" s="22">
        <v>5689562</v>
      </c>
      <c r="D121" s="21">
        <v>25742397.829999998</v>
      </c>
      <c r="E121" s="22">
        <v>11693038</v>
      </c>
      <c r="F121" s="211">
        <f t="shared" si="0"/>
        <v>3.1551154449179636E-3</v>
      </c>
      <c r="G121" s="211">
        <f t="shared" si="1"/>
        <v>5.6786192945504337E-3</v>
      </c>
      <c r="H121" s="35"/>
      <c r="I121" s="194"/>
    </row>
    <row r="122" spans="1:9" x14ac:dyDescent="0.45">
      <c r="A122" s="20" t="s">
        <v>56</v>
      </c>
      <c r="B122" s="21">
        <v>578139.48</v>
      </c>
      <c r="C122" s="22">
        <v>273370</v>
      </c>
      <c r="D122" s="21">
        <v>29015627.77</v>
      </c>
      <c r="E122" s="22">
        <v>10897396</v>
      </c>
      <c r="F122" s="211">
        <f t="shared" si="0"/>
        <v>1.5159583623084233E-4</v>
      </c>
      <c r="G122" s="211">
        <f t="shared" si="1"/>
        <v>5.2922228753517018E-3</v>
      </c>
      <c r="H122" s="35"/>
      <c r="I122" s="194"/>
    </row>
    <row r="123" spans="1:9" x14ac:dyDescent="0.45">
      <c r="A123" s="20" t="s">
        <v>78</v>
      </c>
      <c r="B123" s="21">
        <v>18790714.579999998</v>
      </c>
      <c r="C123" s="22">
        <v>7193172</v>
      </c>
      <c r="D123" s="21">
        <v>27081153.82</v>
      </c>
      <c r="E123" s="22">
        <v>9556823</v>
      </c>
      <c r="F123" s="211">
        <f t="shared" si="0"/>
        <v>3.9889341350268157E-3</v>
      </c>
      <c r="G123" s="211">
        <f t="shared" si="1"/>
        <v>4.6411855911529026E-3</v>
      </c>
      <c r="H123" s="35"/>
      <c r="I123" s="194"/>
    </row>
    <row r="124" spans="1:9" x14ac:dyDescent="0.45">
      <c r="A124" s="20" t="s">
        <v>91</v>
      </c>
      <c r="B124" s="21">
        <v>7946891.6699999999</v>
      </c>
      <c r="C124" s="22">
        <v>3613176</v>
      </c>
      <c r="D124" s="21">
        <v>17400792.48</v>
      </c>
      <c r="E124" s="22">
        <v>7196471</v>
      </c>
      <c r="F124" s="211">
        <f t="shared" si="0"/>
        <v>2.0036669611486627E-3</v>
      </c>
      <c r="G124" s="211">
        <f t="shared" si="1"/>
        <v>3.4949017589160879E-3</v>
      </c>
      <c r="H124" s="35"/>
      <c r="I124" s="194"/>
    </row>
    <row r="125" spans="1:9" x14ac:dyDescent="0.45">
      <c r="A125" s="20" t="s">
        <v>44</v>
      </c>
      <c r="B125" s="21">
        <v>17800170.109999999</v>
      </c>
      <c r="C125" s="22">
        <v>7321246</v>
      </c>
      <c r="D125" s="21">
        <v>18302095.370000001</v>
      </c>
      <c r="E125" s="22">
        <v>6543223</v>
      </c>
      <c r="F125" s="211">
        <f t="shared" si="0"/>
        <v>4.059956870255366E-3</v>
      </c>
      <c r="G125" s="211">
        <f t="shared" si="1"/>
        <v>3.1776577119091011E-3</v>
      </c>
      <c r="H125" s="35"/>
      <c r="I125" s="194"/>
    </row>
    <row r="126" spans="1:9" x14ac:dyDescent="0.45">
      <c r="A126" s="20" t="s">
        <v>82</v>
      </c>
      <c r="B126" s="21">
        <v>24901654.370000001</v>
      </c>
      <c r="C126" s="22">
        <v>11335208</v>
      </c>
      <c r="D126" s="21">
        <v>15240876.67</v>
      </c>
      <c r="E126" s="22">
        <v>6383435</v>
      </c>
      <c r="F126" s="211">
        <f t="shared" si="0"/>
        <v>6.2858775125673406E-3</v>
      </c>
      <c r="G126" s="211">
        <f t="shared" si="1"/>
        <v>3.1000580992303749E-3</v>
      </c>
      <c r="H126" s="35"/>
      <c r="I126" s="194"/>
    </row>
    <row r="127" spans="1:9" x14ac:dyDescent="0.45">
      <c r="A127" s="20" t="s">
        <v>76</v>
      </c>
      <c r="B127" s="21">
        <v>9606264.1199999992</v>
      </c>
      <c r="C127" s="22">
        <v>4259055</v>
      </c>
      <c r="D127" s="21">
        <v>11519211.84</v>
      </c>
      <c r="E127" s="22">
        <v>4617161</v>
      </c>
      <c r="F127" s="211">
        <f t="shared" si="0"/>
        <v>2.3618356230681865E-3</v>
      </c>
      <c r="G127" s="211">
        <f t="shared" si="1"/>
        <v>2.2422829328567796E-3</v>
      </c>
      <c r="H127" s="35"/>
      <c r="I127" s="194"/>
    </row>
    <row r="128" spans="1:9" x14ac:dyDescent="0.45">
      <c r="A128" s="20" t="s">
        <v>33</v>
      </c>
      <c r="B128" s="21">
        <v>5022294.62</v>
      </c>
      <c r="C128" s="22">
        <v>2616579</v>
      </c>
      <c r="D128" s="21">
        <v>9262160.3599999994</v>
      </c>
      <c r="E128" s="22">
        <v>4158176</v>
      </c>
      <c r="F128" s="211">
        <f t="shared" si="0"/>
        <v>1.4510095532394235E-3</v>
      </c>
      <c r="G128" s="211">
        <f t="shared" si="1"/>
        <v>2.0193809738526928E-3</v>
      </c>
      <c r="H128" s="35"/>
      <c r="I128" s="194"/>
    </row>
    <row r="129" spans="1:10" x14ac:dyDescent="0.45">
      <c r="A129" s="20" t="s">
        <v>43</v>
      </c>
      <c r="B129" s="21">
        <v>9680630.4100000001</v>
      </c>
      <c r="C129" s="22">
        <v>4209102</v>
      </c>
      <c r="D129" s="21">
        <v>10713248.41</v>
      </c>
      <c r="E129" s="22">
        <v>4016373</v>
      </c>
      <c r="F129" s="211">
        <f t="shared" si="0"/>
        <v>2.3341344605147269E-3</v>
      </c>
      <c r="G129" s="211">
        <f t="shared" si="1"/>
        <v>1.9505156155236482E-3</v>
      </c>
      <c r="H129" s="35"/>
      <c r="I129" s="194"/>
    </row>
    <row r="130" spans="1:10" x14ac:dyDescent="0.45">
      <c r="A130" s="20" t="s">
        <v>104</v>
      </c>
      <c r="B130" s="21">
        <v>369520.58</v>
      </c>
      <c r="C130" s="22">
        <v>177740</v>
      </c>
      <c r="D130" s="21">
        <v>9796835.9100000001</v>
      </c>
      <c r="E130" s="22">
        <v>3927418</v>
      </c>
      <c r="F130" s="33">
        <f t="shared" si="0"/>
        <v>9.8564743503932087E-5</v>
      </c>
      <c r="G130" s="33">
        <f t="shared" si="1"/>
        <v>1.9073154155972703E-3</v>
      </c>
      <c r="H130" s="35"/>
      <c r="I130" s="194"/>
    </row>
    <row r="131" spans="1:10" x14ac:dyDescent="0.45">
      <c r="A131" s="20" t="s">
        <v>86</v>
      </c>
      <c r="B131" s="21">
        <v>3930401.58</v>
      </c>
      <c r="C131" s="22">
        <v>1865943</v>
      </c>
      <c r="D131" s="21">
        <v>7798965.2300000004</v>
      </c>
      <c r="E131" s="22">
        <v>3338765</v>
      </c>
      <c r="F131" s="211">
        <f t="shared" si="0"/>
        <v>1.034748470732292E-3</v>
      </c>
      <c r="G131" s="211">
        <f t="shared" si="1"/>
        <v>1.6214413524500372E-3</v>
      </c>
      <c r="H131" s="35"/>
      <c r="I131" s="194"/>
    </row>
    <row r="132" spans="1:10" x14ac:dyDescent="0.45">
      <c r="A132" s="20" t="s">
        <v>36</v>
      </c>
      <c r="B132" s="21">
        <v>6506365.4299999997</v>
      </c>
      <c r="C132" s="22">
        <v>1965803</v>
      </c>
      <c r="D132" s="21">
        <v>8639533.7799999993</v>
      </c>
      <c r="E132" s="22">
        <v>2545185</v>
      </c>
      <c r="F132" s="211">
        <f t="shared" si="0"/>
        <v>1.0901252867911567E-3</v>
      </c>
      <c r="G132" s="211">
        <f t="shared" si="1"/>
        <v>1.2360463251039075E-3</v>
      </c>
      <c r="H132" s="35"/>
      <c r="I132" s="194"/>
    </row>
    <row r="133" spans="1:10" x14ac:dyDescent="0.45">
      <c r="A133" s="20" t="s">
        <v>85</v>
      </c>
      <c r="B133" s="21">
        <v>6290117.9299999997</v>
      </c>
      <c r="C133" s="22">
        <v>2127375</v>
      </c>
      <c r="D133" s="21">
        <v>6965711.2300000004</v>
      </c>
      <c r="E133" s="22">
        <v>2356930</v>
      </c>
      <c r="F133" s="211">
        <f t="shared" si="0"/>
        <v>1.1797241544485063E-3</v>
      </c>
      <c r="G133" s="211">
        <f t="shared" si="1"/>
        <v>1.1446219685512656E-3</v>
      </c>
      <c r="H133" s="35"/>
      <c r="I133" s="194"/>
    </row>
    <row r="134" spans="1:10" x14ac:dyDescent="0.45">
      <c r="A134" s="20" t="s">
        <v>53</v>
      </c>
      <c r="B134" s="21">
        <v>3596805.98</v>
      </c>
      <c r="C134" s="22">
        <v>1672057</v>
      </c>
      <c r="D134" s="21">
        <v>4936589.1100000003</v>
      </c>
      <c r="E134" s="22">
        <v>2167707</v>
      </c>
      <c r="F134" s="211">
        <f t="shared" si="0"/>
        <v>9.2723005136128157E-4</v>
      </c>
      <c r="G134" s="211">
        <f t="shared" si="1"/>
        <v>1.0527275114587018E-3</v>
      </c>
      <c r="H134" s="35"/>
      <c r="I134" s="200"/>
      <c r="J134" s="194"/>
    </row>
    <row r="135" spans="1:10" x14ac:dyDescent="0.45">
      <c r="A135" s="20" t="s">
        <v>100</v>
      </c>
      <c r="B135" s="21">
        <v>6723007.9299999997</v>
      </c>
      <c r="C135" s="22">
        <v>2892464</v>
      </c>
      <c r="D135" s="21">
        <v>4706690.3599999994</v>
      </c>
      <c r="E135" s="22">
        <v>1740066</v>
      </c>
      <c r="F135" s="211">
        <f t="shared" si="0"/>
        <v>1.6040000689454114E-3</v>
      </c>
      <c r="G135" s="211">
        <f t="shared" si="1"/>
        <v>8.4504748563984781E-4</v>
      </c>
      <c r="H135" s="35"/>
      <c r="I135" s="200"/>
      <c r="J135" s="194"/>
    </row>
    <row r="136" spans="1:10" x14ac:dyDescent="0.45">
      <c r="A136" s="20" t="s">
        <v>55</v>
      </c>
      <c r="B136" s="21">
        <v>2924455.94</v>
      </c>
      <c r="C136" s="22">
        <v>1298670</v>
      </c>
      <c r="D136" s="21">
        <v>4205598.5999999996</v>
      </c>
      <c r="E136" s="22">
        <v>1732062</v>
      </c>
      <c r="F136" s="211">
        <f t="shared" si="0"/>
        <v>7.2017033558147571E-4</v>
      </c>
      <c r="G136" s="211">
        <f t="shared" si="1"/>
        <v>8.4116041464652835E-4</v>
      </c>
      <c r="H136" s="35"/>
      <c r="I136" s="200"/>
      <c r="J136" s="194"/>
    </row>
    <row r="137" spans="1:10" x14ac:dyDescent="0.45">
      <c r="A137" s="20" t="s">
        <v>79</v>
      </c>
      <c r="B137" s="21">
        <v>2376706.54</v>
      </c>
      <c r="C137" s="22">
        <v>1080307</v>
      </c>
      <c r="D137" s="21">
        <v>3763753.53</v>
      </c>
      <c r="E137" s="22">
        <v>1552422</v>
      </c>
      <c r="F137" s="211">
        <f t="shared" si="0"/>
        <v>5.9907832992293442E-4</v>
      </c>
      <c r="G137" s="211">
        <f t="shared" si="1"/>
        <v>7.5391985577097863E-4</v>
      </c>
      <c r="H137" s="35"/>
      <c r="I137" s="200"/>
      <c r="J137" s="194"/>
    </row>
    <row r="138" spans="1:10" x14ac:dyDescent="0.45">
      <c r="A138" s="20" t="s">
        <v>105</v>
      </c>
      <c r="B138" s="21">
        <v>1587079.92</v>
      </c>
      <c r="C138" s="22">
        <v>746031</v>
      </c>
      <c r="D138" s="21">
        <v>3396500.14</v>
      </c>
      <c r="E138" s="22">
        <v>1415818</v>
      </c>
      <c r="F138" s="211">
        <f t="shared" si="0"/>
        <v>4.137074049790816E-4</v>
      </c>
      <c r="G138" s="211">
        <f t="shared" si="1"/>
        <v>6.8757934527979858E-4</v>
      </c>
      <c r="H138" s="35"/>
      <c r="I138" s="200"/>
      <c r="J138" s="194"/>
    </row>
    <row r="139" spans="1:10" x14ac:dyDescent="0.45">
      <c r="A139" s="20" t="s">
        <v>116</v>
      </c>
      <c r="B139" s="21">
        <v>2785390.36</v>
      </c>
      <c r="C139" s="22">
        <v>1262616</v>
      </c>
      <c r="D139" s="21">
        <v>3447704.95</v>
      </c>
      <c r="E139" s="22">
        <v>1395123</v>
      </c>
      <c r="F139" s="211">
        <f t="shared" si="0"/>
        <v>7.0017678735209135E-4</v>
      </c>
      <c r="G139" s="211">
        <f t="shared" si="1"/>
        <v>6.7752900367475794E-4</v>
      </c>
      <c r="H139" s="35"/>
      <c r="I139" s="200"/>
      <c r="J139" s="194"/>
    </row>
    <row r="140" spans="1:10" x14ac:dyDescent="0.45">
      <c r="A140" s="20" t="s">
        <v>70</v>
      </c>
      <c r="B140" s="21">
        <v>2300806.67</v>
      </c>
      <c r="C140" s="22">
        <v>879897</v>
      </c>
      <c r="D140" s="21">
        <v>3782510.7</v>
      </c>
      <c r="E140" s="22">
        <v>1341009</v>
      </c>
      <c r="F140" s="211">
        <f t="shared" si="0"/>
        <v>4.8794206208438917E-4</v>
      </c>
      <c r="G140" s="211">
        <f t="shared" si="1"/>
        <v>6.5124902369818535E-4</v>
      </c>
      <c r="H140" s="35"/>
      <c r="I140" s="200"/>
      <c r="J140" s="194"/>
    </row>
    <row r="141" spans="1:10" x14ac:dyDescent="0.45">
      <c r="A141" s="20" t="s">
        <v>71</v>
      </c>
      <c r="B141" s="21">
        <v>1934970.23</v>
      </c>
      <c r="C141" s="22">
        <v>780194</v>
      </c>
      <c r="D141" s="21">
        <v>3986442.87</v>
      </c>
      <c r="E141" s="22">
        <v>1311108</v>
      </c>
      <c r="F141" s="211">
        <f t="shared" si="0"/>
        <v>4.3265230951562277E-4</v>
      </c>
      <c r="G141" s="211">
        <f t="shared" si="1"/>
        <v>6.367278705533523E-4</v>
      </c>
      <c r="H141" s="35"/>
      <c r="I141" s="200"/>
      <c r="J141" s="194"/>
    </row>
    <row r="142" spans="1:10" x14ac:dyDescent="0.45">
      <c r="A142" s="20" t="s">
        <v>119</v>
      </c>
      <c r="B142" s="21">
        <v>0</v>
      </c>
      <c r="C142" s="22">
        <v>0</v>
      </c>
      <c r="D142" s="21">
        <v>3168625.14</v>
      </c>
      <c r="E142" s="22">
        <v>1283689</v>
      </c>
      <c r="F142" s="211">
        <f t="shared" si="0"/>
        <v>0</v>
      </c>
      <c r="G142" s="211">
        <f t="shared" si="1"/>
        <v>6.2341207850364906E-4</v>
      </c>
      <c r="H142" s="35"/>
      <c r="I142" s="200"/>
      <c r="J142" s="194"/>
    </row>
    <row r="143" spans="1:10" x14ac:dyDescent="0.45">
      <c r="A143" s="20" t="s">
        <v>111</v>
      </c>
      <c r="B143" s="21">
        <v>1218021.8400000001</v>
      </c>
      <c r="C143" s="22">
        <v>575113</v>
      </c>
      <c r="D143" s="21">
        <v>3098315.1</v>
      </c>
      <c r="E143" s="22">
        <v>1237682</v>
      </c>
      <c r="F143" s="211">
        <f t="shared" si="0"/>
        <v>3.1892576421051476E-4</v>
      </c>
      <c r="G143" s="211">
        <f t="shared" si="1"/>
        <v>6.0106919054892058E-4</v>
      </c>
      <c r="H143" s="35"/>
      <c r="I143" s="200"/>
      <c r="J143" s="194"/>
    </row>
    <row r="144" spans="1:10" x14ac:dyDescent="0.45">
      <c r="A144" s="20" t="s">
        <v>67</v>
      </c>
      <c r="B144" s="21">
        <v>3431736.57</v>
      </c>
      <c r="C144" s="22">
        <v>1623059</v>
      </c>
      <c r="D144" s="21">
        <v>2704127.98</v>
      </c>
      <c r="E144" s="22">
        <v>1180847</v>
      </c>
      <c r="F144" s="211">
        <f t="shared" si="0"/>
        <v>9.0005847882721119E-4</v>
      </c>
      <c r="G144" s="211">
        <f t="shared" si="1"/>
        <v>5.7346778126539876E-4</v>
      </c>
      <c r="H144" s="35"/>
      <c r="I144" s="200"/>
      <c r="J144" s="194"/>
    </row>
    <row r="145" spans="1:10" x14ac:dyDescent="0.45">
      <c r="A145" s="20" t="s">
        <v>68</v>
      </c>
      <c r="B145" s="21">
        <v>3204483.99</v>
      </c>
      <c r="C145" s="22">
        <v>1263429</v>
      </c>
      <c r="D145" s="21">
        <v>3188179.6</v>
      </c>
      <c r="E145" s="22">
        <v>1058918</v>
      </c>
      <c r="F145" s="33">
        <f t="shared" si="0"/>
        <v>7.0062763204922589E-4</v>
      </c>
      <c r="G145" s="33">
        <f t="shared" si="1"/>
        <v>5.1425405323635793E-4</v>
      </c>
      <c r="H145" s="35"/>
      <c r="I145" s="200"/>
      <c r="J145" s="194"/>
    </row>
    <row r="146" spans="1:10" x14ac:dyDescent="0.45">
      <c r="A146" s="20" t="s">
        <v>62</v>
      </c>
      <c r="B146" s="21">
        <v>1781724.1</v>
      </c>
      <c r="C146" s="22">
        <v>782417</v>
      </c>
      <c r="D146" s="21">
        <v>2590055.4</v>
      </c>
      <c r="E146" s="22">
        <v>1048036</v>
      </c>
      <c r="F146" s="211">
        <f t="shared" si="0"/>
        <v>4.3388506199007557E-4</v>
      </c>
      <c r="G146" s="211">
        <f t="shared" si="1"/>
        <v>5.0896930729066802E-4</v>
      </c>
      <c r="H146" s="35"/>
      <c r="I146" s="200"/>
      <c r="J146" s="194"/>
    </row>
    <row r="147" spans="1:10" x14ac:dyDescent="0.45">
      <c r="A147" s="20" t="s">
        <v>92</v>
      </c>
      <c r="B147" s="21">
        <v>1799830.87</v>
      </c>
      <c r="C147" s="22">
        <v>867756</v>
      </c>
      <c r="D147" s="21">
        <v>2435247.17</v>
      </c>
      <c r="E147" s="22">
        <v>1033368</v>
      </c>
      <c r="F147" s="211">
        <f t="shared" si="0"/>
        <v>4.8120933703160848E-4</v>
      </c>
      <c r="G147" s="211">
        <f t="shared" si="1"/>
        <v>5.018459243159042E-4</v>
      </c>
      <c r="H147" s="35"/>
      <c r="I147" s="200"/>
      <c r="J147" s="194"/>
    </row>
    <row r="148" spans="1:10" x14ac:dyDescent="0.45">
      <c r="A148" s="20" t="s">
        <v>60</v>
      </c>
      <c r="B148" s="21">
        <v>715129.35</v>
      </c>
      <c r="C148" s="22">
        <v>341915</v>
      </c>
      <c r="D148" s="21">
        <v>2336697.73</v>
      </c>
      <c r="E148" s="22">
        <v>905886</v>
      </c>
      <c r="F148" s="211">
        <f t="shared" si="0"/>
        <v>1.8960709055444437E-4</v>
      </c>
      <c r="G148" s="211">
        <f t="shared" si="1"/>
        <v>4.3993543151601099E-4</v>
      </c>
      <c r="H148" s="35"/>
      <c r="I148" s="200"/>
      <c r="J148" s="194"/>
    </row>
    <row r="149" spans="1:10" x14ac:dyDescent="0.45">
      <c r="A149" s="20" t="s">
        <v>112</v>
      </c>
      <c r="B149" s="21">
        <v>399794.82</v>
      </c>
      <c r="C149" s="22">
        <v>182928</v>
      </c>
      <c r="D149" s="21">
        <v>2366529.06</v>
      </c>
      <c r="E149" s="22">
        <v>890586</v>
      </c>
      <c r="F149" s="211">
        <f t="shared" ref="F149:F157" si="2">+C149/$C$98</f>
        <v>1.0144172048884489E-4</v>
      </c>
      <c r="G149" s="211">
        <f t="shared" ref="G149:G157" si="3">+E149/$E$98</f>
        <v>4.3250512339534794E-4</v>
      </c>
      <c r="H149" s="35"/>
      <c r="I149" s="200"/>
      <c r="J149" s="194"/>
    </row>
    <row r="150" spans="1:10" x14ac:dyDescent="0.45">
      <c r="A150" s="20" t="s">
        <v>59</v>
      </c>
      <c r="B150" s="21">
        <v>3396587.17</v>
      </c>
      <c r="C150" s="22">
        <v>1288513</v>
      </c>
      <c r="D150" s="21">
        <v>2525110.94</v>
      </c>
      <c r="E150" s="22">
        <v>866094</v>
      </c>
      <c r="F150" s="211">
        <f t="shared" si="2"/>
        <v>7.1453782686216978E-4</v>
      </c>
      <c r="G150" s="211">
        <f t="shared" si="3"/>
        <v>4.2061080270964341E-4</v>
      </c>
      <c r="H150" s="35"/>
      <c r="I150" s="200"/>
      <c r="J150" s="194"/>
    </row>
    <row r="151" spans="1:10" x14ac:dyDescent="0.45">
      <c r="A151" s="20" t="s">
        <v>69</v>
      </c>
      <c r="B151" s="21">
        <v>1769010.7</v>
      </c>
      <c r="C151" s="22">
        <v>764242</v>
      </c>
      <c r="D151" s="21">
        <v>2187181.91</v>
      </c>
      <c r="E151" s="22">
        <v>863236</v>
      </c>
      <c r="F151" s="211">
        <f t="shared" si="2"/>
        <v>4.2380621528599117E-4</v>
      </c>
      <c r="G151" s="211">
        <f t="shared" si="3"/>
        <v>4.1922284057834566E-4</v>
      </c>
      <c r="H151" s="35"/>
      <c r="I151" s="200"/>
      <c r="J151" s="194"/>
    </row>
    <row r="152" spans="1:10" x14ac:dyDescent="0.45">
      <c r="A152" s="20" t="s">
        <v>58</v>
      </c>
      <c r="B152" s="21">
        <v>1144429.1599999999</v>
      </c>
      <c r="C152" s="22">
        <v>474449</v>
      </c>
      <c r="D152" s="21">
        <v>1546501.87</v>
      </c>
      <c r="E152" s="22">
        <v>611267</v>
      </c>
      <c r="F152" s="211">
        <f t="shared" si="2"/>
        <v>2.6310309435522154E-4</v>
      </c>
      <c r="G152" s="211">
        <f t="shared" si="3"/>
        <v>2.9685634993420528E-4</v>
      </c>
      <c r="H152" s="35"/>
      <c r="I152" s="200"/>
      <c r="J152" s="194"/>
    </row>
    <row r="153" spans="1:10" x14ac:dyDescent="0.45">
      <c r="A153" s="20" t="s">
        <v>65</v>
      </c>
      <c r="B153" s="21">
        <v>1114950.6100000001</v>
      </c>
      <c r="C153" s="22">
        <v>546631</v>
      </c>
      <c r="D153" s="21">
        <v>1355510.68</v>
      </c>
      <c r="E153" s="22">
        <v>570325</v>
      </c>
      <c r="F153" s="211">
        <f t="shared" si="2"/>
        <v>3.0313122710868629E-4</v>
      </c>
      <c r="G153" s="211">
        <f t="shared" si="3"/>
        <v>2.7697323391615388E-4</v>
      </c>
      <c r="H153" s="35"/>
      <c r="I153" s="200"/>
      <c r="J153" s="194"/>
    </row>
    <row r="154" spans="1:10" x14ac:dyDescent="0.45">
      <c r="A154" s="20" t="s">
        <v>113</v>
      </c>
      <c r="B154" s="21">
        <v>0</v>
      </c>
      <c r="C154" s="22">
        <v>0</v>
      </c>
      <c r="D154" s="21">
        <v>1407142.9</v>
      </c>
      <c r="E154" s="22">
        <v>471600</v>
      </c>
      <c r="F154" s="211">
        <f t="shared" si="2"/>
        <v>0</v>
      </c>
      <c r="G154" s="211">
        <f t="shared" si="3"/>
        <v>2.2902832089573166E-4</v>
      </c>
      <c r="H154" s="35"/>
      <c r="I154" s="200"/>
      <c r="J154" s="194"/>
    </row>
    <row r="155" spans="1:10" x14ac:dyDescent="0.45">
      <c r="A155" s="20" t="s">
        <v>57</v>
      </c>
      <c r="B155" s="21">
        <v>951365.29</v>
      </c>
      <c r="C155" s="22">
        <v>322022</v>
      </c>
      <c r="D155" s="21">
        <v>1510932.43</v>
      </c>
      <c r="E155" s="22">
        <v>454737</v>
      </c>
      <c r="F155" s="211">
        <f t="shared" si="2"/>
        <v>1.7857553635998211E-4</v>
      </c>
      <c r="G155" s="211">
        <f t="shared" si="3"/>
        <v>2.2083895580823226E-4</v>
      </c>
      <c r="H155" s="35"/>
      <c r="I155" s="200"/>
      <c r="J155" s="194"/>
    </row>
    <row r="156" spans="1:10" x14ac:dyDescent="0.45">
      <c r="A156" s="20" t="s">
        <v>106</v>
      </c>
      <c r="B156" s="21">
        <v>276701.25</v>
      </c>
      <c r="C156" s="22">
        <v>124092</v>
      </c>
      <c r="D156" s="21">
        <v>1025842.6</v>
      </c>
      <c r="E156" s="22">
        <v>393676</v>
      </c>
      <c r="F156" s="211">
        <f t="shared" si="2"/>
        <v>6.8814538938280297E-5</v>
      </c>
      <c r="G156" s="211">
        <f t="shared" si="3"/>
        <v>1.9118522743203576E-4</v>
      </c>
      <c r="H156" s="35"/>
      <c r="I156" s="200"/>
      <c r="J156" s="194"/>
    </row>
    <row r="157" spans="1:10" x14ac:dyDescent="0.45">
      <c r="A157" s="20" t="s">
        <v>114</v>
      </c>
      <c r="B157" s="21">
        <v>464533.8</v>
      </c>
      <c r="C157" s="22">
        <v>209021</v>
      </c>
      <c r="D157" s="21">
        <v>871666.72</v>
      </c>
      <c r="E157" s="22">
        <v>368242</v>
      </c>
      <c r="F157" s="211">
        <f t="shared" si="2"/>
        <v>1.1591145072541571E-4</v>
      </c>
      <c r="G157" s="211">
        <f t="shared" si="3"/>
        <v>1.7883343287380412E-4</v>
      </c>
      <c r="H157" s="35"/>
      <c r="I157" s="200"/>
      <c r="J157" s="194"/>
    </row>
    <row r="158" spans="1:10" x14ac:dyDescent="0.45">
      <c r="A158" s="20" t="s">
        <v>52</v>
      </c>
      <c r="B158" s="21">
        <v>3629506.43</v>
      </c>
      <c r="C158" s="22">
        <v>1570893</v>
      </c>
      <c r="D158" s="21">
        <v>706478.6</v>
      </c>
      <c r="E158" s="22">
        <v>287350</v>
      </c>
      <c r="F158" s="211">
        <f t="shared" si="0"/>
        <v>8.7113010924452794E-4</v>
      </c>
      <c r="G158" s="211">
        <f t="shared" si="1"/>
        <v>1.395489567629103E-4</v>
      </c>
      <c r="H158" s="35"/>
      <c r="I158" s="200"/>
      <c r="J158" s="194"/>
    </row>
    <row r="159" spans="1:10" x14ac:dyDescent="0.45">
      <c r="A159" s="20" t="s">
        <v>93</v>
      </c>
      <c r="B159" s="21">
        <v>315826.86</v>
      </c>
      <c r="C159" s="22">
        <v>130949</v>
      </c>
      <c r="D159" s="21">
        <v>683984.52</v>
      </c>
      <c r="E159" s="22">
        <v>240646</v>
      </c>
      <c r="F159" s="211">
        <f t="shared" si="0"/>
        <v>7.2617050731947803E-5</v>
      </c>
      <c r="G159" s="211">
        <f t="shared" si="1"/>
        <v>1.168675769937961E-4</v>
      </c>
      <c r="H159" s="35"/>
      <c r="I159" s="200"/>
      <c r="J159" s="194"/>
    </row>
    <row r="160" spans="1:10" x14ac:dyDescent="0.45">
      <c r="A160" s="20" t="s">
        <v>98</v>
      </c>
      <c r="B160" s="21">
        <v>308158.53000000003</v>
      </c>
      <c r="C160" s="22">
        <v>148200</v>
      </c>
      <c r="D160" s="21">
        <v>412709.76</v>
      </c>
      <c r="E160" s="22">
        <v>186480</v>
      </c>
      <c r="F160" s="33">
        <f t="shared" si="0"/>
        <v>8.2183498296853469E-5</v>
      </c>
      <c r="G160" s="33">
        <f t="shared" si="1"/>
        <v>9.056234368243435E-5</v>
      </c>
      <c r="H160" s="35"/>
      <c r="I160" s="200"/>
      <c r="J160" s="194"/>
    </row>
    <row r="161" spans="1:10" x14ac:dyDescent="0.45">
      <c r="A161" s="20" t="s">
        <v>99</v>
      </c>
      <c r="B161" s="21">
        <v>251756.33</v>
      </c>
      <c r="C161" s="22">
        <v>118185</v>
      </c>
      <c r="D161" s="21">
        <v>351304.32</v>
      </c>
      <c r="E161" s="22">
        <v>145349</v>
      </c>
      <c r="F161" s="211">
        <f t="shared" si="0"/>
        <v>6.5538844441387497E-5</v>
      </c>
      <c r="G161" s="211">
        <f t="shared" si="1"/>
        <v>7.0587441505245334E-5</v>
      </c>
      <c r="H161" s="35"/>
      <c r="I161" s="200"/>
      <c r="J161" s="194"/>
    </row>
    <row r="162" spans="1:10" x14ac:dyDescent="0.45">
      <c r="A162" s="20" t="s">
        <v>72</v>
      </c>
      <c r="B162" s="21">
        <v>405309.4</v>
      </c>
      <c r="C162" s="22">
        <v>126639</v>
      </c>
      <c r="D162" s="21">
        <v>407874.17</v>
      </c>
      <c r="E162" s="22">
        <v>143173</v>
      </c>
      <c r="F162" s="211">
        <f t="shared" si="0"/>
        <v>7.0226963838159419E-5</v>
      </c>
      <c r="G162" s="211">
        <f t="shared" si="1"/>
        <v>6.9530686572528817E-5</v>
      </c>
      <c r="H162" s="35"/>
      <c r="I162" s="200"/>
      <c r="J162" s="194"/>
    </row>
    <row r="163" spans="1:10" x14ac:dyDescent="0.45">
      <c r="A163" s="20" t="s">
        <v>94</v>
      </c>
      <c r="B163" s="21">
        <v>170653.7</v>
      </c>
      <c r="C163" s="22">
        <v>81866</v>
      </c>
      <c r="D163" s="21">
        <v>394592.4</v>
      </c>
      <c r="E163" s="22">
        <v>142531</v>
      </c>
      <c r="F163" s="211">
        <f t="shared" si="0"/>
        <v>4.5398341913429191E-5</v>
      </c>
      <c r="G163" s="211">
        <f t="shared" si="1"/>
        <v>6.9218905016093154E-5</v>
      </c>
      <c r="H163" s="35"/>
      <c r="I163" s="200"/>
      <c r="J163" s="194"/>
    </row>
    <row r="164" spans="1:10" x14ac:dyDescent="0.45">
      <c r="A164" s="20" t="s">
        <v>120</v>
      </c>
      <c r="B164" s="21">
        <v>94443.3</v>
      </c>
      <c r="C164" s="22">
        <v>46575</v>
      </c>
      <c r="D164" s="21">
        <v>355430.37</v>
      </c>
      <c r="E164" s="22">
        <v>130959</v>
      </c>
      <c r="F164" s="33">
        <f t="shared" si="0"/>
        <v>2.5827911155033403E-5</v>
      </c>
      <c r="G164" s="33">
        <f t="shared" si="1"/>
        <v>6.359906674339297E-5</v>
      </c>
      <c r="H164" s="35"/>
      <c r="I164" s="200"/>
      <c r="J164" s="194"/>
    </row>
    <row r="165" spans="1:10" x14ac:dyDescent="0.45">
      <c r="A165" s="20" t="s">
        <v>123</v>
      </c>
      <c r="B165" s="21">
        <v>341433.38</v>
      </c>
      <c r="C165" s="22">
        <v>159500</v>
      </c>
      <c r="D165" s="21">
        <v>290895.8</v>
      </c>
      <c r="E165" s="22">
        <v>117662</v>
      </c>
      <c r="F165" s="211">
        <f t="shared" si="0"/>
        <v>8.8449851405857823E-5</v>
      </c>
      <c r="G165" s="211">
        <f t="shared" si="1"/>
        <v>5.7141497653167048E-5</v>
      </c>
      <c r="H165" s="35"/>
      <c r="I165" s="200"/>
      <c r="J165" s="194"/>
    </row>
    <row r="166" spans="1:10" x14ac:dyDescent="0.45">
      <c r="A166" s="20" t="s">
        <v>122</v>
      </c>
      <c r="B166" s="21">
        <v>270000</v>
      </c>
      <c r="C166" s="22">
        <v>80000</v>
      </c>
      <c r="D166" s="21">
        <v>404500</v>
      </c>
      <c r="E166" s="22">
        <v>114000</v>
      </c>
      <c r="F166" s="33">
        <f t="shared" si="0"/>
        <v>4.4363561833659093E-5</v>
      </c>
      <c r="G166" s="33">
        <f t="shared" si="1"/>
        <v>5.5363080114744298E-5</v>
      </c>
      <c r="H166" s="35"/>
      <c r="I166" s="200"/>
      <c r="J166" s="194"/>
    </row>
    <row r="167" spans="1:10" x14ac:dyDescent="0.45">
      <c r="A167" s="20" t="s">
        <v>117</v>
      </c>
      <c r="B167" s="21">
        <v>362106.5</v>
      </c>
      <c r="C167" s="22">
        <v>131844</v>
      </c>
      <c r="D167" s="21">
        <v>310420.09999999998</v>
      </c>
      <c r="E167" s="22">
        <v>113663</v>
      </c>
      <c r="F167" s="33">
        <f t="shared" si="0"/>
        <v>7.3113368079961871E-5</v>
      </c>
      <c r="G167" s="33">
        <f t="shared" si="1"/>
        <v>5.519941907966825E-5</v>
      </c>
      <c r="H167" s="35"/>
      <c r="I167" s="200"/>
      <c r="J167" s="194"/>
    </row>
    <row r="168" spans="1:10" x14ac:dyDescent="0.45">
      <c r="A168" s="20" t="s">
        <v>73</v>
      </c>
      <c r="B168" s="21">
        <v>764266.09</v>
      </c>
      <c r="C168" s="22">
        <v>116201</v>
      </c>
      <c r="D168" s="21">
        <v>571644.6</v>
      </c>
      <c r="E168" s="22">
        <v>95636</v>
      </c>
      <c r="F168" s="33">
        <f t="shared" ref="F168:F181" si="4">+C168/$C$98</f>
        <v>6.443862810791275E-5</v>
      </c>
      <c r="G168" s="33">
        <f t="shared" ref="G168:G181" si="5">+E168/$E$98</f>
        <v>4.6444767805734083E-5</v>
      </c>
      <c r="H168" s="35"/>
      <c r="I168" s="200"/>
      <c r="J168" s="194"/>
    </row>
    <row r="169" spans="1:10" x14ac:dyDescent="0.45">
      <c r="A169" s="20" t="s">
        <v>121</v>
      </c>
      <c r="B169" s="21">
        <v>0</v>
      </c>
      <c r="C169" s="22">
        <v>0</v>
      </c>
      <c r="D169" s="21">
        <v>275981.59999999998</v>
      </c>
      <c r="E169" s="22">
        <v>89320</v>
      </c>
      <c r="F169" s="33">
        <f t="shared" si="4"/>
        <v>0</v>
      </c>
      <c r="G169" s="33">
        <f t="shared" si="5"/>
        <v>4.3377458910955794E-5</v>
      </c>
      <c r="H169" s="35"/>
      <c r="I169" s="200"/>
      <c r="J169" s="194"/>
    </row>
    <row r="170" spans="1:10" x14ac:dyDescent="0.45">
      <c r="A170" s="20" t="s">
        <v>64</v>
      </c>
      <c r="B170" s="21">
        <v>135300.35</v>
      </c>
      <c r="C170" s="22">
        <v>40929</v>
      </c>
      <c r="D170" s="21">
        <v>167215.4</v>
      </c>
      <c r="E170" s="22">
        <v>57099</v>
      </c>
      <c r="F170" s="33">
        <f t="shared" si="4"/>
        <v>2.2696952778622912E-5</v>
      </c>
      <c r="G170" s="33">
        <f t="shared" si="5"/>
        <v>2.7729618521682319E-5</v>
      </c>
      <c r="H170" s="193"/>
      <c r="I170" s="200"/>
      <c r="J170" s="194"/>
    </row>
    <row r="171" spans="1:10" x14ac:dyDescent="0.45">
      <c r="A171" s="20" t="s">
        <v>115</v>
      </c>
      <c r="B171" s="21">
        <v>108150</v>
      </c>
      <c r="C171" s="22">
        <v>44974</v>
      </c>
      <c r="D171" s="21">
        <v>138600</v>
      </c>
      <c r="E171" s="22">
        <v>52910</v>
      </c>
      <c r="F171" s="33">
        <f t="shared" si="4"/>
        <v>2.4940085373837301E-5</v>
      </c>
      <c r="G171" s="33">
        <f t="shared" si="5"/>
        <v>2.5695268147992286E-5</v>
      </c>
      <c r="H171" s="193"/>
      <c r="I171" s="200"/>
      <c r="J171" s="194"/>
    </row>
    <row r="172" spans="1:10" x14ac:dyDescent="0.45">
      <c r="A172" s="20" t="s">
        <v>137</v>
      </c>
      <c r="B172" s="21">
        <v>0</v>
      </c>
      <c r="C172" s="22">
        <v>0</v>
      </c>
      <c r="D172" s="21">
        <v>130687.7</v>
      </c>
      <c r="E172" s="22">
        <v>52910</v>
      </c>
      <c r="F172" s="33">
        <f t="shared" si="4"/>
        <v>0</v>
      </c>
      <c r="G172" s="33">
        <f t="shared" si="5"/>
        <v>2.5695268147992286E-5</v>
      </c>
      <c r="H172" s="193"/>
      <c r="I172" s="200"/>
      <c r="J172" s="194"/>
    </row>
    <row r="173" spans="1:10" x14ac:dyDescent="0.45">
      <c r="A173" s="20" t="s">
        <v>127</v>
      </c>
      <c r="B173" s="21">
        <v>0</v>
      </c>
      <c r="C173" s="22">
        <v>0</v>
      </c>
      <c r="D173" s="21">
        <v>137908.79999999999</v>
      </c>
      <c r="E173" s="22">
        <v>52910</v>
      </c>
      <c r="F173" s="33">
        <f t="shared" si="4"/>
        <v>0</v>
      </c>
      <c r="G173" s="33">
        <f t="shared" si="5"/>
        <v>2.5695268147992286E-5</v>
      </c>
      <c r="H173" s="193"/>
      <c r="I173" s="200"/>
      <c r="J173" s="194"/>
    </row>
    <row r="174" spans="1:10" x14ac:dyDescent="0.45">
      <c r="A174" s="20" t="s">
        <v>126</v>
      </c>
      <c r="B174" s="21">
        <v>0</v>
      </c>
      <c r="C174" s="22">
        <v>0</v>
      </c>
      <c r="D174" s="21">
        <v>110489.14</v>
      </c>
      <c r="E174" s="22">
        <v>48889</v>
      </c>
      <c r="F174" s="33"/>
      <c r="G174" s="33"/>
      <c r="H174" s="193"/>
      <c r="I174" s="200"/>
      <c r="J174" s="194"/>
    </row>
    <row r="175" spans="1:10" x14ac:dyDescent="0.45">
      <c r="A175" s="20" t="s">
        <v>138</v>
      </c>
      <c r="B175" s="21">
        <v>0</v>
      </c>
      <c r="C175" s="22">
        <v>0</v>
      </c>
      <c r="D175" s="21">
        <v>94338</v>
      </c>
      <c r="E175" s="22">
        <v>44092</v>
      </c>
      <c r="F175" s="33"/>
      <c r="G175" s="33"/>
      <c r="H175" s="193"/>
      <c r="I175" s="200"/>
      <c r="J175" s="194"/>
    </row>
    <row r="176" spans="1:10" x14ac:dyDescent="0.45">
      <c r="A176" s="20" t="s">
        <v>118</v>
      </c>
      <c r="B176" s="21">
        <v>403440.23</v>
      </c>
      <c r="C176" s="22">
        <v>101274</v>
      </c>
      <c r="D176" s="21">
        <v>203431.67999999999</v>
      </c>
      <c r="E176" s="22">
        <v>43175</v>
      </c>
      <c r="F176" s="33">
        <f t="shared" si="4"/>
        <v>5.6160942014274885E-5</v>
      </c>
      <c r="G176" s="33">
        <f t="shared" si="5"/>
        <v>2.0967552490825307E-5</v>
      </c>
      <c r="H176" s="193"/>
      <c r="I176" s="200"/>
      <c r="J176" s="194"/>
    </row>
    <row r="177" spans="1:10" x14ac:dyDescent="0.45">
      <c r="A177" s="20" t="s">
        <v>107</v>
      </c>
      <c r="B177" s="21">
        <v>438820.04</v>
      </c>
      <c r="C177" s="22">
        <v>131972</v>
      </c>
      <c r="D177" s="21">
        <v>89896.43</v>
      </c>
      <c r="E177" s="22">
        <v>23017</v>
      </c>
      <c r="F177" s="33">
        <f t="shared" si="4"/>
        <v>7.3184349778895717E-5</v>
      </c>
      <c r="G177" s="33">
        <f t="shared" si="5"/>
        <v>1.1178000131588329E-5</v>
      </c>
      <c r="H177" s="193"/>
      <c r="I177" s="200"/>
      <c r="J177" s="194"/>
    </row>
    <row r="178" spans="1:10" x14ac:dyDescent="0.45">
      <c r="A178" s="20" t="s">
        <v>75</v>
      </c>
      <c r="B178" s="21">
        <v>183835.14</v>
      </c>
      <c r="C178" s="22">
        <v>90420</v>
      </c>
      <c r="D178" s="21">
        <v>0</v>
      </c>
      <c r="E178" s="22">
        <v>0</v>
      </c>
      <c r="F178" s="33">
        <f t="shared" si="4"/>
        <v>5.0141915762493187E-5</v>
      </c>
      <c r="G178" s="33">
        <f t="shared" si="5"/>
        <v>0</v>
      </c>
      <c r="H178" s="193"/>
      <c r="I178" s="200"/>
      <c r="J178" s="194"/>
    </row>
    <row r="179" spans="1:10" x14ac:dyDescent="0.45">
      <c r="A179" s="20" t="s">
        <v>124</v>
      </c>
      <c r="B179" s="21">
        <v>96408</v>
      </c>
      <c r="C179" s="22">
        <v>46800</v>
      </c>
      <c r="D179" s="21">
        <v>0</v>
      </c>
      <c r="E179" s="22">
        <v>0</v>
      </c>
      <c r="F179" s="33">
        <f t="shared" si="4"/>
        <v>2.5952683672690568E-5</v>
      </c>
      <c r="G179" s="33">
        <f t="shared" si="5"/>
        <v>0</v>
      </c>
      <c r="H179" s="193"/>
      <c r="I179" s="200"/>
      <c r="J179" s="194"/>
    </row>
    <row r="180" spans="1:10" x14ac:dyDescent="0.45">
      <c r="A180" s="20" t="s">
        <v>125</v>
      </c>
      <c r="B180" s="21">
        <v>474184.08</v>
      </c>
      <c r="C180" s="22">
        <v>216189</v>
      </c>
      <c r="D180" s="21">
        <v>0</v>
      </c>
      <c r="E180" s="22">
        <v>0</v>
      </c>
      <c r="F180" s="33">
        <f t="shared" si="4"/>
        <v>1.1988642586571158E-4</v>
      </c>
      <c r="G180" s="33">
        <f t="shared" si="5"/>
        <v>0</v>
      </c>
      <c r="H180" s="193"/>
      <c r="I180" s="200"/>
      <c r="J180" s="194"/>
    </row>
    <row r="181" spans="1:10" ht="17" thickBot="1" x14ac:dyDescent="0.5">
      <c r="A181" s="23" t="s">
        <v>77</v>
      </c>
      <c r="B181" s="24">
        <v>168577.73</v>
      </c>
      <c r="C181" s="25">
        <v>80997</v>
      </c>
      <c r="D181" s="24">
        <v>0</v>
      </c>
      <c r="E181" s="25">
        <v>0</v>
      </c>
      <c r="F181" s="214">
        <f t="shared" si="4"/>
        <v>4.4916442723011072E-5</v>
      </c>
      <c r="G181" s="214">
        <f t="shared" si="5"/>
        <v>0</v>
      </c>
      <c r="H181" s="193"/>
      <c r="I181" s="200"/>
      <c r="J181" s="194"/>
    </row>
  </sheetData>
  <mergeCells count="11">
    <mergeCell ref="H103:H112"/>
    <mergeCell ref="K10:L11"/>
    <mergeCell ref="A1:A3"/>
    <mergeCell ref="A10:A11"/>
    <mergeCell ref="B10:C10"/>
    <mergeCell ref="D10:E10"/>
    <mergeCell ref="A101:A102"/>
    <mergeCell ref="B101:C101"/>
    <mergeCell ref="D101:E101"/>
    <mergeCell ref="F101:F102"/>
    <mergeCell ref="G101:G102"/>
  </mergeCells>
  <conditionalFormatting sqref="F12:G95 F98">
    <cfRule type="cellIs" dxfId="3" priority="2" operator="lessThan">
      <formula>0</formula>
    </cfRule>
  </conditionalFormatting>
  <conditionalFormatting sqref="F101:G101 F117:G65180 H182:H65252">
    <cfRule type="cellIs" dxfId="2" priority="3" stopIfTrue="1" operator="lessThan">
      <formula>0</formula>
    </cfRule>
  </conditionalFormatting>
  <conditionalFormatting sqref="F1:H9">
    <cfRule type="cellIs" dxfId="1" priority="8" stopIfTrue="1" operator="lessThan">
      <formula>0</formula>
    </cfRule>
  </conditionalFormatting>
  <conditionalFormatting sqref="G10:H10">
    <cfRule type="cellIs" dxfId="0" priority="12" stopIfTrue="1" operator="lessThan">
      <formula>0</formula>
    </cfRule>
  </conditionalFormatting>
  <pageMargins left="0.24996875390576173" right="0.24996875390576173" top="0.24996875390576173" bottom="0.24996875390576173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MERCADO PAÍS</vt:lpstr>
      <vt:lpstr>MERCADO PAÍS ACUM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Ma.Fernanda</dc:creator>
  <cp:lastModifiedBy>María Andrea Dicindio</cp:lastModifiedBy>
  <cp:lastPrinted>2023-09-21T19:55:30Z</cp:lastPrinted>
  <dcterms:created xsi:type="dcterms:W3CDTF">2015-08-14T17:11:53Z</dcterms:created>
  <dcterms:modified xsi:type="dcterms:W3CDTF">2025-10-01T17:25:49Z</dcterms:modified>
</cp:coreProperties>
</file>