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5/"/>
    </mc:Choice>
  </mc:AlternateContent>
  <xr:revisionPtr revIDLastSave="1" documentId="8_{0F44B5A1-4FCC-41DB-BC9E-5595618C5D77}" xr6:coauthVersionLast="47" xr6:coauthVersionMax="47" xr10:uidLastSave="{EF40E65B-807D-40B3-93EF-3234E3AB96F5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PAÍS'!$A$93:$E$93</definedName>
    <definedName name="_xlnm._FilterDatabase" localSheetId="2" hidden="1">'MERCADO PAÍS ACUM'!$A$104:$E$104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59" l="1"/>
  <c r="C100" i="59"/>
  <c r="K14" i="59" s="1"/>
  <c r="D100" i="59"/>
  <c r="E100" i="59"/>
  <c r="G172" i="59" s="1"/>
  <c r="B100" i="59"/>
  <c r="H90" i="50"/>
  <c r="C90" i="50"/>
  <c r="K15" i="50" s="1"/>
  <c r="D90" i="50"/>
  <c r="E90" i="50"/>
  <c r="L14" i="50" s="1"/>
  <c r="B90" i="50"/>
  <c r="AU76" i="7"/>
  <c r="AU41" i="7"/>
  <c r="L17" i="59"/>
  <c r="L16" i="59"/>
  <c r="L15" i="59"/>
  <c r="L14" i="59"/>
  <c r="L15" i="50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55" i="59" l="1"/>
  <c r="G171" i="59"/>
  <c r="G183" i="59"/>
  <c r="G170" i="59"/>
  <c r="G180" i="59"/>
  <c r="G156" i="59"/>
  <c r="F180" i="59"/>
  <c r="F179" i="59"/>
  <c r="F155" i="59"/>
  <c r="G178" i="59"/>
  <c r="F170" i="59"/>
  <c r="G154" i="59"/>
  <c r="G179" i="59"/>
  <c r="F178" i="59"/>
  <c r="F183" i="59"/>
  <c r="F154" i="59"/>
  <c r="F175" i="59"/>
  <c r="G105" i="59"/>
  <c r="F152" i="59"/>
  <c r="G159" i="59"/>
  <c r="G151" i="59"/>
  <c r="G174" i="59"/>
  <c r="F159" i="59"/>
  <c r="F151" i="59"/>
  <c r="F174" i="59"/>
  <c r="F172" i="59"/>
  <c r="F171" i="59"/>
  <c r="G175" i="59"/>
  <c r="G185" i="59"/>
  <c r="F158" i="59"/>
  <c r="F185" i="59"/>
  <c r="F173" i="59"/>
  <c r="F157" i="59"/>
  <c r="F184" i="59"/>
  <c r="F156" i="59"/>
  <c r="G153" i="59"/>
  <c r="F153" i="59"/>
  <c r="G152" i="59"/>
  <c r="G158" i="59"/>
  <c r="G173" i="59"/>
  <c r="G157" i="59"/>
  <c r="G184" i="59"/>
  <c r="F90" i="50"/>
  <c r="AV41" i="7"/>
  <c r="K15" i="59"/>
  <c r="G100" i="59"/>
  <c r="F100" i="59"/>
  <c r="K14" i="50"/>
  <c r="G90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40" i="7"/>
  <c r="AV40" i="7" s="1"/>
  <c r="AU39" i="7"/>
  <c r="AV39" i="7" s="1"/>
  <c r="AU73" i="7"/>
  <c r="AE82" i="7" l="1"/>
  <c r="AE69" i="7"/>
  <c r="L13" i="50"/>
  <c r="K16" i="50"/>
  <c r="K13" i="50"/>
  <c r="K13" i="59"/>
  <c r="F115" i="59"/>
  <c r="F104" i="50"/>
  <c r="F94" i="50"/>
  <c r="F163" i="50"/>
  <c r="G163" i="50"/>
  <c r="K16" i="59"/>
  <c r="G169" i="59"/>
  <c r="G168" i="59"/>
  <c r="G167" i="59"/>
  <c r="G166" i="59"/>
  <c r="G165" i="59"/>
  <c r="G164" i="59"/>
  <c r="G163" i="59"/>
  <c r="G162" i="59"/>
  <c r="G161" i="59"/>
  <c r="G160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F169" i="59"/>
  <c r="F168" i="59"/>
  <c r="F167" i="59"/>
  <c r="F166" i="59"/>
  <c r="F165" i="59"/>
  <c r="F164" i="59"/>
  <c r="F163" i="59"/>
  <c r="F162" i="59"/>
  <c r="F161" i="59"/>
  <c r="F160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4" i="59"/>
  <c r="F113" i="59"/>
  <c r="F112" i="59"/>
  <c r="F111" i="59"/>
  <c r="F110" i="59"/>
  <c r="F109" i="59"/>
  <c r="F108" i="59"/>
  <c r="F107" i="59"/>
  <c r="F106" i="59"/>
  <c r="F105" i="59"/>
  <c r="L19" i="59"/>
  <c r="L18" i="59"/>
  <c r="K19" i="59"/>
  <c r="K18" i="59"/>
  <c r="K17" i="59"/>
  <c r="G162" i="50"/>
  <c r="G145" i="50"/>
  <c r="G144" i="50"/>
  <c r="G143" i="50"/>
  <c r="G142" i="50"/>
  <c r="G141" i="50"/>
  <c r="G14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F162" i="50"/>
  <c r="F145" i="50"/>
  <c r="F144" i="50"/>
  <c r="F143" i="50"/>
  <c r="F142" i="50"/>
  <c r="F141" i="50"/>
  <c r="F14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3" i="50"/>
  <c r="F102" i="50"/>
  <c r="F101" i="50"/>
  <c r="F100" i="50"/>
  <c r="F99" i="50"/>
  <c r="F98" i="50"/>
  <c r="F97" i="50"/>
  <c r="F96" i="50"/>
  <c r="F95" i="50"/>
  <c r="L19" i="50"/>
  <c r="L18" i="50"/>
  <c r="L17" i="50"/>
  <c r="L16" i="50"/>
  <c r="K19" i="50"/>
  <c r="K18" i="50"/>
  <c r="K17" i="50"/>
  <c r="H105" i="59" l="1"/>
  <c r="AW41" i="7"/>
  <c r="H94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2" i="7"/>
  <c r="AV37" i="7" s="1"/>
  <c r="AU71" i="7"/>
  <c r="AV36" i="7" s="1"/>
  <c r="AE38" i="7"/>
  <c r="AE37" i="7"/>
  <c r="AE36" i="7"/>
  <c r="AE35" i="7"/>
  <c r="AU70" i="7"/>
  <c r="AV35" i="7" s="1"/>
  <c r="AE34" i="7"/>
  <c r="AE33" i="7"/>
  <c r="AE32" i="7"/>
  <c r="AU68" i="7"/>
  <c r="AV33" i="7" s="1"/>
  <c r="AE31" i="7"/>
  <c r="AE30" i="7"/>
  <c r="AU45" i="7"/>
  <c r="AV10" i="7" s="1"/>
  <c r="AU46" i="7"/>
  <c r="AV11" i="7" s="1"/>
  <c r="AU47" i="7"/>
  <c r="AV12" i="7" s="1"/>
  <c r="AU48" i="7"/>
  <c r="AV13" i="7" s="1"/>
  <c r="AU49" i="7"/>
  <c r="AV14" i="7" s="1"/>
  <c r="AU50" i="7"/>
  <c r="AV15" i="7" s="1"/>
  <c r="AU51" i="7"/>
  <c r="AV16" i="7" s="1"/>
  <c r="AU52" i="7"/>
  <c r="AV17" i="7" s="1"/>
  <c r="AU53" i="7"/>
  <c r="AV18" i="7" s="1"/>
  <c r="AU54" i="7"/>
  <c r="AV19" i="7" s="1"/>
  <c r="AU55" i="7"/>
  <c r="AV20" i="7" s="1"/>
  <c r="AU56" i="7"/>
  <c r="AV21" i="7" s="1"/>
  <c r="AU57" i="7"/>
  <c r="AV22" i="7" s="1"/>
  <c r="AU58" i="7"/>
  <c r="AV23" i="7" s="1"/>
  <c r="AU59" i="7"/>
  <c r="AV24" i="7" s="1"/>
  <c r="AU60" i="7"/>
  <c r="AV25" i="7" s="1"/>
  <c r="AU61" i="7"/>
  <c r="AV26" i="7" s="1"/>
  <c r="AU62" i="7"/>
  <c r="AV27" i="7" s="1"/>
  <c r="AU63" i="7"/>
  <c r="AV28" i="7" s="1"/>
  <c r="AU64" i="7"/>
  <c r="AV29" i="7" s="1"/>
  <c r="AU65" i="7"/>
  <c r="AV30" i="7" s="1"/>
  <c r="AU66" i="7"/>
  <c r="AV31" i="7" s="1"/>
  <c r="AU67" i="7"/>
  <c r="AV32" i="7" s="1"/>
  <c r="AU69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40" i="7" l="1"/>
</calcChain>
</file>

<file path=xl/sharedStrings.xml><?xml version="1.0" encoding="utf-8"?>
<sst xmlns="http://schemas.openxmlformats.org/spreadsheetml/2006/main" count="446" uniqueCount="144">
  <si>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</si>
  <si>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</si>
  <si>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</si>
  <si>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</si>
  <si>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</si>
  <si>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</si>
  <si>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</si>
  <si>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</si>
  <si>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</si>
  <si>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</si>
  <si>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</si>
  <si>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</si>
  <si>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</si>
  <si>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</si>
  <si>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</si>
  <si>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</si>
  <si>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</si>
  <si>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</si>
  <si>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</si>
  <si>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</si>
  <si>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</si>
  <si>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</si>
  <si>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</si>
  <si>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</si>
  <si>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</si>
  <si>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</si>
  <si>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</si>
  <si>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</si>
  <si>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</si>
  <si>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</si>
  <si>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</si>
  <si>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</si>
  <si>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</si>
  <si>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</si>
  <si>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</si>
  <si>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</si>
  <si>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</si>
  <si>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</si>
  <si>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</si>
  <si>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</si>
  <si>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</si>
  <si>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</si>
  <si>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</si>
  <si>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</si>
  <si>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</si>
  <si>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</si>
  <si>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</si>
  <si>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</si>
  <si>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</si>
  <si>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</si>
  <si>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</si>
  <si>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</si>
  <si>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</si>
  <si>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</si>
  <si>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</si>
  <si>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</si>
  <si>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</si>
  <si>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</si>
  <si>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</si>
  <si>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</si>
  <si>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</si>
  <si>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</si>
  <si>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</si>
  <si>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</si>
  <si>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</si>
  <si>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</si>
  <si>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</si>
  <si>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</si>
  <si>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</si>
  <si>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</si>
  <si>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</si>
  <si>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</si>
  <si>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PARAGUAY</t>
  </si>
  <si>
    <t>SUECIA</t>
  </si>
  <si>
    <t>Fuente: Estadistic S.A.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</si>
  <si>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</si>
  <si>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</si>
  <si>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</si>
  <si>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</si>
  <si>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</si>
  <si>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</si>
  <si>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</si>
  <si>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</si>
  <si>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</si>
  <si>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</si>
  <si>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</si>
  <si>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</si>
  <si>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</si>
  <si>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</si>
  <si>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</si>
  <si>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</si>
  <si>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</si>
  <si>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</si>
  <si>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</si>
  <si>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</si>
  <si>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</si>
  <si>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</si>
  <si>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Part. Libras 2024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</si>
  <si>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</si>
  <si>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</si>
  <si>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</si>
  <si>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</si>
  <si>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</si>
  <si>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</si>
  <si>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</si>
  <si>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</si>
  <si>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</si>
  <si>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</si>
  <si>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% participación 2024 vs 2025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</si>
  <si>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</si>
  <si>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</si>
  <si>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</si>
  <si>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</si>
  <si>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</si>
  <si>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</si>
  <si>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BAHRÉIN</t>
  </si>
  <si>
    <t>TRINIDAD Y TOBAGO</t>
  </si>
  <si>
    <t>ARUBA</t>
  </si>
  <si>
    <t>MARTINICA (COLONIA FRANCIA)</t>
  </si>
  <si>
    <t>EGIPTO</t>
  </si>
  <si>
    <t>MONTENEGRO</t>
  </si>
  <si>
    <t>BAHAMAS</t>
  </si>
  <si>
    <t>PERÚ</t>
  </si>
  <si>
    <t>CABO VERDE</t>
  </si>
  <si>
    <t>NORUEGA</t>
  </si>
  <si>
    <t>PANAMÁ</t>
  </si>
  <si>
    <t>TÚNEZ</t>
  </si>
  <si>
    <t>KUWAIT</t>
  </si>
  <si>
    <t>INDONESIA</t>
  </si>
  <si>
    <t>FILIPINAS</t>
  </si>
  <si>
    <t>Análisis de las Exportaciones de CAMARÓN Septiembre - 2025</t>
  </si>
  <si>
    <t>ene-sep 2019</t>
  </si>
  <si>
    <t>ene-sep 2020</t>
  </si>
  <si>
    <t>ene-sep 2021</t>
  </si>
  <si>
    <t>ene-sep 2022</t>
  </si>
  <si>
    <t>ene-sep 2023</t>
  </si>
  <si>
    <t>ene-sep 2024</t>
  </si>
  <si>
    <t>ene-sep 2025</t>
  </si>
  <si>
    <t>Comparativo Septiembre 2025 - CAMARÓN</t>
  </si>
  <si>
    <t>OMÁN</t>
  </si>
  <si>
    <t>VENEZUELA</t>
  </si>
  <si>
    <t>ene - sep 24</t>
  </si>
  <si>
    <t>ene - sep 25</t>
  </si>
  <si>
    <t>Comparativo Septiembre - CAMARÓN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</si>
</sst>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  <numFmt numFmtId="174" formatCode="\$\ #,##0.0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theme="1"/>
      <name val="Segoe UI"/>
      <family val="2"/>
    </font>
    <font>
      <sz val="11"/>
      <color rgb="FF15803D"/>
      <name val="Segoe UI"/>
      <family val="2"/>
    </font>
    <font>
      <sz val="11"/>
      <color rgb="FFB91C1C"/>
      <name val="Segoe UI"/>
      <family val="2"/>
    </font>
    <font>
      <sz val="11"/>
      <color rgb="FFFF0000"/>
      <name val="Segoe UI"/>
      <family val="2"/>
    </font>
    <font>
      <b/>
      <sz val="11"/>
      <color theme="3"/>
      <name val="Segoe UI"/>
      <family val="2"/>
    </font>
    <font>
      <sz val="11"/>
      <color indexed="8"/>
      <name val="MS Sans Serif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8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2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3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3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0" xfId="0" applyNumberFormat="1" applyFont="1"/>
    <xf numFmtId="173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3" fontId="17" fillId="0" borderId="2" xfId="0" applyNumberFormat="1" applyFont="1" applyBorder="1" applyAlignment="1">
      <alignment horizontal="center" vertical="center"/>
    </xf>
    <xf numFmtId="17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8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173" fontId="17" fillId="0" borderId="4" xfId="0" applyNumberFormat="1" applyFont="1" applyBorder="1" applyAlignment="1">
      <alignment horizontal="center" vertical="center"/>
    </xf>
    <xf numFmtId="10" fontId="18" fillId="0" borderId="4" xfId="0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8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17" fontId="6" fillId="0" borderId="1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8" fontId="6" fillId="0" borderId="1" xfId="20" applyNumberFormat="1" applyFont="1" applyBorder="1" applyAlignment="1">
      <alignment horizontal="center" vertical="center"/>
    </xf>
    <xf numFmtId="170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0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0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2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8" fontId="6" fillId="0" borderId="2" xfId="20" applyNumberFormat="1" applyFont="1" applyBorder="1" applyAlignment="1">
      <alignment horizontal="center" vertical="center"/>
    </xf>
    <xf numFmtId="170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7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0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2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7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8" fontId="6" fillId="0" borderId="2" xfId="17" applyNumberFormat="1" applyFont="1" applyBorder="1" applyAlignment="1">
      <alignment horizontal="center"/>
    </xf>
    <xf numFmtId="170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8" fontId="6" fillId="0" borderId="2" xfId="17" applyNumberFormat="1" applyFont="1" applyBorder="1" applyAlignment="1">
      <alignment horizontal="center" vertical="center"/>
    </xf>
    <xf numFmtId="170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0" fontId="6" fillId="0" borderId="4" xfId="20" applyNumberFormat="1" applyFont="1" applyBorder="1" applyAlignment="1">
      <alignment horizontal="center"/>
    </xf>
    <xf numFmtId="9" fontId="20" fillId="0" borderId="4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8" fontId="15" fillId="0" borderId="1" xfId="20" applyNumberFormat="1" applyFont="1" applyBorder="1" applyAlignment="1">
      <alignment horizontal="center"/>
    </xf>
    <xf numFmtId="168" fontId="15" fillId="0" borderId="10" xfId="20" applyNumberFormat="1" applyFont="1" applyBorder="1" applyAlignment="1">
      <alignment horizontal="center"/>
    </xf>
    <xf numFmtId="168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8" fontId="15" fillId="0" borderId="2" xfId="20" applyNumberFormat="1" applyFont="1" applyBorder="1" applyAlignment="1">
      <alignment horizontal="center"/>
    </xf>
    <xf numFmtId="168" fontId="15" fillId="0" borderId="7" xfId="20" applyNumberFormat="1" applyFont="1" applyBorder="1" applyAlignment="1">
      <alignment horizontal="center"/>
    </xf>
    <xf numFmtId="168" fontId="14" fillId="0" borderId="2" xfId="20" applyNumberFormat="1" applyFont="1" applyBorder="1" applyAlignment="1">
      <alignment horizontal="center"/>
    </xf>
    <xf numFmtId="168" fontId="6" fillId="0" borderId="7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8" fontId="6" fillId="0" borderId="2" xfId="20" applyNumberFormat="1" applyFont="1" applyBorder="1" applyAlignment="1">
      <alignment horizontal="center" wrapText="1"/>
    </xf>
    <xf numFmtId="168" fontId="6" fillId="0" borderId="7" xfId="20" applyNumberFormat="1" applyFont="1" applyBorder="1" applyAlignment="1">
      <alignment horizontal="center" vertical="center"/>
    </xf>
    <xf numFmtId="168" fontId="6" fillId="0" borderId="7" xfId="17" applyNumberFormat="1" applyFont="1" applyBorder="1" applyAlignment="1">
      <alignment horizontal="center"/>
    </xf>
    <xf numFmtId="168" fontId="6" fillId="0" borderId="2" xfId="2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171" fontId="6" fillId="0" borderId="2" xfId="14" applyNumberFormat="1" applyFont="1" applyBorder="1" applyAlignment="1">
      <alignment horizontal="center"/>
    </xf>
    <xf numFmtId="168" fontId="6" fillId="0" borderId="4" xfId="20" applyNumberFormat="1" applyFont="1" applyBorder="1" applyAlignment="1">
      <alignment horizontal="center" vertical="center"/>
    </xf>
    <xf numFmtId="171" fontId="6" fillId="0" borderId="4" xfId="20" applyNumberFormat="1" applyFont="1" applyBorder="1" applyAlignment="1">
      <alignment horizontal="center" vertical="center"/>
    </xf>
    <xf numFmtId="173" fontId="6" fillId="0" borderId="4" xfId="0" applyNumberFormat="1" applyFont="1" applyBorder="1" applyAlignment="1">
      <alignment horizontal="center"/>
    </xf>
    <xf numFmtId="171" fontId="6" fillId="0" borderId="6" xfId="17" applyNumberFormat="1" applyFont="1" applyBorder="1" applyAlignment="1">
      <alignment horizontal="center" vertical="center"/>
    </xf>
    <xf numFmtId="168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1" fontId="6" fillId="0" borderId="2" xfId="17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174" fontId="6" fillId="0" borderId="2" xfId="0" applyNumberFormat="1" applyFont="1" applyBorder="1" applyAlignment="1">
      <alignment horizontal="center"/>
    </xf>
    <xf numFmtId="17" fontId="6" fillId="0" borderId="4" xfId="20" applyNumberFormat="1" applyFont="1" applyBorder="1" applyAlignment="1">
      <alignment horizontal="center"/>
    </xf>
    <xf numFmtId="170" fontId="6" fillId="0" borderId="4" xfId="17" applyNumberFormat="1" applyFont="1" applyBorder="1" applyAlignment="1">
      <alignment horizontal="center" vertic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3" xfId="20" applyNumberFormat="1" applyFont="1" applyBorder="1" applyAlignment="1">
      <alignment horizontal="center"/>
    </xf>
    <xf numFmtId="0" fontId="16" fillId="2" borderId="8" xfId="20" applyFont="1" applyFill="1" applyBorder="1" applyAlignment="1">
      <alignment horizontal="center" vertical="center"/>
    </xf>
    <xf numFmtId="9" fontId="6" fillId="0" borderId="0" xfId="29" applyFont="1"/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6" fillId="0" borderId="1" xfId="20" applyNumberFormat="1" applyFont="1" applyBorder="1" applyAlignment="1">
      <alignment horizontal="center" vertic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8" fontId="6" fillId="0" borderId="0" xfId="20" applyNumberFormat="1" applyFont="1" applyAlignment="1">
      <alignment horizontal="center" vertical="center"/>
    </xf>
    <xf numFmtId="168" fontId="6" fillId="0" borderId="0" xfId="17" applyNumberFormat="1" applyFont="1"/>
    <xf numFmtId="0" fontId="6" fillId="0" borderId="0" xfId="16" applyFont="1"/>
    <xf numFmtId="0" fontId="12" fillId="0" borderId="0" xfId="16" applyFont="1"/>
    <xf numFmtId="9" fontId="16" fillId="3" borderId="1" xfId="29" applyFont="1" applyFill="1" applyBorder="1" applyAlignment="1">
      <alignment horizontal="center" vertical="center"/>
    </xf>
    <xf numFmtId="3" fontId="16" fillId="3" borderId="3" xfId="16" applyNumberFormat="1" applyFont="1" applyFill="1" applyBorder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1" fontId="6" fillId="0" borderId="0" xfId="14" applyNumberFormat="1" applyFont="1" applyAlignment="1">
      <alignment horizontal="center" vertical="center"/>
    </xf>
    <xf numFmtId="171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1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9" fontId="16" fillId="3" borderId="12" xfId="29" applyFont="1" applyFill="1" applyBorder="1" applyAlignment="1">
      <alignment vertical="center"/>
    </xf>
    <xf numFmtId="9" fontId="16" fillId="3" borderId="8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1" fontId="16" fillId="3" borderId="1" xfId="14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7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6" fillId="3" borderId="9" xfId="16" applyNumberFormat="1" applyFont="1" applyFill="1" applyBorder="1"/>
    <xf numFmtId="10" fontId="7" fillId="0" borderId="9" xfId="29" applyNumberFormat="1" applyFont="1" applyFill="1" applyBorder="1" applyAlignment="1">
      <alignment horizontal="center"/>
    </xf>
    <xf numFmtId="10" fontId="7" fillId="0" borderId="8" xfId="29" applyNumberFormat="1" applyFont="1" applyFill="1" applyBorder="1" applyAlignment="1">
      <alignment horizontal="center"/>
    </xf>
    <xf numFmtId="10" fontId="16" fillId="3" borderId="4" xfId="16" applyNumberFormat="1" applyFont="1" applyFill="1" applyBorder="1"/>
    <xf numFmtId="10" fontId="7" fillId="0" borderId="5" xfId="29" applyNumberFormat="1" applyFont="1" applyFill="1" applyBorder="1" applyAlignment="1">
      <alignment horizontal="center"/>
    </xf>
    <xf numFmtId="0" fontId="16" fillId="3" borderId="4" xfId="16" applyFont="1" applyFill="1" applyBorder="1"/>
    <xf numFmtId="3" fontId="7" fillId="0" borderId="0" xfId="16" applyNumberFormat="1" applyFont="1"/>
    <xf numFmtId="0" fontId="22" fillId="0" borderId="0" xfId="0" applyFont="1"/>
    <xf numFmtId="1" fontId="23" fillId="0" borderId="0" xfId="0" applyNumberFormat="1" applyFont="1"/>
    <xf numFmtId="173" fontId="23" fillId="0" borderId="0" xfId="0" applyNumberFormat="1" applyFont="1"/>
    <xf numFmtId="3" fontId="23" fillId="0" borderId="0" xfId="0" applyNumberFormat="1" applyFont="1"/>
    <xf numFmtId="10" fontId="23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0" fontId="15" fillId="0" borderId="13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3" fontId="6" fillId="0" borderId="2" xfId="16" applyNumberFormat="1" applyFont="1" applyBorder="1" applyAlignment="1">
      <alignment horizontal="center" vertical="center"/>
    </xf>
    <xf numFmtId="173" fontId="15" fillId="0" borderId="14" xfId="0" applyNumberFormat="1" applyFont="1" applyBorder="1" applyAlignment="1">
      <alignment horizontal="center" vertical="center"/>
    </xf>
    <xf numFmtId="3" fontId="6" fillId="0" borderId="4" xfId="16" applyNumberFormat="1" applyFont="1" applyBorder="1" applyAlignment="1">
      <alignment horizontal="center" vertical="center"/>
    </xf>
    <xf numFmtId="10" fontId="15" fillId="0" borderId="5" xfId="29" applyNumberFormat="1" applyFont="1" applyFill="1" applyBorder="1" applyAlignment="1">
      <alignment horizontal="center" vertical="center"/>
    </xf>
    <xf numFmtId="170" fontId="6" fillId="0" borderId="0" xfId="16" applyNumberFormat="1" applyFont="1"/>
    <xf numFmtId="9" fontId="14" fillId="0" borderId="0" xfId="0" applyNumberFormat="1" applyFont="1" applyAlignment="1">
      <alignment vertical="center"/>
    </xf>
    <xf numFmtId="171" fontId="16" fillId="3" borderId="7" xfId="15" applyNumberFormat="1" applyFont="1" applyFill="1" applyBorder="1" applyAlignment="1">
      <alignment horizontal="center" vertical="center"/>
    </xf>
    <xf numFmtId="3" fontId="16" fillId="3" borderId="9" xfId="16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6" fillId="0" borderId="1" xfId="29" applyNumberFormat="1" applyFont="1" applyFill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8" xfId="20" applyFont="1" applyFill="1" applyBorder="1" applyAlignment="1">
      <alignment horizont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17" fontId="16" fillId="3" borderId="8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3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6" fillId="3" borderId="10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6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17" fontId="16" fillId="3" borderId="12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RESUMEN!$AH$10:$AH$41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RESUMEN!$AU$10:$AU$41</c15:sqref>
                  </c15:fullRef>
                </c:ext>
              </c:extLst>
              <c:f>RESUMEN!$AU$10:$AU$40</c:f>
              <c:numCache>
                <c:formatCode>#,##0</c:formatCode>
                <c:ptCount val="31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RESUMEN!$AU$45:$AU$76</c15:sqref>
                  </c15:fullRef>
                </c:ext>
              </c:extLst>
              <c:f>RESUMEN!$AU$45:$AU$75</c:f>
              <c:numCache>
                <c:formatCode>"$"\ #,##0</c:formatCode>
                <c:ptCount val="31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septiembre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RESUMEN!$AB$10:$AB$114</c:f>
              <c:numCache>
                <c:formatCode>mmm\-yy</c:formatCode>
                <c:ptCount val="10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</c:numCache>
            </c:numRef>
          </c:cat>
          <c:val>
            <c:numRef>
              <c:f>RESUMEN!$AC$10:$AC$114</c:f>
              <c:numCache>
                <c:formatCode>#,##0</c:formatCode>
                <c:ptCount val="105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196676284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  <c:pt idx="103">
                  <c:v>236842391</c:v>
                </c:pt>
                <c:pt idx="104">
                  <c:v>229724611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RESUMEN!$AB$10:$AB$114</c:f>
              <c:numCache>
                <c:formatCode>mmm\-yy</c:formatCode>
                <c:ptCount val="105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</c:numCache>
            </c:numRef>
          </c:cat>
          <c:val>
            <c:numRef>
              <c:f>RESUMEN!$AD$10:$AD$114</c:f>
              <c:numCache>
                <c:formatCode>"$"\ #,##0</c:formatCode>
                <c:ptCount val="105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  <c:pt idx="103" formatCode="\$\ #,##0">
                  <c:v>580596343.63999999</c:v>
                </c:pt>
                <c:pt idx="104" formatCode="\$\ #,##0">
                  <c:v>571165905.01499999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  <c:max val="45901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(septiembre 2023 - septiembre 2025)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RESUMEN!$AB$90:$AB$114</c:f>
              <c:numCache>
                <c:formatCode>mmm\-yy</c:formatCode>
                <c:ptCount val="25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  <c:pt idx="23">
                  <c:v>45870</c:v>
                </c:pt>
                <c:pt idx="24">
                  <c:v>45901</c:v>
                </c:pt>
              </c:numCache>
            </c:numRef>
          </c:cat>
          <c:val>
            <c:numRef>
              <c:f>RESUMEN!$AE$90:$AE$114</c:f>
              <c:numCache>
                <c:formatCode>"$"#,##0.00</c:formatCode>
                <c:ptCount val="25"/>
                <c:pt idx="0">
                  <c:v>2.314769384999118</c:v>
                </c:pt>
                <c:pt idx="1">
                  <c:v>2.2889822610226367</c:v>
                </c:pt>
                <c:pt idx="2">
                  <c:v>2.1833848051510976</c:v>
                </c:pt>
                <c:pt idx="3">
                  <c:v>2.1545078091456054</c:v>
                </c:pt>
                <c:pt idx="4">
                  <c:v>2.1946288604883342</c:v>
                </c:pt>
                <c:pt idx="5">
                  <c:v>2.250240940710674</c:v>
                </c:pt>
                <c:pt idx="6">
                  <c:v>2.2725509513908566</c:v>
                </c:pt>
                <c:pt idx="7">
                  <c:v>2.1893219328129807</c:v>
                </c:pt>
                <c:pt idx="8">
                  <c:v>2.187150280725128</c:v>
                </c:pt>
                <c:pt idx="9">
                  <c:v>2.2141653656517577</c:v>
                </c:pt>
                <c:pt idx="10">
                  <c:v>2.238216793730202</c:v>
                </c:pt>
                <c:pt idx="11">
                  <c:v>2.2352221319539973</c:v>
                </c:pt>
                <c:pt idx="12">
                  <c:v>2.2372093293794184</c:v>
                </c:pt>
                <c:pt idx="13">
                  <c:v>2.3236383370773308</c:v>
                </c:pt>
                <c:pt idx="14">
                  <c:v>2.4514819449260901</c:v>
                </c:pt>
                <c:pt idx="15">
                  <c:v>2.4778693091973381</c:v>
                </c:pt>
                <c:pt idx="16">
                  <c:v>2.4180378525659392</c:v>
                </c:pt>
                <c:pt idx="17">
                  <c:v>2.4054229423195981</c:v>
                </c:pt>
                <c:pt idx="18">
                  <c:v>2.4434858283384431</c:v>
                </c:pt>
                <c:pt idx="19">
                  <c:v>2.3878156713524308</c:v>
                </c:pt>
                <c:pt idx="20">
                  <c:v>2.3505340558884709</c:v>
                </c:pt>
                <c:pt idx="21">
                  <c:v>2.3721973570165868</c:v>
                </c:pt>
                <c:pt idx="22">
                  <c:v>2.399168463572606</c:v>
                </c:pt>
                <c:pt idx="23" formatCode="\$\ #,##0.00">
                  <c:v>2.45140382677525</c:v>
                </c:pt>
                <c:pt idx="24">
                  <c:v>2.4863069852581008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  <c:pt idx="10">
                  <c:v>260146955</c:v>
                </c:pt>
                <c:pt idx="11">
                  <c:v>208127209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  <c:pt idx="7">
                  <c:v>236842391</c:v>
                </c:pt>
                <c:pt idx="8">
                  <c:v>229724611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Septiembre 2025)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0.42692860626935614</c:v>
                </c:pt>
                <c:pt idx="1">
                  <c:v>0.24750133106112868</c:v>
                </c:pt>
                <c:pt idx="2">
                  <c:v>0.2337547717079386</c:v>
                </c:pt>
                <c:pt idx="3">
                  <c:v>4.9845543105522992E-2</c:v>
                </c:pt>
                <c:pt idx="4">
                  <c:v>3.3750746018240067E-2</c:v>
                </c:pt>
                <c:pt idx="5">
                  <c:v>6.9357392447603273E-3</c:v>
                </c:pt>
                <c:pt idx="6">
                  <c:v>1.2832625930532099E-3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kern="1200" spc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Septiembre</a:t>
            </a: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0.53678693427329349</c:v>
                </c:pt>
                <c:pt idx="1">
                  <c:v>0.229845903567442</c:v>
                </c:pt>
                <c:pt idx="2">
                  <c:v>0.14933335819492957</c:v>
                </c:pt>
                <c:pt idx="3">
                  <c:v>5.0673722977145216E-2</c:v>
                </c:pt>
                <c:pt idx="4">
                  <c:v>2.4601103699567972E-2</c:v>
                </c:pt>
                <c:pt idx="5">
                  <c:v>7.6516199398316657E-3</c:v>
                </c:pt>
                <c:pt idx="6">
                  <c:v>1.1073573477900656E-3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0.42692860626935614</c:v>
                </c:pt>
                <c:pt idx="1">
                  <c:v>0.24750133106112868</c:v>
                </c:pt>
                <c:pt idx="2">
                  <c:v>0.2337547717079386</c:v>
                </c:pt>
                <c:pt idx="3">
                  <c:v>4.9845543105522992E-2</c:v>
                </c:pt>
                <c:pt idx="4">
                  <c:v>3.3750746018240067E-2</c:v>
                </c:pt>
                <c:pt idx="5">
                  <c:v>6.9357392447603273E-3</c:v>
                </c:pt>
                <c:pt idx="6">
                  <c:v>1.2832625930532099E-3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1994 - 2025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100-403E-A754-3F5061231394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RESUMEN!$AV$10:$AV$41</c:f>
              <c:numCache>
                <c:formatCode>"$"#,##0.00</c:formatCode>
                <c:ptCount val="32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2.4090462680442561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100-403E-A754-3F506123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39</xdr:row>
      <xdr:rowOff>32051</xdr:rowOff>
    </xdr:from>
    <xdr:to>
      <xdr:col>25</xdr:col>
      <xdr:colOff>731759</xdr:colOff>
      <xdr:row>63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120</xdr:row>
      <xdr:rowOff>141229</xdr:rowOff>
    </xdr:from>
    <xdr:to>
      <xdr:col>18</xdr:col>
      <xdr:colOff>403979</xdr:colOff>
      <xdr:row>137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129253</xdr:colOff>
      <xdr:row>65</xdr:row>
      <xdr:rowOff>176030</xdr:rowOff>
    </xdr:from>
    <xdr:to>
      <xdr:col>22</xdr:col>
      <xdr:colOff>13004</xdr:colOff>
      <xdr:row>90</xdr:row>
      <xdr:rowOff>94253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138</xdr:row>
      <xdr:rowOff>96159</xdr:rowOff>
    </xdr:from>
    <xdr:to>
      <xdr:col>16</xdr:col>
      <xdr:colOff>84667</xdr:colOff>
      <xdr:row>158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159</xdr:row>
      <xdr:rowOff>127000</xdr:rowOff>
    </xdr:from>
    <xdr:to>
      <xdr:col>16</xdr:col>
      <xdr:colOff>25400</xdr:colOff>
      <xdr:row>177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60960</xdr:colOff>
      <xdr:row>93</xdr:row>
      <xdr:rowOff>35107</xdr:rowOff>
    </xdr:from>
    <xdr:to>
      <xdr:col>18</xdr:col>
      <xdr:colOff>450070</xdr:colOff>
      <xdr:row>117</xdr:row>
      <xdr:rowOff>24502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FE044A7-32D4-4019-AAF0-D88FCDB66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0.68237</cdr:x>
      <cdr:y>0.36233</cdr:y>
    </cdr:from>
    <cdr:to>
      <cdr:x>0.71379</cdr:x>
      <cdr:y>0.43752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8959465" y="1926067"/>
          <a:ext cx="412539" cy="399689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181428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181428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3"/>
  <sheetViews>
    <sheetView showGridLines="0" tabSelected="1" zoomScale="70" zoomScaleNormal="70" zoomScaleSheetLayoutView="50" workbookViewId="0">
      <selection activeCell="L4" sqref="L4"/>
    </sheetView>
  </sheetViews>
  <sheetFormatPr baseColWidth="10" defaultColWidth="9.08984375" defaultRowHeight="16.5" x14ac:dyDescent="0.45"/>
  <cols>
    <col min="1" max="1" width="2.6328125" style="4" customWidth="1"/>
    <col min="2" max="24" width="9.08984375" style="4" customWidth="1"/>
    <col min="25" max="25" width="14.453125" style="4" bestFit="1" customWidth="1"/>
    <col min="26" max="26" width="15.08984375" style="4" bestFit="1" customWidth="1"/>
    <col min="27" max="27" width="12" style="4" bestFit="1" customWidth="1"/>
    <col min="28" max="28" width="13.90625" style="130" customWidth="1"/>
    <col min="29" max="29" width="17.6328125" style="130" bestFit="1" customWidth="1"/>
    <col min="30" max="30" width="17" style="130" bestFit="1" customWidth="1"/>
    <col min="31" max="31" width="16.36328125" style="130" customWidth="1"/>
    <col min="32" max="32" width="13.453125" style="4" customWidth="1"/>
    <col min="33" max="33" width="17.08984375" style="4" customWidth="1"/>
    <col min="34" max="34" width="14.6328125" style="4" bestFit="1" customWidth="1"/>
    <col min="35" max="35" width="17.90625" style="4" bestFit="1" customWidth="1"/>
    <col min="36" max="36" width="17.453125" style="4" bestFit="1" customWidth="1"/>
    <col min="37" max="39" width="17" style="4" bestFit="1" customWidth="1"/>
    <col min="40" max="40" width="17.36328125" style="4" bestFit="1" customWidth="1"/>
    <col min="41" max="41" width="17" style="4" bestFit="1" customWidth="1"/>
    <col min="42" max="43" width="16.453125" style="4" bestFit="1" customWidth="1"/>
    <col min="44" max="46" width="16.90625" style="4" bestFit="1" customWidth="1"/>
    <col min="47" max="47" width="18.6328125" style="4" bestFit="1" customWidth="1"/>
    <col min="48" max="48" width="20.54296875" style="4" bestFit="1" customWidth="1"/>
    <col min="49" max="49" width="23.54296875" style="4" bestFit="1" customWidth="1"/>
    <col min="50" max="50" width="13.453125" style="4" bestFit="1" customWidth="1"/>
    <col min="51" max="16384" width="9.08984375" style="4"/>
  </cols>
  <sheetData>
    <row r="1" spans="1:51" x14ac:dyDescent="0.45">
      <c r="A1" s="219"/>
      <c r="B1" s="219"/>
      <c r="C1" s="219"/>
      <c r="D1" s="219"/>
      <c r="E1" s="219"/>
      <c r="F1" s="2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7"/>
      <c r="AC1" s="47"/>
      <c r="AD1" s="47"/>
      <c r="AE1" s="4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45">
      <c r="A2" s="219"/>
      <c r="B2" s="219"/>
      <c r="C2" s="219"/>
      <c r="D2" s="219"/>
      <c r="E2" s="219"/>
      <c r="F2" s="2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7"/>
      <c r="AC2" s="47"/>
      <c r="AD2" s="47"/>
      <c r="AE2" s="4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45">
      <c r="A3" s="219"/>
      <c r="B3" s="219"/>
      <c r="C3" s="219"/>
      <c r="D3" s="219"/>
      <c r="E3" s="219"/>
      <c r="F3" s="219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7"/>
      <c r="AC3" s="47"/>
      <c r="AD3" s="47"/>
      <c r="AE3" s="4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45">
      <c r="A4" s="48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7"/>
      <c r="AC4" s="47"/>
      <c r="AD4" s="47"/>
      <c r="AE4" s="47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45">
      <c r="A5" s="48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47"/>
      <c r="AC5" s="47"/>
      <c r="AD5" s="47"/>
      <c r="AE5" s="4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45">
      <c r="A6" s="48" t="s">
        <v>130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47"/>
      <c r="AC6" s="47"/>
      <c r="AD6" s="47"/>
      <c r="AE6" s="47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7" thickBot="1" x14ac:dyDescent="0.5">
      <c r="A7" s="48" t="s">
        <v>74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47"/>
      <c r="AC7" s="47"/>
      <c r="AD7" s="47"/>
      <c r="AE7" s="47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7" thickBot="1" x14ac:dyDescent="0.5">
      <c r="A8" s="48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0" t="s">
        <v>110</v>
      </c>
      <c r="AC8" s="221"/>
      <c r="AD8" s="221"/>
      <c r="AE8" s="222"/>
      <c r="AF8" s="1"/>
      <c r="AG8" s="1"/>
      <c r="AH8" s="220" t="s">
        <v>50</v>
      </c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2"/>
    </row>
    <row r="9" spans="1:51" ht="17" thickBot="1" x14ac:dyDescent="0.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50" t="s">
        <v>8</v>
      </c>
      <c r="AC9" s="50" t="s">
        <v>9</v>
      </c>
      <c r="AD9" s="50" t="s">
        <v>4</v>
      </c>
      <c r="AE9" s="50" t="s">
        <v>32</v>
      </c>
      <c r="AF9" s="1"/>
      <c r="AG9" s="1"/>
      <c r="AH9" s="51" t="s">
        <v>10</v>
      </c>
      <c r="AI9" s="49" t="s">
        <v>11</v>
      </c>
      <c r="AJ9" s="49" t="s">
        <v>12</v>
      </c>
      <c r="AK9" s="49" t="s">
        <v>13</v>
      </c>
      <c r="AL9" s="49" t="s">
        <v>14</v>
      </c>
      <c r="AM9" s="49" t="s">
        <v>15</v>
      </c>
      <c r="AN9" s="49" t="s">
        <v>16</v>
      </c>
      <c r="AO9" s="49" t="s">
        <v>17</v>
      </c>
      <c r="AP9" s="49" t="s">
        <v>18</v>
      </c>
      <c r="AQ9" s="49" t="s">
        <v>19</v>
      </c>
      <c r="AR9" s="49" t="s">
        <v>20</v>
      </c>
      <c r="AS9" s="49" t="s">
        <v>21</v>
      </c>
      <c r="AT9" s="49" t="s">
        <v>22</v>
      </c>
      <c r="AU9" s="49" t="s">
        <v>3</v>
      </c>
      <c r="AV9" s="52" t="s">
        <v>23</v>
      </c>
      <c r="AW9" s="52" t="s">
        <v>24</v>
      </c>
    </row>
    <row r="10" spans="1:51" x14ac:dyDescent="0.4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53">
        <v>42736</v>
      </c>
      <c r="AC10" s="54">
        <v>64303584</v>
      </c>
      <c r="AD10" s="55">
        <v>199045945.5</v>
      </c>
      <c r="AE10" s="56">
        <f>+AD10/AC10</f>
        <v>3.095409821947094</v>
      </c>
      <c r="AF10" s="1"/>
      <c r="AG10" s="3"/>
      <c r="AH10" s="57">
        <v>1994</v>
      </c>
      <c r="AI10" s="58">
        <v>11620473</v>
      </c>
      <c r="AJ10" s="58">
        <v>11996071</v>
      </c>
      <c r="AK10" s="58">
        <v>15510568</v>
      </c>
      <c r="AL10" s="58">
        <v>12310509</v>
      </c>
      <c r="AM10" s="58">
        <v>15596030</v>
      </c>
      <c r="AN10" s="58">
        <v>15280896</v>
      </c>
      <c r="AO10" s="58">
        <v>15727753</v>
      </c>
      <c r="AP10" s="58">
        <v>11699342</v>
      </c>
      <c r="AQ10" s="59">
        <v>9368795</v>
      </c>
      <c r="AR10" s="58">
        <v>12156766</v>
      </c>
      <c r="AS10" s="58">
        <v>13016736</v>
      </c>
      <c r="AT10" s="58">
        <v>11916898</v>
      </c>
      <c r="AU10" s="60">
        <f t="shared" ref="AU10:AU31" si="0">SUM(AI10:AT10)</f>
        <v>156200837</v>
      </c>
      <c r="AV10" s="61">
        <f t="shared" ref="AV10:AV38" si="1">+AU45/AU10</f>
        <v>3.292558252296689</v>
      </c>
      <c r="AW10" s="62"/>
    </row>
    <row r="11" spans="1:51" x14ac:dyDescent="0.4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63">
        <v>42767</v>
      </c>
      <c r="AC11" s="64">
        <v>66620606</v>
      </c>
      <c r="AD11" s="65">
        <v>206099394.28</v>
      </c>
      <c r="AE11" s="66">
        <f>+AD11/AC11</f>
        <v>3.0936283329515195</v>
      </c>
      <c r="AF11" s="1"/>
      <c r="AG11" s="3"/>
      <c r="AH11" s="67">
        <v>1995</v>
      </c>
      <c r="AI11" s="68">
        <v>10807484</v>
      </c>
      <c r="AJ11" s="68">
        <v>13603755</v>
      </c>
      <c r="AK11" s="68">
        <v>15998832</v>
      </c>
      <c r="AL11" s="68">
        <v>15826653</v>
      </c>
      <c r="AM11" s="68">
        <v>16147447</v>
      </c>
      <c r="AN11" s="68">
        <v>16269336</v>
      </c>
      <c r="AO11" s="68">
        <v>17012050</v>
      </c>
      <c r="AP11" s="68">
        <v>16598239</v>
      </c>
      <c r="AQ11" s="69">
        <v>18688420</v>
      </c>
      <c r="AR11" s="68">
        <v>18536022</v>
      </c>
      <c r="AS11" s="68">
        <v>19105834</v>
      </c>
      <c r="AT11" s="68">
        <v>12268692</v>
      </c>
      <c r="AU11" s="70">
        <f t="shared" si="0"/>
        <v>190862764</v>
      </c>
      <c r="AV11" s="71">
        <f t="shared" si="1"/>
        <v>3.485092198182774</v>
      </c>
      <c r="AW11" s="72">
        <f>+(AU11-AU10)/AU10</f>
        <v>0.2219061540624139</v>
      </c>
    </row>
    <row r="12" spans="1:51" x14ac:dyDescent="0.4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63">
        <v>42795</v>
      </c>
      <c r="AC12" s="64">
        <v>71869640</v>
      </c>
      <c r="AD12" s="65">
        <v>222036343.91</v>
      </c>
      <c r="AE12" s="66">
        <f>+AD12/AC12</f>
        <v>3.0894316975846823</v>
      </c>
      <c r="AF12" s="1"/>
      <c r="AG12" s="3"/>
      <c r="AH12" s="67">
        <v>1996</v>
      </c>
      <c r="AI12" s="68">
        <v>15025684</v>
      </c>
      <c r="AJ12" s="68">
        <v>13903316</v>
      </c>
      <c r="AK12" s="68">
        <v>17889704</v>
      </c>
      <c r="AL12" s="68">
        <v>16057509</v>
      </c>
      <c r="AM12" s="68">
        <v>16235812</v>
      </c>
      <c r="AN12" s="68">
        <v>14565961</v>
      </c>
      <c r="AO12" s="68">
        <v>14555295</v>
      </c>
      <c r="AP12" s="68">
        <v>16439059</v>
      </c>
      <c r="AQ12" s="69">
        <v>14696498</v>
      </c>
      <c r="AR12" s="68">
        <v>16201026</v>
      </c>
      <c r="AS12" s="68">
        <v>18853806</v>
      </c>
      <c r="AT12" s="68">
        <v>14117863</v>
      </c>
      <c r="AU12" s="70">
        <f t="shared" si="0"/>
        <v>188541533</v>
      </c>
      <c r="AV12" s="71">
        <f t="shared" si="1"/>
        <v>3.2635135198036176</v>
      </c>
      <c r="AW12" s="73">
        <f t="shared" ref="AW12:AW30" si="2">+(AU12-AU11)/AU11</f>
        <v>-1.2161780283135793E-2</v>
      </c>
    </row>
    <row r="13" spans="1:51" x14ac:dyDescent="0.4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63">
        <v>42826</v>
      </c>
      <c r="AC13" s="64">
        <v>79851780</v>
      </c>
      <c r="AD13" s="65">
        <v>245601181.59</v>
      </c>
      <c r="AE13" s="66">
        <f>+AD13/AC13</f>
        <v>3.0757132976872903</v>
      </c>
      <c r="AF13" s="1"/>
      <c r="AG13" s="74"/>
      <c r="AH13" s="67">
        <v>1997</v>
      </c>
      <c r="AI13" s="68">
        <v>12706617</v>
      </c>
      <c r="AJ13" s="68">
        <v>15440786</v>
      </c>
      <c r="AK13" s="68">
        <v>18366058</v>
      </c>
      <c r="AL13" s="68">
        <v>20857175</v>
      </c>
      <c r="AM13" s="68">
        <v>17922264</v>
      </c>
      <c r="AN13" s="68">
        <v>21002001</v>
      </c>
      <c r="AO13" s="68">
        <v>21138800</v>
      </c>
      <c r="AP13" s="68">
        <v>23917855</v>
      </c>
      <c r="AQ13" s="69">
        <v>21940317</v>
      </c>
      <c r="AR13" s="68">
        <v>23289769</v>
      </c>
      <c r="AS13" s="68">
        <v>21562153</v>
      </c>
      <c r="AT13" s="68">
        <v>21860475</v>
      </c>
      <c r="AU13" s="70">
        <f t="shared" si="0"/>
        <v>240004270</v>
      </c>
      <c r="AV13" s="71">
        <f t="shared" si="1"/>
        <v>3.6318722325231958</v>
      </c>
      <c r="AW13" s="72">
        <f t="shared" si="2"/>
        <v>0.27295172676887058</v>
      </c>
    </row>
    <row r="14" spans="1:51" x14ac:dyDescent="0.4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63">
        <v>42856</v>
      </c>
      <c r="AC14" s="64">
        <v>85869921</v>
      </c>
      <c r="AD14" s="65">
        <v>262213940.41999999</v>
      </c>
      <c r="AE14" s="66">
        <f t="shared" ref="AE14:AE23" si="3">(AD14/AC14)</f>
        <v>3.0536180465334302</v>
      </c>
      <c r="AF14" s="1"/>
      <c r="AG14" s="74"/>
      <c r="AH14" s="67">
        <v>1998</v>
      </c>
      <c r="AI14" s="68">
        <v>17723109</v>
      </c>
      <c r="AJ14" s="68">
        <v>20247374</v>
      </c>
      <c r="AK14" s="68">
        <v>24592375</v>
      </c>
      <c r="AL14" s="68">
        <v>24887280</v>
      </c>
      <c r="AM14" s="68">
        <v>24377459</v>
      </c>
      <c r="AN14" s="68">
        <v>21375617</v>
      </c>
      <c r="AO14" s="68">
        <v>19485606</v>
      </c>
      <c r="AP14" s="68">
        <v>20239149</v>
      </c>
      <c r="AQ14" s="69">
        <v>18335194</v>
      </c>
      <c r="AR14" s="68">
        <v>20086224</v>
      </c>
      <c r="AS14" s="68">
        <v>20876802</v>
      </c>
      <c r="AT14" s="68">
        <v>20759718</v>
      </c>
      <c r="AU14" s="70">
        <f t="shared" si="0"/>
        <v>252985907</v>
      </c>
      <c r="AV14" s="71">
        <f t="shared" si="1"/>
        <v>3.4588918583911474</v>
      </c>
      <c r="AW14" s="72">
        <f t="shared" si="2"/>
        <v>5.4089191829795359E-2</v>
      </c>
    </row>
    <row r="15" spans="1:51" x14ac:dyDescent="0.4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75">
        <v>42887</v>
      </c>
      <c r="AC15" s="64">
        <v>86082995</v>
      </c>
      <c r="AD15" s="65">
        <v>259491252.75999996</v>
      </c>
      <c r="AE15" s="71">
        <f t="shared" si="3"/>
        <v>3.0144310471539701</v>
      </c>
      <c r="AF15" s="76"/>
      <c r="AG15" s="74"/>
      <c r="AH15" s="67">
        <v>1999</v>
      </c>
      <c r="AI15" s="68">
        <v>18227663</v>
      </c>
      <c r="AJ15" s="68">
        <v>20209769</v>
      </c>
      <c r="AK15" s="68">
        <v>24148524</v>
      </c>
      <c r="AL15" s="68">
        <v>23091401</v>
      </c>
      <c r="AM15" s="68">
        <v>21562492</v>
      </c>
      <c r="AN15" s="68">
        <v>26277727</v>
      </c>
      <c r="AO15" s="68">
        <v>20535227</v>
      </c>
      <c r="AP15" s="68">
        <v>14521537</v>
      </c>
      <c r="AQ15" s="69">
        <v>13445247</v>
      </c>
      <c r="AR15" s="77">
        <v>11524244</v>
      </c>
      <c r="AS15" s="77">
        <v>7899297</v>
      </c>
      <c r="AT15" s="77">
        <v>7597372</v>
      </c>
      <c r="AU15" s="70">
        <f t="shared" si="0"/>
        <v>209040500</v>
      </c>
      <c r="AV15" s="71">
        <f t="shared" si="1"/>
        <v>2.9513042445841831</v>
      </c>
      <c r="AW15" s="73">
        <f t="shared" si="2"/>
        <v>-0.17370693696388392</v>
      </c>
    </row>
    <row r="16" spans="1:51" x14ac:dyDescent="0.4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75">
        <v>42917</v>
      </c>
      <c r="AC16" s="64">
        <v>91361157</v>
      </c>
      <c r="AD16" s="65">
        <v>274293480.52999997</v>
      </c>
      <c r="AE16" s="71">
        <f t="shared" si="3"/>
        <v>3.0022986741509849</v>
      </c>
      <c r="AF16" s="76"/>
      <c r="AG16" s="3"/>
      <c r="AH16" s="67">
        <v>2000</v>
      </c>
      <c r="AI16" s="77">
        <v>5763732</v>
      </c>
      <c r="AJ16" s="77">
        <v>6276308</v>
      </c>
      <c r="AK16" s="77">
        <v>6932639</v>
      </c>
      <c r="AL16" s="77">
        <v>9323859</v>
      </c>
      <c r="AM16" s="77">
        <v>9353806</v>
      </c>
      <c r="AN16" s="77">
        <v>9232003</v>
      </c>
      <c r="AO16" s="77">
        <v>5507472</v>
      </c>
      <c r="AP16" s="77">
        <v>3866093</v>
      </c>
      <c r="AQ16" s="78">
        <v>6338871</v>
      </c>
      <c r="AR16" s="77">
        <v>6309936</v>
      </c>
      <c r="AS16" s="77">
        <v>7649763</v>
      </c>
      <c r="AT16" s="77">
        <v>6401311</v>
      </c>
      <c r="AU16" s="79">
        <f t="shared" si="0"/>
        <v>82955793</v>
      </c>
      <c r="AV16" s="71">
        <f t="shared" si="1"/>
        <v>3.5851432750453007</v>
      </c>
      <c r="AW16" s="73">
        <f>+(AU16-AU15)/AU15</f>
        <v>-0.60315922990999349</v>
      </c>
      <c r="AY16" s="80"/>
    </row>
    <row r="17" spans="1:50" x14ac:dyDescent="0.4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75">
        <v>42948</v>
      </c>
      <c r="AC17" s="81">
        <v>73629117</v>
      </c>
      <c r="AD17" s="82">
        <v>221409741.70000002</v>
      </c>
      <c r="AE17" s="83">
        <f t="shared" si="3"/>
        <v>3.0070948929076526</v>
      </c>
      <c r="AF17" s="76"/>
      <c r="AG17" s="3"/>
      <c r="AH17" s="67">
        <v>2001</v>
      </c>
      <c r="AI17" s="77">
        <v>6682296</v>
      </c>
      <c r="AJ17" s="77">
        <v>6956042</v>
      </c>
      <c r="AK17" s="77">
        <v>9995621</v>
      </c>
      <c r="AL17" s="77">
        <v>10909429</v>
      </c>
      <c r="AM17" s="77">
        <v>14196399</v>
      </c>
      <c r="AN17" s="77">
        <v>9972128</v>
      </c>
      <c r="AO17" s="77">
        <v>6652930</v>
      </c>
      <c r="AP17" s="77">
        <v>7557791</v>
      </c>
      <c r="AQ17" s="78">
        <v>6805783</v>
      </c>
      <c r="AR17" s="77">
        <v>6600866</v>
      </c>
      <c r="AS17" s="77">
        <v>7527611</v>
      </c>
      <c r="AT17" s="77">
        <v>5944400</v>
      </c>
      <c r="AU17" s="79">
        <f t="shared" si="0"/>
        <v>99801296</v>
      </c>
      <c r="AV17" s="71">
        <f t="shared" si="1"/>
        <v>2.8125293390979609</v>
      </c>
      <c r="AW17" s="72">
        <f t="shared" si="2"/>
        <v>0.2030660233698206</v>
      </c>
    </row>
    <row r="18" spans="1:50" x14ac:dyDescent="0.4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75">
        <v>42979</v>
      </c>
      <c r="AC18" s="81">
        <v>67692637</v>
      </c>
      <c r="AD18" s="82">
        <v>207106338.45000005</v>
      </c>
      <c r="AE18" s="83">
        <f t="shared" si="3"/>
        <v>3.0595105705514181</v>
      </c>
      <c r="AF18" s="76"/>
      <c r="AG18" s="3"/>
      <c r="AH18" s="67">
        <v>2002</v>
      </c>
      <c r="AI18" s="77">
        <v>5948260</v>
      </c>
      <c r="AJ18" s="77">
        <v>7019636</v>
      </c>
      <c r="AK18" s="77">
        <v>9726519</v>
      </c>
      <c r="AL18" s="77">
        <v>9351959</v>
      </c>
      <c r="AM18" s="77">
        <v>11750022</v>
      </c>
      <c r="AN18" s="77">
        <v>12669057</v>
      </c>
      <c r="AO18" s="77">
        <v>8780632</v>
      </c>
      <c r="AP18" s="84">
        <v>7819202</v>
      </c>
      <c r="AQ18" s="78">
        <v>6117128</v>
      </c>
      <c r="AR18" s="77">
        <v>7699144</v>
      </c>
      <c r="AS18" s="77">
        <v>8374177</v>
      </c>
      <c r="AT18" s="77">
        <v>7778010</v>
      </c>
      <c r="AU18" s="79">
        <f t="shared" si="0"/>
        <v>103033746</v>
      </c>
      <c r="AV18" s="71">
        <f t="shared" si="1"/>
        <v>2.5609005269011575</v>
      </c>
      <c r="AW18" s="72">
        <f t="shared" si="2"/>
        <v>3.2388857956313515E-2</v>
      </c>
    </row>
    <row r="19" spans="1:50" x14ac:dyDescent="0.45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75">
        <v>43009</v>
      </c>
      <c r="AC19" s="81">
        <v>88432893</v>
      </c>
      <c r="AD19" s="82">
        <v>268999147.16999996</v>
      </c>
      <c r="AE19" s="83">
        <f t="shared" si="3"/>
        <v>3.0418449294653285</v>
      </c>
      <c r="AF19" s="76"/>
      <c r="AG19" s="3"/>
      <c r="AH19" s="67">
        <v>2003</v>
      </c>
      <c r="AI19" s="77">
        <v>8245528</v>
      </c>
      <c r="AJ19" s="77">
        <v>8798063</v>
      </c>
      <c r="AK19" s="77">
        <v>10737492</v>
      </c>
      <c r="AL19" s="77">
        <v>10758266</v>
      </c>
      <c r="AM19" s="77">
        <v>12575655</v>
      </c>
      <c r="AN19" s="77">
        <v>11356594</v>
      </c>
      <c r="AO19" s="77">
        <v>10250003</v>
      </c>
      <c r="AP19" s="84">
        <v>8891165</v>
      </c>
      <c r="AQ19" s="78">
        <v>10303955</v>
      </c>
      <c r="AR19" s="77">
        <v>11225999</v>
      </c>
      <c r="AS19" s="77">
        <v>11622490</v>
      </c>
      <c r="AT19" s="77">
        <v>11985624</v>
      </c>
      <c r="AU19" s="79">
        <f t="shared" si="0"/>
        <v>126750834</v>
      </c>
      <c r="AV19" s="71">
        <f t="shared" si="1"/>
        <v>2.3969932685413338</v>
      </c>
      <c r="AW19" s="72">
        <f t="shared" si="2"/>
        <v>0.23018757369066248</v>
      </c>
    </row>
    <row r="20" spans="1:50" x14ac:dyDescent="0.4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75">
        <v>43040</v>
      </c>
      <c r="AC20" s="81">
        <v>70957849</v>
      </c>
      <c r="AD20" s="82">
        <v>218612937.19999999</v>
      </c>
      <c r="AE20" s="83">
        <f t="shared" si="3"/>
        <v>3.080884500881643</v>
      </c>
      <c r="AF20" s="76"/>
      <c r="AG20" s="3"/>
      <c r="AH20" s="67">
        <v>2004</v>
      </c>
      <c r="AI20" s="77">
        <v>9875688</v>
      </c>
      <c r="AJ20" s="77">
        <v>15214543</v>
      </c>
      <c r="AK20" s="77">
        <v>12710211</v>
      </c>
      <c r="AL20" s="77">
        <v>14703122</v>
      </c>
      <c r="AM20" s="77">
        <v>12563434</v>
      </c>
      <c r="AN20" s="77">
        <v>13981632</v>
      </c>
      <c r="AO20" s="77">
        <v>14169279</v>
      </c>
      <c r="AP20" s="84">
        <v>10885997</v>
      </c>
      <c r="AQ20" s="78">
        <v>11367586</v>
      </c>
      <c r="AR20" s="77">
        <v>13062874</v>
      </c>
      <c r="AS20" s="77">
        <v>15384969</v>
      </c>
      <c r="AT20" s="77">
        <v>14541295</v>
      </c>
      <c r="AU20" s="79">
        <f t="shared" si="0"/>
        <v>158460630</v>
      </c>
      <c r="AV20" s="71">
        <f t="shared" si="1"/>
        <v>2.2096828282204859</v>
      </c>
      <c r="AW20" s="72">
        <f t="shared" si="2"/>
        <v>0.25017425920842462</v>
      </c>
    </row>
    <row r="21" spans="1:50" x14ac:dyDescent="0.45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75">
        <v>43070</v>
      </c>
      <c r="AC21" s="81">
        <v>91911350</v>
      </c>
      <c r="AD21" s="82">
        <v>275721729.26000005</v>
      </c>
      <c r="AE21" s="83">
        <f t="shared" si="3"/>
        <v>2.9998659497439659</v>
      </c>
      <c r="AF21" s="76"/>
      <c r="AG21" s="3"/>
      <c r="AH21" s="67">
        <v>2005</v>
      </c>
      <c r="AI21" s="77">
        <v>13081089</v>
      </c>
      <c r="AJ21" s="77">
        <v>15737624</v>
      </c>
      <c r="AK21" s="77">
        <v>17110776</v>
      </c>
      <c r="AL21" s="77">
        <v>16935229</v>
      </c>
      <c r="AM21" s="77">
        <v>20317219</v>
      </c>
      <c r="AN21" s="77">
        <v>20727268</v>
      </c>
      <c r="AO21" s="77">
        <v>17688992</v>
      </c>
      <c r="AP21" s="84">
        <v>15360736</v>
      </c>
      <c r="AQ21" s="78">
        <v>17483436</v>
      </c>
      <c r="AR21" s="77">
        <v>18578836</v>
      </c>
      <c r="AS21" s="77">
        <v>21441805</v>
      </c>
      <c r="AT21" s="77">
        <v>18112203</v>
      </c>
      <c r="AU21" s="79">
        <f t="shared" si="0"/>
        <v>212575213</v>
      </c>
      <c r="AV21" s="71">
        <f t="shared" si="1"/>
        <v>2.2592073658183285</v>
      </c>
      <c r="AW21" s="72">
        <f t="shared" si="2"/>
        <v>0.34150175346393613</v>
      </c>
    </row>
    <row r="22" spans="1:50" x14ac:dyDescent="0.45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75">
        <v>43101</v>
      </c>
      <c r="AC22" s="81">
        <v>76740046</v>
      </c>
      <c r="AD22" s="82">
        <v>228251420.47999999</v>
      </c>
      <c r="AE22" s="83">
        <f t="shared" si="3"/>
        <v>2.9743456301811442</v>
      </c>
      <c r="AF22" s="76"/>
      <c r="AG22" s="3"/>
      <c r="AH22" s="67">
        <v>2006</v>
      </c>
      <c r="AI22" s="77">
        <v>16605947</v>
      </c>
      <c r="AJ22" s="77">
        <v>17374838</v>
      </c>
      <c r="AK22" s="77">
        <v>24610250</v>
      </c>
      <c r="AL22" s="77">
        <v>22929819</v>
      </c>
      <c r="AM22" s="77">
        <v>23309173</v>
      </c>
      <c r="AN22" s="77">
        <v>23133202</v>
      </c>
      <c r="AO22" s="77">
        <v>21205888</v>
      </c>
      <c r="AP22" s="84">
        <v>21852237</v>
      </c>
      <c r="AQ22" s="78">
        <v>22486928</v>
      </c>
      <c r="AR22" s="77">
        <v>23010470</v>
      </c>
      <c r="AS22" s="77">
        <v>24982641</v>
      </c>
      <c r="AT22" s="77">
        <v>22860370</v>
      </c>
      <c r="AU22" s="79">
        <f t="shared" si="0"/>
        <v>264361763</v>
      </c>
      <c r="AV22" s="71">
        <f t="shared" si="1"/>
        <v>2.2608063156243969</v>
      </c>
      <c r="AW22" s="72">
        <f>+(AU22-AU21)/AU21</f>
        <v>0.24361518574604463</v>
      </c>
    </row>
    <row r="23" spans="1:50" x14ac:dyDescent="0.4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75">
        <v>43132</v>
      </c>
      <c r="AC23" s="81">
        <v>76478433</v>
      </c>
      <c r="AD23" s="82">
        <v>225804061.73000008</v>
      </c>
      <c r="AE23" s="83">
        <f t="shared" si="3"/>
        <v>2.952519460355576</v>
      </c>
      <c r="AF23" s="76"/>
      <c r="AG23" s="3"/>
      <c r="AH23" s="67">
        <v>2007</v>
      </c>
      <c r="AI23" s="77">
        <v>18590212</v>
      </c>
      <c r="AJ23" s="77">
        <v>24353757</v>
      </c>
      <c r="AK23" s="77">
        <v>23684790</v>
      </c>
      <c r="AL23" s="77">
        <v>22583902</v>
      </c>
      <c r="AM23" s="77">
        <v>25270355</v>
      </c>
      <c r="AN23" s="77">
        <v>25052122</v>
      </c>
      <c r="AO23" s="77">
        <v>20443964</v>
      </c>
      <c r="AP23" s="84">
        <v>22734772</v>
      </c>
      <c r="AQ23" s="78">
        <v>20371122</v>
      </c>
      <c r="AR23" s="77">
        <v>20371122</v>
      </c>
      <c r="AS23" s="77">
        <v>24457807</v>
      </c>
      <c r="AT23" s="77">
        <v>25223844</v>
      </c>
      <c r="AU23" s="79">
        <f t="shared" si="0"/>
        <v>273137769</v>
      </c>
      <c r="AV23" s="71">
        <f t="shared" si="1"/>
        <v>2.1308972182093204</v>
      </c>
      <c r="AW23" s="72">
        <f t="shared" si="2"/>
        <v>3.3196956702093106E-2</v>
      </c>
    </row>
    <row r="24" spans="1:50" x14ac:dyDescent="0.4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75">
        <v>43160</v>
      </c>
      <c r="AC24" s="81">
        <v>83568002</v>
      </c>
      <c r="AD24" s="82">
        <v>250423741.74999991</v>
      </c>
      <c r="AE24" s="83">
        <f t="shared" ref="AE24:AE38" si="4">(AD24/AC24)</f>
        <v>2.996646273175227</v>
      </c>
      <c r="AH24" s="67">
        <v>2008</v>
      </c>
      <c r="AI24" s="77">
        <v>18525748</v>
      </c>
      <c r="AJ24" s="77">
        <v>26011617</v>
      </c>
      <c r="AK24" s="77">
        <v>22526127</v>
      </c>
      <c r="AL24" s="77">
        <v>24909348</v>
      </c>
      <c r="AM24" s="77">
        <v>34133365</v>
      </c>
      <c r="AN24" s="77">
        <v>25990061</v>
      </c>
      <c r="AO24" s="77">
        <v>24968523</v>
      </c>
      <c r="AP24" s="84">
        <v>25218189</v>
      </c>
      <c r="AQ24" s="78">
        <v>22921801</v>
      </c>
      <c r="AR24" s="77">
        <v>23790925</v>
      </c>
      <c r="AS24" s="77">
        <v>24763103</v>
      </c>
      <c r="AT24" s="77">
        <v>20974781</v>
      </c>
      <c r="AU24" s="79">
        <f t="shared" si="0"/>
        <v>294733588</v>
      </c>
      <c r="AV24" s="71">
        <f t="shared" si="1"/>
        <v>2.2850098332871385</v>
      </c>
      <c r="AW24" s="72">
        <f t="shared" si="2"/>
        <v>7.9065663745682857E-2</v>
      </c>
    </row>
    <row r="25" spans="1:50" x14ac:dyDescent="0.4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75">
        <v>43191</v>
      </c>
      <c r="AC25" s="81">
        <v>106117594</v>
      </c>
      <c r="AD25" s="82">
        <v>315475764.77000004</v>
      </c>
      <c r="AE25" s="83">
        <f t="shared" si="4"/>
        <v>2.9728884050085043</v>
      </c>
      <c r="AH25" s="67">
        <v>2009</v>
      </c>
      <c r="AI25" s="77">
        <v>19930960</v>
      </c>
      <c r="AJ25" s="77">
        <v>22359463</v>
      </c>
      <c r="AK25" s="77">
        <v>25446683</v>
      </c>
      <c r="AL25" s="77">
        <v>24825706</v>
      </c>
      <c r="AM25" s="77">
        <v>27753524</v>
      </c>
      <c r="AN25" s="77">
        <v>26176907</v>
      </c>
      <c r="AO25" s="77">
        <v>27007151</v>
      </c>
      <c r="AP25" s="84">
        <v>25871877</v>
      </c>
      <c r="AQ25" s="78">
        <v>21330112</v>
      </c>
      <c r="AR25" s="77">
        <v>27992748</v>
      </c>
      <c r="AS25" s="77">
        <v>25929355</v>
      </c>
      <c r="AT25" s="77">
        <v>24709432</v>
      </c>
      <c r="AU25" s="79">
        <f t="shared" si="0"/>
        <v>299333918</v>
      </c>
      <c r="AV25" s="71">
        <f t="shared" si="1"/>
        <v>2.0286846151861746</v>
      </c>
      <c r="AW25" s="72">
        <f t="shared" si="2"/>
        <v>1.5608434828269386E-2</v>
      </c>
    </row>
    <row r="26" spans="1:50" x14ac:dyDescent="0.4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75">
        <v>43221</v>
      </c>
      <c r="AC26" s="81">
        <v>107592012</v>
      </c>
      <c r="AD26" s="82">
        <v>312424062.74000001</v>
      </c>
      <c r="AE26" s="83">
        <f t="shared" si="4"/>
        <v>2.9037849272676488</v>
      </c>
      <c r="AH26" s="67">
        <v>2010</v>
      </c>
      <c r="AI26" s="77">
        <v>20662269</v>
      </c>
      <c r="AJ26" s="77">
        <v>22313418</v>
      </c>
      <c r="AK26" s="77">
        <v>25575823</v>
      </c>
      <c r="AL26" s="77">
        <v>25515347</v>
      </c>
      <c r="AM26" s="77">
        <v>33327845</v>
      </c>
      <c r="AN26" s="77">
        <v>29949472</v>
      </c>
      <c r="AO26" s="77">
        <v>27593714</v>
      </c>
      <c r="AP26" s="84">
        <v>23171172</v>
      </c>
      <c r="AQ26" s="78">
        <v>26471294</v>
      </c>
      <c r="AR26" s="77">
        <v>31732436</v>
      </c>
      <c r="AS26" s="77">
        <v>29453037</v>
      </c>
      <c r="AT26" s="77">
        <v>26560853</v>
      </c>
      <c r="AU26" s="79">
        <f t="shared" si="0"/>
        <v>322326680</v>
      </c>
      <c r="AV26" s="71">
        <f t="shared" si="1"/>
        <v>2.2817849689948102</v>
      </c>
      <c r="AW26" s="72">
        <f t="shared" si="2"/>
        <v>7.681308604660031E-2</v>
      </c>
    </row>
    <row r="27" spans="1:5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75">
        <v>43252</v>
      </c>
      <c r="AC27" s="81">
        <v>88303488</v>
      </c>
      <c r="AD27" s="82">
        <v>253377264.18000004</v>
      </c>
      <c r="AE27" s="83">
        <f t="shared" si="4"/>
        <v>2.8693913447677177</v>
      </c>
      <c r="AH27" s="67">
        <v>2011</v>
      </c>
      <c r="AI27" s="77">
        <v>25647030</v>
      </c>
      <c r="AJ27" s="77">
        <v>27575709</v>
      </c>
      <c r="AK27" s="77">
        <v>32814884</v>
      </c>
      <c r="AL27" s="77">
        <v>35212468</v>
      </c>
      <c r="AM27" s="77">
        <v>33847090</v>
      </c>
      <c r="AN27" s="77">
        <v>33351442</v>
      </c>
      <c r="AO27" s="77">
        <v>37687054</v>
      </c>
      <c r="AP27" s="84">
        <v>31408881</v>
      </c>
      <c r="AQ27" s="78">
        <v>30677730</v>
      </c>
      <c r="AR27" s="77">
        <v>34459178</v>
      </c>
      <c r="AS27" s="77">
        <v>34247583</v>
      </c>
      <c r="AT27" s="77">
        <v>35535738</v>
      </c>
      <c r="AU27" s="79">
        <f t="shared" si="0"/>
        <v>392464787</v>
      </c>
      <c r="AV27" s="71">
        <f t="shared" si="1"/>
        <v>2.5310943136918929</v>
      </c>
      <c r="AW27" s="72">
        <f t="shared" si="2"/>
        <v>0.21759944600304262</v>
      </c>
    </row>
    <row r="28" spans="1:5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75">
        <v>43282</v>
      </c>
      <c r="AC28" s="81">
        <v>97947911</v>
      </c>
      <c r="AD28" s="82">
        <v>281940230</v>
      </c>
      <c r="AE28" s="83">
        <f t="shared" si="4"/>
        <v>2.8784710885768661</v>
      </c>
      <c r="AH28" s="67">
        <v>2012</v>
      </c>
      <c r="AI28" s="77">
        <v>30572174</v>
      </c>
      <c r="AJ28" s="77">
        <v>31333924</v>
      </c>
      <c r="AK28" s="77">
        <v>42403418</v>
      </c>
      <c r="AL28" s="77">
        <v>35999237</v>
      </c>
      <c r="AM28" s="77">
        <v>43197736</v>
      </c>
      <c r="AN28" s="77">
        <v>45734556</v>
      </c>
      <c r="AO28" s="77">
        <v>41975078</v>
      </c>
      <c r="AP28" s="84">
        <v>38000937</v>
      </c>
      <c r="AQ28" s="78">
        <v>32908295</v>
      </c>
      <c r="AR28" s="77">
        <v>33536795</v>
      </c>
      <c r="AS28" s="77">
        <v>35786916</v>
      </c>
      <c r="AT28" s="77">
        <v>38347324</v>
      </c>
      <c r="AU28" s="79">
        <f t="shared" si="0"/>
        <v>449796390</v>
      </c>
      <c r="AV28" s="71">
        <f t="shared" si="1"/>
        <v>2.5196371819702681</v>
      </c>
      <c r="AW28" s="72">
        <f t="shared" si="2"/>
        <v>0.14608088393927682</v>
      </c>
    </row>
    <row r="29" spans="1:5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75">
        <v>43313</v>
      </c>
      <c r="AC29" s="81">
        <v>97434163</v>
      </c>
      <c r="AD29" s="82">
        <v>275218913.16999996</v>
      </c>
      <c r="AE29" s="83">
        <f t="shared" si="4"/>
        <v>2.8246654427564586</v>
      </c>
      <c r="AH29" s="67">
        <v>2013</v>
      </c>
      <c r="AI29" s="77">
        <v>31156882</v>
      </c>
      <c r="AJ29" s="77">
        <v>34173595</v>
      </c>
      <c r="AK29" s="77">
        <v>38353990</v>
      </c>
      <c r="AL29" s="77">
        <v>37577127</v>
      </c>
      <c r="AM29" s="77">
        <v>49696297</v>
      </c>
      <c r="AN29" s="77">
        <v>42195298</v>
      </c>
      <c r="AO29" s="77">
        <v>37150541</v>
      </c>
      <c r="AP29" s="84">
        <v>41026997</v>
      </c>
      <c r="AQ29" s="78">
        <v>34808087</v>
      </c>
      <c r="AR29" s="77">
        <v>41555483</v>
      </c>
      <c r="AS29" s="77">
        <v>43779999</v>
      </c>
      <c r="AT29" s="77">
        <v>42762080</v>
      </c>
      <c r="AU29" s="79">
        <f t="shared" si="0"/>
        <v>474236376</v>
      </c>
      <c r="AV29" s="71">
        <f t="shared" si="1"/>
        <v>3.41730830896869</v>
      </c>
      <c r="AW29" s="72">
        <f t="shared" si="2"/>
        <v>5.4335665077258621E-2</v>
      </c>
    </row>
    <row r="30" spans="1:5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75">
        <v>43344</v>
      </c>
      <c r="AC30" s="81">
        <v>88599933</v>
      </c>
      <c r="AD30" s="82">
        <v>247966603.73999998</v>
      </c>
      <c r="AE30" s="83">
        <f t="shared" si="4"/>
        <v>2.7987222489208876</v>
      </c>
      <c r="AG30" s="3"/>
      <c r="AH30" s="67">
        <v>2014</v>
      </c>
      <c r="AI30" s="77">
        <v>41408543</v>
      </c>
      <c r="AJ30" s="77">
        <v>45968102</v>
      </c>
      <c r="AK30" s="77">
        <v>52570546</v>
      </c>
      <c r="AL30" s="77">
        <v>51401705</v>
      </c>
      <c r="AM30" s="77">
        <v>54596331</v>
      </c>
      <c r="AN30" s="77">
        <v>55881232</v>
      </c>
      <c r="AO30" s="77">
        <v>51459761</v>
      </c>
      <c r="AP30" s="84">
        <v>51878553</v>
      </c>
      <c r="AQ30" s="78">
        <v>51412328</v>
      </c>
      <c r="AR30" s="77">
        <v>53982154</v>
      </c>
      <c r="AS30" s="77">
        <v>52893515</v>
      </c>
      <c r="AT30" s="77">
        <v>47595251</v>
      </c>
      <c r="AU30" s="79">
        <f t="shared" si="0"/>
        <v>611048021</v>
      </c>
      <c r="AV30" s="71">
        <f t="shared" si="1"/>
        <v>3.7470332760311811</v>
      </c>
      <c r="AW30" s="72">
        <f t="shared" si="2"/>
        <v>0.28848829808028054</v>
      </c>
    </row>
    <row r="31" spans="1:5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75">
        <v>43374</v>
      </c>
      <c r="AC31" s="81">
        <v>98449999</v>
      </c>
      <c r="AD31" s="82">
        <v>276231792.63999999</v>
      </c>
      <c r="AE31" s="83">
        <f t="shared" si="4"/>
        <v>2.8058079781189229</v>
      </c>
      <c r="AG31" s="3"/>
      <c r="AH31" s="67">
        <v>2015</v>
      </c>
      <c r="AI31" s="64">
        <v>50506401</v>
      </c>
      <c r="AJ31" s="64">
        <v>52139993</v>
      </c>
      <c r="AK31" s="64">
        <v>58673360</v>
      </c>
      <c r="AL31" s="64">
        <v>52130003</v>
      </c>
      <c r="AM31" s="64">
        <v>66160947</v>
      </c>
      <c r="AN31" s="77">
        <v>63425708</v>
      </c>
      <c r="AO31" s="77">
        <v>63440573</v>
      </c>
      <c r="AP31" s="77">
        <v>65351435</v>
      </c>
      <c r="AQ31" s="78">
        <v>59556437</v>
      </c>
      <c r="AR31" s="77">
        <v>63036864</v>
      </c>
      <c r="AS31" s="77">
        <v>60431865</v>
      </c>
      <c r="AT31" s="77">
        <v>65455247</v>
      </c>
      <c r="AU31" s="79">
        <f t="shared" si="0"/>
        <v>720308833</v>
      </c>
      <c r="AV31" s="71">
        <f t="shared" si="1"/>
        <v>3.1998802162266422</v>
      </c>
      <c r="AW31" s="72">
        <f t="shared" ref="AW31:AW36" si="5">+(AU31-AU30)/AU30</f>
        <v>0.17880887957249436</v>
      </c>
    </row>
    <row r="32" spans="1:5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75">
        <v>43405</v>
      </c>
      <c r="AC32" s="81">
        <v>96842610</v>
      </c>
      <c r="AD32" s="82">
        <v>266763496.36000004</v>
      </c>
      <c r="AE32" s="83">
        <f t="shared" si="4"/>
        <v>2.7546087033383349</v>
      </c>
      <c r="AG32" s="3"/>
      <c r="AH32" s="67">
        <v>2016</v>
      </c>
      <c r="AI32" s="64">
        <v>55632857</v>
      </c>
      <c r="AJ32" s="64">
        <v>57312773</v>
      </c>
      <c r="AK32" s="64">
        <v>64260029</v>
      </c>
      <c r="AL32" s="64">
        <v>68456967</v>
      </c>
      <c r="AM32" s="64">
        <v>76717653</v>
      </c>
      <c r="AN32" s="77">
        <v>71180386</v>
      </c>
      <c r="AO32" s="77">
        <v>72767083</v>
      </c>
      <c r="AP32" s="77">
        <v>64871080</v>
      </c>
      <c r="AQ32" s="78">
        <v>66165736</v>
      </c>
      <c r="AR32" s="77">
        <v>72998159</v>
      </c>
      <c r="AS32" s="77">
        <v>64437647</v>
      </c>
      <c r="AT32" s="77">
        <v>65054371</v>
      </c>
      <c r="AU32" s="79">
        <f t="shared" ref="AU32:AU37" si="6">SUM(AI32:AT32)</f>
        <v>799854741</v>
      </c>
      <c r="AV32" s="71">
        <f t="shared" si="1"/>
        <v>3.0696634509165204</v>
      </c>
      <c r="AW32" s="72">
        <f t="shared" si="5"/>
        <v>0.11043305920420388</v>
      </c>
      <c r="AX32" s="85"/>
    </row>
    <row r="33" spans="1:5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63">
        <v>43435</v>
      </c>
      <c r="AC33" s="86">
        <v>97149564</v>
      </c>
      <c r="AD33" s="87">
        <v>264838171.44000006</v>
      </c>
      <c r="AE33" s="88">
        <f t="shared" si="4"/>
        <v>2.7260870819759937</v>
      </c>
      <c r="AG33" s="3"/>
      <c r="AH33" s="67">
        <v>2017</v>
      </c>
      <c r="AI33" s="64">
        <v>64303584</v>
      </c>
      <c r="AJ33" s="64">
        <v>66620606</v>
      </c>
      <c r="AK33" s="64">
        <v>71869640</v>
      </c>
      <c r="AL33" s="64">
        <v>79851780</v>
      </c>
      <c r="AM33" s="64">
        <v>85869921</v>
      </c>
      <c r="AN33" s="77">
        <v>86082995</v>
      </c>
      <c r="AO33" s="77">
        <v>91361157</v>
      </c>
      <c r="AP33" s="77">
        <v>73629117</v>
      </c>
      <c r="AQ33" s="78">
        <v>67692637</v>
      </c>
      <c r="AR33" s="77">
        <v>88432893</v>
      </c>
      <c r="AS33" s="77">
        <v>70957849</v>
      </c>
      <c r="AT33" s="77">
        <v>91911350</v>
      </c>
      <c r="AU33" s="79">
        <f t="shared" si="6"/>
        <v>938583529</v>
      </c>
      <c r="AV33" s="71">
        <f t="shared" si="1"/>
        <v>3.0478176362393845</v>
      </c>
      <c r="AW33" s="72">
        <f t="shared" si="5"/>
        <v>0.17344247760106732</v>
      </c>
    </row>
    <row r="34" spans="1:5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75">
        <v>43466</v>
      </c>
      <c r="AC34" s="81">
        <v>89192404</v>
      </c>
      <c r="AD34" s="82">
        <v>237806527.17000008</v>
      </c>
      <c r="AE34" s="88">
        <f t="shared" si="4"/>
        <v>2.6662195041855816</v>
      </c>
      <c r="AG34" s="3"/>
      <c r="AH34" s="67">
        <v>2018</v>
      </c>
      <c r="AI34" s="64">
        <v>76740046</v>
      </c>
      <c r="AJ34" s="64">
        <v>76478433</v>
      </c>
      <c r="AK34" s="81">
        <v>83568002</v>
      </c>
      <c r="AL34" s="64">
        <v>106117594</v>
      </c>
      <c r="AM34" s="64">
        <v>107592012</v>
      </c>
      <c r="AN34" s="77">
        <v>88303488</v>
      </c>
      <c r="AO34" s="77">
        <v>97947911</v>
      </c>
      <c r="AP34" s="77">
        <v>97434163</v>
      </c>
      <c r="AQ34" s="78">
        <v>88599933</v>
      </c>
      <c r="AR34" s="77">
        <v>98449999</v>
      </c>
      <c r="AS34" s="77">
        <v>96842610</v>
      </c>
      <c r="AT34" s="77">
        <v>97149564</v>
      </c>
      <c r="AU34" s="70">
        <f t="shared" si="6"/>
        <v>1115223755</v>
      </c>
      <c r="AV34" s="71">
        <f t="shared" si="1"/>
        <v>2.8682275719637982</v>
      </c>
      <c r="AW34" s="72">
        <f t="shared" si="5"/>
        <v>0.18819872770215637</v>
      </c>
    </row>
    <row r="35" spans="1:5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63">
        <v>43497</v>
      </c>
      <c r="AC35" s="81">
        <v>99644130</v>
      </c>
      <c r="AD35" s="82">
        <v>267058137.86000001</v>
      </c>
      <c r="AE35" s="83">
        <f t="shared" si="4"/>
        <v>2.6801191185070312</v>
      </c>
      <c r="AG35" s="3"/>
      <c r="AH35" s="67">
        <v>2019</v>
      </c>
      <c r="AI35" s="64">
        <f>+AJ35</f>
        <v>99644130</v>
      </c>
      <c r="AJ35" s="64">
        <v>99644130</v>
      </c>
      <c r="AK35" s="81">
        <v>117737601</v>
      </c>
      <c r="AL35" s="64">
        <v>122841387</v>
      </c>
      <c r="AM35" s="64">
        <v>125293328</v>
      </c>
      <c r="AN35" s="77">
        <v>123967355</v>
      </c>
      <c r="AO35" s="77">
        <v>123831883</v>
      </c>
      <c r="AP35" s="77">
        <v>124943552</v>
      </c>
      <c r="AQ35" s="78">
        <v>112033456</v>
      </c>
      <c r="AR35" s="77">
        <v>116745652</v>
      </c>
      <c r="AS35" s="77">
        <v>135273597</v>
      </c>
      <c r="AT35" s="77">
        <v>105986034</v>
      </c>
      <c r="AU35" s="70">
        <f t="shared" si="6"/>
        <v>1407942105</v>
      </c>
      <c r="AV35" s="71">
        <f t="shared" si="1"/>
        <v>2.5943425284948063</v>
      </c>
      <c r="AW35" s="72">
        <f t="shared" si="5"/>
        <v>0.26247499543264302</v>
      </c>
    </row>
    <row r="36" spans="1:5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5">
        <v>43525</v>
      </c>
      <c r="AC36" s="81">
        <v>117737601</v>
      </c>
      <c r="AD36" s="82">
        <v>308545725.49000001</v>
      </c>
      <c r="AE36" s="83">
        <f t="shared" si="4"/>
        <v>2.6206218138417818</v>
      </c>
      <c r="AG36" s="1"/>
      <c r="AH36" s="67">
        <v>2020</v>
      </c>
      <c r="AI36" s="77">
        <v>109712762</v>
      </c>
      <c r="AJ36" s="77">
        <v>131998915</v>
      </c>
      <c r="AK36" s="81">
        <v>115811924</v>
      </c>
      <c r="AL36" s="64">
        <v>127751797</v>
      </c>
      <c r="AM36" s="64">
        <v>159145827</v>
      </c>
      <c r="AN36" s="77">
        <v>122263463</v>
      </c>
      <c r="AO36" s="77">
        <v>98311746</v>
      </c>
      <c r="AP36" s="77">
        <v>115666912</v>
      </c>
      <c r="AQ36" s="78">
        <v>118950401</v>
      </c>
      <c r="AR36" s="77">
        <v>141703470</v>
      </c>
      <c r="AS36" s="77">
        <v>154257289</v>
      </c>
      <c r="AT36" s="77">
        <v>95557708</v>
      </c>
      <c r="AU36" s="70">
        <f t="shared" si="6"/>
        <v>1491132214</v>
      </c>
      <c r="AV36" s="71">
        <f t="shared" si="1"/>
        <v>2.4222336531319817</v>
      </c>
      <c r="AW36" s="72">
        <f t="shared" si="5"/>
        <v>5.908631377992634E-2</v>
      </c>
      <c r="AX36" s="80"/>
    </row>
    <row r="37" spans="1:5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5">
        <v>43556</v>
      </c>
      <c r="AC37" s="81">
        <v>122841387</v>
      </c>
      <c r="AD37" s="82">
        <v>319096198.44999999</v>
      </c>
      <c r="AE37" s="88">
        <f t="shared" si="4"/>
        <v>2.5976277722263097</v>
      </c>
      <c r="AH37" s="67">
        <v>2021</v>
      </c>
      <c r="AI37" s="77">
        <v>101421858</v>
      </c>
      <c r="AJ37" s="77">
        <v>126636641</v>
      </c>
      <c r="AK37" s="81">
        <v>137398429</v>
      </c>
      <c r="AL37" s="64">
        <v>167273101</v>
      </c>
      <c r="AM37" s="64">
        <v>161190067</v>
      </c>
      <c r="AN37" s="77">
        <v>153299074</v>
      </c>
      <c r="AO37" s="77">
        <v>162826458</v>
      </c>
      <c r="AP37" s="77">
        <v>152297115</v>
      </c>
      <c r="AQ37" s="78">
        <v>164254725</v>
      </c>
      <c r="AR37" s="77">
        <v>155185007</v>
      </c>
      <c r="AS37" s="77">
        <v>188165830</v>
      </c>
      <c r="AT37" s="77">
        <v>185686546</v>
      </c>
      <c r="AU37" s="70">
        <f t="shared" si="6"/>
        <v>1855634851</v>
      </c>
      <c r="AV37" s="71">
        <f t="shared" si="1"/>
        <v>2.7369744897510553</v>
      </c>
      <c r="AW37" s="72">
        <f>+(AU37-AU36)/AU36</f>
        <v>0.24444689315792623</v>
      </c>
    </row>
    <row r="38" spans="1:5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5">
        <v>43586</v>
      </c>
      <c r="AC38" s="81">
        <v>125293328</v>
      </c>
      <c r="AD38" s="82">
        <v>318003984.67999995</v>
      </c>
      <c r="AE38" s="88">
        <f t="shared" si="4"/>
        <v>2.5380759674609323</v>
      </c>
      <c r="AH38" s="67">
        <v>2022</v>
      </c>
      <c r="AI38" s="77">
        <v>161094284</v>
      </c>
      <c r="AJ38" s="77">
        <v>180446924</v>
      </c>
      <c r="AK38" s="81">
        <v>184043936</v>
      </c>
      <c r="AL38" s="64">
        <v>182579815</v>
      </c>
      <c r="AM38" s="64">
        <v>208671837</v>
      </c>
      <c r="AN38" s="77">
        <v>209466750</v>
      </c>
      <c r="AO38" s="77">
        <v>227749024</v>
      </c>
      <c r="AP38" s="77">
        <v>183783270</v>
      </c>
      <c r="AQ38" s="78">
        <v>209270183</v>
      </c>
      <c r="AR38" s="77">
        <v>205648136</v>
      </c>
      <c r="AS38" s="77">
        <v>188596398</v>
      </c>
      <c r="AT38" s="77">
        <v>197378288</v>
      </c>
      <c r="AU38" s="70">
        <f>SUM(AI38:AT38)</f>
        <v>2338728845</v>
      </c>
      <c r="AV38" s="71">
        <f t="shared" si="1"/>
        <v>2.8447867583811326</v>
      </c>
      <c r="AW38" s="72">
        <f>+(AU38-AU37)/AU37</f>
        <v>0.26033893130410923</v>
      </c>
      <c r="AY38" s="89"/>
    </row>
    <row r="39" spans="1:5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75">
        <v>43617</v>
      </c>
      <c r="AC39" s="81">
        <v>123967355</v>
      </c>
      <c r="AD39" s="82">
        <v>320166090.88999999</v>
      </c>
      <c r="AE39" s="88">
        <f t="shared" ref="AE39:AE49" si="7">(AD39/AC39)</f>
        <v>2.5826645320455532</v>
      </c>
      <c r="AH39" s="67">
        <v>2023</v>
      </c>
      <c r="AI39" s="77">
        <v>209188250</v>
      </c>
      <c r="AJ39" s="77">
        <v>206062017</v>
      </c>
      <c r="AK39" s="81">
        <v>236255622</v>
      </c>
      <c r="AL39" s="64">
        <v>206800041</v>
      </c>
      <c r="AM39" s="64">
        <v>236817684</v>
      </c>
      <c r="AN39" s="77">
        <v>240986079</v>
      </c>
      <c r="AO39" s="77">
        <v>220840601</v>
      </c>
      <c r="AP39" s="77">
        <v>217441748</v>
      </c>
      <c r="AQ39" s="78">
        <v>236691628</v>
      </c>
      <c r="AR39" s="77">
        <v>216287609</v>
      </c>
      <c r="AS39" s="77">
        <v>216042043</v>
      </c>
      <c r="AT39" s="77">
        <v>233231853</v>
      </c>
      <c r="AU39" s="70">
        <f t="shared" ref="AU39" si="8">SUM(AI39:AT39)</f>
        <v>2676645175</v>
      </c>
      <c r="AV39" s="71">
        <f t="shared" ref="AV39" si="9">+AU74/AU39</f>
        <v>2.3494811770260133</v>
      </c>
      <c r="AW39" s="72">
        <f>+(AU39-AU38)/AU38</f>
        <v>0.1444871776060897</v>
      </c>
      <c r="AY39" s="89"/>
    </row>
    <row r="40" spans="1:5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75">
        <v>43647</v>
      </c>
      <c r="AC40" s="81">
        <v>123831883</v>
      </c>
      <c r="AD40" s="82">
        <v>324050947.59999985</v>
      </c>
      <c r="AE40" s="88">
        <f t="shared" si="7"/>
        <v>2.6168619886043389</v>
      </c>
      <c r="AH40" s="67">
        <v>2024</v>
      </c>
      <c r="AI40" s="77">
        <v>196676284</v>
      </c>
      <c r="AJ40" s="77">
        <v>201461305</v>
      </c>
      <c r="AK40" s="81">
        <v>202473619</v>
      </c>
      <c r="AL40" s="64">
        <v>246220925</v>
      </c>
      <c r="AM40" s="64">
        <v>275347813</v>
      </c>
      <c r="AN40" s="77">
        <v>236535209</v>
      </c>
      <c r="AO40" s="77">
        <v>214697316</v>
      </c>
      <c r="AP40" s="77">
        <v>229869247</v>
      </c>
      <c r="AQ40" s="78">
        <v>209908753</v>
      </c>
      <c r="AR40" s="77">
        <v>189754392</v>
      </c>
      <c r="AS40" s="77">
        <v>260146955</v>
      </c>
      <c r="AT40" s="77">
        <v>208127209</v>
      </c>
      <c r="AU40" s="70">
        <f>SUM(AI40:AT40)</f>
        <v>2671219027</v>
      </c>
      <c r="AV40" s="71">
        <f>+AU75/AU40</f>
        <v>2.2717895533524888</v>
      </c>
      <c r="AW40" s="72">
        <f>+(AU40-AU38)/AU38</f>
        <v>0.14216705057999146</v>
      </c>
    </row>
    <row r="41" spans="1:51" ht="17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0"/>
      <c r="R41" s="1"/>
      <c r="S41" s="1"/>
      <c r="T41" s="1"/>
      <c r="U41" s="1"/>
      <c r="V41" s="1"/>
      <c r="W41" s="1"/>
      <c r="X41" s="1"/>
      <c r="Y41" s="1"/>
      <c r="Z41" s="1"/>
      <c r="AA41" s="1"/>
      <c r="AB41" s="75">
        <v>43678</v>
      </c>
      <c r="AC41" s="81">
        <v>124943552</v>
      </c>
      <c r="AD41" s="82">
        <v>326912721.97000003</v>
      </c>
      <c r="AE41" s="88">
        <f t="shared" si="7"/>
        <v>2.6164833377716046</v>
      </c>
      <c r="AH41" s="90">
        <v>2025</v>
      </c>
      <c r="AI41" s="91">
        <v>225192237</v>
      </c>
      <c r="AJ41" s="91">
        <v>244773933</v>
      </c>
      <c r="AK41" s="92">
        <v>249652448</v>
      </c>
      <c r="AL41" s="93">
        <v>253851773</v>
      </c>
      <c r="AM41" s="93">
        <v>334047679</v>
      </c>
      <c r="AN41" s="44">
        <v>277945142</v>
      </c>
      <c r="AO41" s="91">
        <v>236828386</v>
      </c>
      <c r="AP41" s="44">
        <v>236842391</v>
      </c>
      <c r="AQ41" s="44">
        <v>229724611</v>
      </c>
      <c r="AR41" s="91"/>
      <c r="AS41" s="91"/>
      <c r="AT41" s="91"/>
      <c r="AU41" s="94">
        <f>SUM(AI41:AT41)</f>
        <v>2288858600</v>
      </c>
      <c r="AV41" s="95">
        <f>+AU76/AU41</f>
        <v>2.4090462680442561</v>
      </c>
      <c r="AW41" s="96">
        <f>+(AU41-AU40)/AU40</f>
        <v>-0.14314079943845803</v>
      </c>
    </row>
    <row r="42" spans="1:51" ht="17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"/>
      <c r="T42" s="1"/>
      <c r="U42" s="1"/>
      <c r="V42" s="1"/>
      <c r="W42" s="1"/>
      <c r="X42" s="1"/>
      <c r="Y42" s="1"/>
      <c r="Z42" s="1"/>
      <c r="AA42" s="1"/>
      <c r="AB42" s="75">
        <v>43709</v>
      </c>
      <c r="AC42" s="77">
        <v>112033456</v>
      </c>
      <c r="AD42" s="97">
        <v>284125531.82000011</v>
      </c>
      <c r="AE42" s="88">
        <f t="shared" si="7"/>
        <v>2.5360775429439588</v>
      </c>
      <c r="AV42" s="1"/>
    </row>
    <row r="43" spans="1:51" ht="17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0"/>
      <c r="S43" s="1"/>
      <c r="T43" s="1"/>
      <c r="U43" s="1"/>
      <c r="V43" s="1"/>
      <c r="W43" s="1"/>
      <c r="X43" s="1"/>
      <c r="Y43" s="1"/>
      <c r="Z43" s="1"/>
      <c r="AA43" s="1"/>
      <c r="AB43" s="75">
        <v>43739</v>
      </c>
      <c r="AC43" s="77">
        <v>116745652</v>
      </c>
      <c r="AD43" s="97">
        <v>305288552.73999995</v>
      </c>
      <c r="AE43" s="88">
        <f t="shared" si="7"/>
        <v>2.6149886313539108</v>
      </c>
      <c r="AH43" s="220" t="s">
        <v>51</v>
      </c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2"/>
      <c r="AV43" s="1"/>
    </row>
    <row r="44" spans="1:51" ht="17" thickBo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8"/>
      <c r="Q44" s="1"/>
      <c r="R44" s="1"/>
      <c r="S44" s="5"/>
      <c r="T44" s="13"/>
      <c r="U44" s="13"/>
      <c r="V44" s="13"/>
      <c r="W44" s="13"/>
      <c r="X44" s="13"/>
      <c r="Y44" s="7"/>
      <c r="Z44" s="7"/>
      <c r="AA44" s="7"/>
      <c r="AB44" s="75">
        <v>43770</v>
      </c>
      <c r="AC44" s="77">
        <v>135273597</v>
      </c>
      <c r="AD44" s="97">
        <v>364320933.26999992</v>
      </c>
      <c r="AE44" s="88">
        <f t="shared" si="7"/>
        <v>2.6932153897704065</v>
      </c>
      <c r="AG44" s="98"/>
      <c r="AH44" s="51" t="s">
        <v>10</v>
      </c>
      <c r="AI44" s="49" t="s">
        <v>11</v>
      </c>
      <c r="AJ44" s="49" t="s">
        <v>12</v>
      </c>
      <c r="AK44" s="49" t="s">
        <v>13</v>
      </c>
      <c r="AL44" s="49" t="s">
        <v>14</v>
      </c>
      <c r="AM44" s="49" t="s">
        <v>15</v>
      </c>
      <c r="AN44" s="49" t="s">
        <v>16</v>
      </c>
      <c r="AO44" s="49" t="s">
        <v>17</v>
      </c>
      <c r="AP44" s="49" t="s">
        <v>18</v>
      </c>
      <c r="AQ44" s="49" t="s">
        <v>19</v>
      </c>
      <c r="AR44" s="49" t="s">
        <v>20</v>
      </c>
      <c r="AS44" s="49" t="s">
        <v>21</v>
      </c>
      <c r="AT44" s="49" t="s">
        <v>22</v>
      </c>
      <c r="AU44" s="51" t="s">
        <v>3</v>
      </c>
      <c r="AV44" s="1"/>
    </row>
    <row r="45" spans="1:5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75">
        <v>43800</v>
      </c>
      <c r="AC45" s="77">
        <v>105986034</v>
      </c>
      <c r="AD45" s="97">
        <v>277308728.72000003</v>
      </c>
      <c r="AE45" s="88">
        <f t="shared" si="7"/>
        <v>2.6164648138451905</v>
      </c>
      <c r="AG45" s="98"/>
      <c r="AH45" s="57">
        <v>1994</v>
      </c>
      <c r="AI45" s="99">
        <v>33460843.649999999</v>
      </c>
      <c r="AJ45" s="99">
        <v>36882566.390000001</v>
      </c>
      <c r="AK45" s="99">
        <v>48559794.140000001</v>
      </c>
      <c r="AL45" s="100">
        <v>40667475.399999999</v>
      </c>
      <c r="AM45" s="99">
        <v>51188030.130000003</v>
      </c>
      <c r="AN45" s="99">
        <v>51060404.640000001</v>
      </c>
      <c r="AO45" s="99">
        <v>49734966.240000002</v>
      </c>
      <c r="AP45" s="99">
        <v>32205590.600000001</v>
      </c>
      <c r="AQ45" s="99">
        <v>37119416.100000001</v>
      </c>
      <c r="AR45" s="99">
        <v>46688430.549999997</v>
      </c>
      <c r="AS45" s="99">
        <v>42858362.909999996</v>
      </c>
      <c r="AT45" s="99">
        <v>43874474.130000003</v>
      </c>
      <c r="AU45" s="101">
        <f t="shared" ref="AU45:AU73" si="10">SUM(AI45:AT45)</f>
        <v>514300354.88</v>
      </c>
      <c r="AV45" s="1"/>
      <c r="AW45" s="102"/>
    </row>
    <row r="46" spans="1:5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P46" s="2"/>
      <c r="Q46" s="12"/>
      <c r="R46" s="1"/>
      <c r="S46" s="1"/>
      <c r="T46" s="13"/>
      <c r="U46" s="13"/>
      <c r="V46" s="13"/>
      <c r="W46" s="13"/>
      <c r="X46" s="13"/>
      <c r="Y46" s="7"/>
      <c r="Z46" s="7"/>
      <c r="AA46" s="7"/>
      <c r="AB46" s="75">
        <v>43831</v>
      </c>
      <c r="AC46" s="77">
        <v>109712762</v>
      </c>
      <c r="AD46" s="97">
        <v>283056724.69999999</v>
      </c>
      <c r="AE46" s="88">
        <f t="shared" si="7"/>
        <v>2.5799799361536446</v>
      </c>
      <c r="AG46" s="98"/>
      <c r="AH46" s="67">
        <v>1995</v>
      </c>
      <c r="AI46" s="103">
        <v>40254935.740000002</v>
      </c>
      <c r="AJ46" s="103">
        <v>51949088.399999999</v>
      </c>
      <c r="AK46" s="103">
        <v>57640593.75</v>
      </c>
      <c r="AL46" s="104">
        <v>56654123.710000001</v>
      </c>
      <c r="AM46" s="103">
        <v>59262797.789999999</v>
      </c>
      <c r="AN46" s="103">
        <v>60002704.100000001</v>
      </c>
      <c r="AO46" s="103">
        <v>60133659.630000003</v>
      </c>
      <c r="AP46" s="103">
        <v>56859069.520000003</v>
      </c>
      <c r="AQ46" s="103">
        <v>65498668.609999999</v>
      </c>
      <c r="AR46" s="103">
        <v>60426403.859999999</v>
      </c>
      <c r="AS46" s="103">
        <v>58321554.170000002</v>
      </c>
      <c r="AT46" s="103">
        <v>38170730.460000001</v>
      </c>
      <c r="AU46" s="105">
        <f t="shared" si="10"/>
        <v>665174329.74000001</v>
      </c>
      <c r="AV46" s="1"/>
    </row>
    <row r="47" spans="1:5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75">
        <v>43862</v>
      </c>
      <c r="AC47" s="77">
        <v>131998915</v>
      </c>
      <c r="AD47" s="97">
        <v>334212222.10999995</v>
      </c>
      <c r="AE47" s="88">
        <f t="shared" si="7"/>
        <v>2.5319315852709847</v>
      </c>
      <c r="AG47" s="98"/>
      <c r="AH47" s="67">
        <v>1996</v>
      </c>
      <c r="AI47" s="103">
        <v>44852192.450000003</v>
      </c>
      <c r="AJ47" s="103">
        <v>41603572.420000002</v>
      </c>
      <c r="AK47" s="103">
        <v>55531920.780000001</v>
      </c>
      <c r="AL47" s="104">
        <v>50319542.479999997</v>
      </c>
      <c r="AM47" s="103">
        <v>52753057.649999999</v>
      </c>
      <c r="AN47" s="103">
        <v>50425664.299999997</v>
      </c>
      <c r="AO47" s="103">
        <v>52114113</v>
      </c>
      <c r="AP47" s="103">
        <v>52944599.25</v>
      </c>
      <c r="AQ47" s="103">
        <v>48190390.07</v>
      </c>
      <c r="AR47" s="103">
        <v>52741734.140000001</v>
      </c>
      <c r="AS47" s="103">
        <v>63433441.780000001</v>
      </c>
      <c r="AT47" s="103">
        <v>50397613.670000002</v>
      </c>
      <c r="AU47" s="105">
        <f t="shared" si="10"/>
        <v>615307841.98999989</v>
      </c>
      <c r="AV47" s="1"/>
    </row>
    <row r="48" spans="1:5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75">
        <v>43891</v>
      </c>
      <c r="AC48" s="77">
        <v>115811924</v>
      </c>
      <c r="AD48" s="97">
        <v>290384081.64000005</v>
      </c>
      <c r="AE48" s="88">
        <f t="shared" si="7"/>
        <v>2.5073763703295358</v>
      </c>
      <c r="AG48" s="3"/>
      <c r="AH48" s="67">
        <v>1997</v>
      </c>
      <c r="AI48" s="103">
        <v>46713635.789999999</v>
      </c>
      <c r="AJ48" s="103">
        <v>56824735.399999999</v>
      </c>
      <c r="AK48" s="103">
        <v>67882081.519999996</v>
      </c>
      <c r="AL48" s="104">
        <v>78186246.010000005</v>
      </c>
      <c r="AM48" s="103">
        <v>66377824.700000003</v>
      </c>
      <c r="AN48" s="103">
        <v>79176159.950000003</v>
      </c>
      <c r="AO48" s="103">
        <v>77741398.090000004</v>
      </c>
      <c r="AP48" s="103">
        <v>83223775.049999997</v>
      </c>
      <c r="AQ48" s="103">
        <v>75156050.959999993</v>
      </c>
      <c r="AR48" s="103">
        <v>85464006.140000001</v>
      </c>
      <c r="AS48" s="103">
        <v>77362810.780000001</v>
      </c>
      <c r="AT48" s="103">
        <v>77556119.510000005</v>
      </c>
      <c r="AU48" s="105">
        <f t="shared" si="10"/>
        <v>871664843.89999986</v>
      </c>
      <c r="AV48" s="1"/>
    </row>
    <row r="49" spans="1:49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75">
        <v>43922</v>
      </c>
      <c r="AC49" s="77">
        <v>127751797</v>
      </c>
      <c r="AD49" s="97">
        <v>317430911.43999994</v>
      </c>
      <c r="AE49" s="88">
        <f t="shared" si="7"/>
        <v>2.4847471338504925</v>
      </c>
      <c r="AG49" s="1"/>
      <c r="AH49" s="67">
        <v>1998</v>
      </c>
      <c r="AI49" s="103">
        <v>63530271.32</v>
      </c>
      <c r="AJ49" s="103">
        <v>72691608.349999994</v>
      </c>
      <c r="AK49" s="103">
        <v>89678948.150000006</v>
      </c>
      <c r="AL49" s="104">
        <v>91866268.950000003</v>
      </c>
      <c r="AM49" s="103">
        <v>92987416.890000001</v>
      </c>
      <c r="AN49" s="103">
        <v>77469935.670000002</v>
      </c>
      <c r="AO49" s="103">
        <v>67068006.719999999</v>
      </c>
      <c r="AP49" s="103">
        <v>67881873.730000004</v>
      </c>
      <c r="AQ49" s="103">
        <v>59427820.270000003</v>
      </c>
      <c r="AR49" s="103">
        <v>64035771.829999998</v>
      </c>
      <c r="AS49" s="103">
        <v>63299721.380000003</v>
      </c>
      <c r="AT49" s="103">
        <v>65113250.75</v>
      </c>
      <c r="AU49" s="105">
        <f t="shared" si="10"/>
        <v>875050894.00999999</v>
      </c>
      <c r="AV49" s="1"/>
    </row>
    <row r="50" spans="1:49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75">
        <v>43952</v>
      </c>
      <c r="AC50" s="77">
        <v>159145827</v>
      </c>
      <c r="AD50" s="97">
        <v>392124655.53000003</v>
      </c>
      <c r="AE50" s="88">
        <f>(AD50/AC50)</f>
        <v>2.4639330035967579</v>
      </c>
      <c r="AG50" s="1"/>
      <c r="AH50" s="67">
        <v>1999</v>
      </c>
      <c r="AI50" s="103">
        <v>55593036.780000001</v>
      </c>
      <c r="AJ50" s="103">
        <v>61026742.979999997</v>
      </c>
      <c r="AK50" s="103">
        <v>70886417.25</v>
      </c>
      <c r="AL50" s="104">
        <v>64895519.850000001</v>
      </c>
      <c r="AM50" s="103">
        <v>62595616.630000003</v>
      </c>
      <c r="AN50" s="103">
        <v>76921547.489999995</v>
      </c>
      <c r="AO50" s="103">
        <v>60904291.359999999</v>
      </c>
      <c r="AP50" s="103">
        <v>41918512.270000003</v>
      </c>
      <c r="AQ50" s="103">
        <v>39414762.020000003</v>
      </c>
      <c r="AR50" s="97">
        <v>33379680.309999999</v>
      </c>
      <c r="AS50" s="97">
        <v>25236010</v>
      </c>
      <c r="AT50" s="97">
        <v>24169978</v>
      </c>
      <c r="AU50" s="105">
        <f t="shared" si="10"/>
        <v>616942114.93999994</v>
      </c>
      <c r="AV50" s="1"/>
    </row>
    <row r="51" spans="1:49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5">
        <v>43983</v>
      </c>
      <c r="AC51" s="77">
        <v>122263463</v>
      </c>
      <c r="AD51" s="97">
        <v>291154723.31000012</v>
      </c>
      <c r="AE51" s="88">
        <f t="shared" ref="AE51:AE61" si="11">(AD51/AC51)</f>
        <v>2.3813714757122502</v>
      </c>
      <c r="AG51" s="1"/>
      <c r="AH51" s="67">
        <v>2000</v>
      </c>
      <c r="AI51" s="97">
        <v>18526777.960000001</v>
      </c>
      <c r="AJ51" s="97">
        <v>20776663.109999999</v>
      </c>
      <c r="AK51" s="97">
        <v>25098273.559999999</v>
      </c>
      <c r="AL51" s="106">
        <v>37056599.310000002</v>
      </c>
      <c r="AM51" s="97">
        <v>35507979.32</v>
      </c>
      <c r="AN51" s="97">
        <v>33753779.869999997</v>
      </c>
      <c r="AO51" s="97">
        <v>20138536.239999998</v>
      </c>
      <c r="AP51" s="97">
        <v>14404428.470000001</v>
      </c>
      <c r="AQ51" s="97">
        <v>22401930.710000001</v>
      </c>
      <c r="AR51" s="97">
        <v>22698926.620000001</v>
      </c>
      <c r="AS51" s="97">
        <v>25693201.809999999</v>
      </c>
      <c r="AT51" s="97">
        <v>21351306.420000002</v>
      </c>
      <c r="AU51" s="107">
        <f t="shared" si="10"/>
        <v>297408403.40000004</v>
      </c>
      <c r="AV51" s="1"/>
    </row>
    <row r="52" spans="1:49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5">
        <v>44013</v>
      </c>
      <c r="AC52" s="77">
        <v>98311746</v>
      </c>
      <c r="AD52" s="97">
        <v>233305331.41000006</v>
      </c>
      <c r="AE52" s="88">
        <f t="shared" si="11"/>
        <v>2.3731175663384114</v>
      </c>
      <c r="AF52" s="1"/>
      <c r="AG52" s="1"/>
      <c r="AH52" s="67">
        <v>2001</v>
      </c>
      <c r="AI52" s="97">
        <v>21629912.510000002</v>
      </c>
      <c r="AJ52" s="97">
        <v>24426842.289999999</v>
      </c>
      <c r="AK52" s="97">
        <v>30174581.809999999</v>
      </c>
      <c r="AL52" s="106">
        <v>32232612.68</v>
      </c>
      <c r="AM52" s="97">
        <v>41023546.159999996</v>
      </c>
      <c r="AN52" s="97">
        <v>26692749.050000001</v>
      </c>
      <c r="AO52" s="97">
        <v>17568638.809999999</v>
      </c>
      <c r="AP52" s="97">
        <v>20523988.84</v>
      </c>
      <c r="AQ52" s="97">
        <v>17699236.27</v>
      </c>
      <c r="AR52" s="97">
        <v>16929778.129999999</v>
      </c>
      <c r="AS52" s="97">
        <v>18129766.879999999</v>
      </c>
      <c r="AT52" s="97">
        <v>13662419.65</v>
      </c>
      <c r="AU52" s="107">
        <f t="shared" si="10"/>
        <v>280694073.07999998</v>
      </c>
      <c r="AV52" s="1"/>
    </row>
    <row r="53" spans="1:4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5">
        <v>44044</v>
      </c>
      <c r="AC53" s="77">
        <v>115666912</v>
      </c>
      <c r="AD53" s="97">
        <v>269090673.78000003</v>
      </c>
      <c r="AE53" s="88">
        <f t="shared" si="11"/>
        <v>2.3264274037159391</v>
      </c>
      <c r="AF53" s="1"/>
      <c r="AG53" s="1"/>
      <c r="AH53" s="67">
        <v>2002</v>
      </c>
      <c r="AI53" s="97">
        <v>15448972.91</v>
      </c>
      <c r="AJ53" s="97">
        <v>18939306.879999999</v>
      </c>
      <c r="AK53" s="97">
        <v>27139338.18</v>
      </c>
      <c r="AL53" s="106">
        <v>25456268</v>
      </c>
      <c r="AM53" s="97">
        <v>30492221.710000001</v>
      </c>
      <c r="AN53" s="97">
        <v>30918659.059999999</v>
      </c>
      <c r="AO53" s="103">
        <v>21695083.68</v>
      </c>
      <c r="AP53" s="97">
        <v>19239122.510000002</v>
      </c>
      <c r="AQ53" s="97">
        <v>15767411.77</v>
      </c>
      <c r="AR53" s="97">
        <v>19398479.32</v>
      </c>
      <c r="AS53" s="97">
        <v>20763516.270000011</v>
      </c>
      <c r="AT53" s="97">
        <v>18600794.130000003</v>
      </c>
      <c r="AU53" s="107">
        <f t="shared" si="10"/>
        <v>263859174.42000002</v>
      </c>
      <c r="AV53" s="1"/>
    </row>
    <row r="54" spans="1:4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75">
        <v>44075</v>
      </c>
      <c r="AC54" s="77">
        <v>118950401</v>
      </c>
      <c r="AD54" s="97">
        <v>275908691.29999995</v>
      </c>
      <c r="AE54" s="88">
        <f t="shared" si="11"/>
        <v>2.3195272061335879</v>
      </c>
      <c r="AG54" s="1"/>
      <c r="AH54" s="67">
        <v>2003</v>
      </c>
      <c r="AI54" s="97">
        <v>20103764.179999996</v>
      </c>
      <c r="AJ54" s="97">
        <v>23497742.720000006</v>
      </c>
      <c r="AK54" s="97">
        <v>27856172.75</v>
      </c>
      <c r="AL54" s="106">
        <v>27762111.449999999</v>
      </c>
      <c r="AM54" s="97">
        <v>31913074.200000007</v>
      </c>
      <c r="AN54" s="97">
        <v>27004749.669999994</v>
      </c>
      <c r="AO54" s="103">
        <v>24597019.439999994</v>
      </c>
      <c r="AP54" s="97">
        <v>21212521.160000004</v>
      </c>
      <c r="AQ54" s="97">
        <v>23696728.599999998</v>
      </c>
      <c r="AR54" s="97">
        <v>24134996.189999998</v>
      </c>
      <c r="AS54" s="97">
        <v>25080541.259999994</v>
      </c>
      <c r="AT54" s="97">
        <v>26961474.260000002</v>
      </c>
      <c r="AU54" s="107">
        <f t="shared" si="10"/>
        <v>303820895.88</v>
      </c>
      <c r="AV54" s="1"/>
    </row>
    <row r="55" spans="1:4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75">
        <v>44105</v>
      </c>
      <c r="AC55" s="77">
        <v>141703470</v>
      </c>
      <c r="AD55" s="97">
        <v>337330000.86999995</v>
      </c>
      <c r="AE55" s="88">
        <f t="shared" si="11"/>
        <v>2.3805345124575985</v>
      </c>
      <c r="AG55" s="108"/>
      <c r="AH55" s="67">
        <v>2004</v>
      </c>
      <c r="AI55" s="97">
        <v>21874363.720000003</v>
      </c>
      <c r="AJ55" s="97">
        <v>33600441.199999988</v>
      </c>
      <c r="AK55" s="97">
        <v>27635648.630000006</v>
      </c>
      <c r="AL55" s="106">
        <v>33158335.420000006</v>
      </c>
      <c r="AM55" s="97">
        <v>27910923.749999996</v>
      </c>
      <c r="AN55" s="97">
        <v>30890133.130000003</v>
      </c>
      <c r="AO55" s="103">
        <v>31980691.760000005</v>
      </c>
      <c r="AP55" s="97">
        <v>24644885.07</v>
      </c>
      <c r="AQ55" s="97">
        <v>25327906.870000001</v>
      </c>
      <c r="AR55" s="97">
        <v>28022796.630000003</v>
      </c>
      <c r="AS55" s="97">
        <v>32874202.99000001</v>
      </c>
      <c r="AT55" s="97">
        <v>32227403.890000008</v>
      </c>
      <c r="AU55" s="107">
        <f t="shared" si="10"/>
        <v>350147733.06</v>
      </c>
      <c r="AV55" s="1"/>
    </row>
    <row r="56" spans="1:4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75">
        <v>44136</v>
      </c>
      <c r="AC56" s="77">
        <v>154257289</v>
      </c>
      <c r="AD56" s="97">
        <v>367520430.56</v>
      </c>
      <c r="AE56" s="88">
        <f t="shared" si="11"/>
        <v>2.3825158146011498</v>
      </c>
      <c r="AG56" s="108"/>
      <c r="AH56" s="67">
        <v>2005</v>
      </c>
      <c r="AI56" s="97">
        <v>29154043.030000009</v>
      </c>
      <c r="AJ56" s="97">
        <v>35438814.170000002</v>
      </c>
      <c r="AK56" s="97">
        <v>39413984.780000009</v>
      </c>
      <c r="AL56" s="106">
        <v>38594602.760000013</v>
      </c>
      <c r="AM56" s="97">
        <v>44992259.239999995</v>
      </c>
      <c r="AN56" s="97">
        <v>46041311.569999985</v>
      </c>
      <c r="AO56" s="103">
        <v>39350570.060000002</v>
      </c>
      <c r="AP56" s="97">
        <v>33852385.649999991</v>
      </c>
      <c r="AQ56" s="97">
        <v>37657283.600000001</v>
      </c>
      <c r="AR56" s="97">
        <v>42622153.670000017</v>
      </c>
      <c r="AS56" s="97">
        <v>51048878.350000009</v>
      </c>
      <c r="AT56" s="97">
        <v>42085200.11999999</v>
      </c>
      <c r="AU56" s="107">
        <f t="shared" si="10"/>
        <v>480251487.00000006</v>
      </c>
      <c r="AV56" s="1"/>
    </row>
    <row r="57" spans="1:49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5">
        <v>44166</v>
      </c>
      <c r="AC57" s="77">
        <v>95557708</v>
      </c>
      <c r="AD57" s="97">
        <v>220352183.37000003</v>
      </c>
      <c r="AE57" s="88">
        <f t="shared" si="11"/>
        <v>2.3059592782405374</v>
      </c>
      <c r="AG57" s="109"/>
      <c r="AH57" s="67">
        <v>2006</v>
      </c>
      <c r="AI57" s="97">
        <v>39066322.579999998</v>
      </c>
      <c r="AJ57" s="97">
        <v>40758572.040000014</v>
      </c>
      <c r="AK57" s="97">
        <v>59233961.729999997</v>
      </c>
      <c r="AL57" s="106">
        <v>54086959.820000015</v>
      </c>
      <c r="AM57" s="97">
        <v>54255036.840000011</v>
      </c>
      <c r="AN57" s="97">
        <v>51047563.93</v>
      </c>
      <c r="AO57" s="103">
        <v>46732923.849999994</v>
      </c>
      <c r="AP57" s="97">
        <v>48894584.609999999</v>
      </c>
      <c r="AQ57" s="97">
        <v>48563490.579999998</v>
      </c>
      <c r="AR57" s="97">
        <v>49090041.38000001</v>
      </c>
      <c r="AS57" s="97">
        <v>56233022.409999996</v>
      </c>
      <c r="AT57" s="97">
        <v>49708263.63000001</v>
      </c>
      <c r="AU57" s="107">
        <f t="shared" si="10"/>
        <v>597670743.39999998</v>
      </c>
      <c r="AV57" s="1"/>
    </row>
    <row r="58" spans="1:49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5">
        <v>44197</v>
      </c>
      <c r="AC58" s="77">
        <v>101421858</v>
      </c>
      <c r="AD58" s="97">
        <v>238565407.14000019</v>
      </c>
      <c r="AE58" s="88">
        <f t="shared" si="11"/>
        <v>2.3522089995629956</v>
      </c>
      <c r="AG58" s="109"/>
      <c r="AH58" s="67">
        <v>2007</v>
      </c>
      <c r="AI58" s="97">
        <v>40715748.480000004</v>
      </c>
      <c r="AJ58" s="97">
        <v>54233552.790000014</v>
      </c>
      <c r="AK58" s="97">
        <v>50433899.199999996</v>
      </c>
      <c r="AL58" s="106">
        <v>46941363.870000012</v>
      </c>
      <c r="AM58" s="97">
        <v>51399567.679999985</v>
      </c>
      <c r="AN58" s="97">
        <v>51839461.480000012</v>
      </c>
      <c r="AO58" s="103">
        <v>43763684.129999988</v>
      </c>
      <c r="AP58" s="97">
        <v>48953575.189999983</v>
      </c>
      <c r="AQ58" s="97">
        <v>44693323.630000003</v>
      </c>
      <c r="AR58" s="97">
        <v>44693323.630000003</v>
      </c>
      <c r="AS58" s="97">
        <v>51914139.369999997</v>
      </c>
      <c r="AT58" s="97">
        <v>52446872.700000003</v>
      </c>
      <c r="AU58" s="107">
        <f t="shared" si="10"/>
        <v>582028512.14999998</v>
      </c>
      <c r="AV58" s="1"/>
      <c r="AW58" s="7"/>
    </row>
    <row r="59" spans="1:49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75">
        <v>44228</v>
      </c>
      <c r="AC59" s="77">
        <v>126636641</v>
      </c>
      <c r="AD59" s="97">
        <v>288295658.07000005</v>
      </c>
      <c r="AE59" s="88">
        <f t="shared" si="11"/>
        <v>2.2765579992760552</v>
      </c>
      <c r="AG59" s="1"/>
      <c r="AH59" s="67">
        <v>2008</v>
      </c>
      <c r="AI59" s="97">
        <v>40595281.230000004</v>
      </c>
      <c r="AJ59" s="97">
        <v>56070412.209999986</v>
      </c>
      <c r="AK59" s="97">
        <v>50786840.580000013</v>
      </c>
      <c r="AL59" s="106">
        <v>55342963.830000021</v>
      </c>
      <c r="AM59" s="97">
        <v>76911546.619999975</v>
      </c>
      <c r="AN59" s="97">
        <v>59951291.290000014</v>
      </c>
      <c r="AO59" s="103">
        <v>59207290</v>
      </c>
      <c r="AP59" s="97">
        <v>62964717.310000002</v>
      </c>
      <c r="AQ59" s="97">
        <v>56481844.37999998</v>
      </c>
      <c r="AR59" s="97">
        <v>57544095.209999993</v>
      </c>
      <c r="AS59" s="97">
        <v>54332823.309999995</v>
      </c>
      <c r="AT59" s="97">
        <v>43280040.81000001</v>
      </c>
      <c r="AU59" s="107">
        <f t="shared" si="10"/>
        <v>673469146.78000009</v>
      </c>
      <c r="AV59" s="1"/>
    </row>
    <row r="60" spans="1:49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5">
        <v>44256</v>
      </c>
      <c r="AC60" s="77">
        <v>137398429</v>
      </c>
      <c r="AD60" s="97">
        <v>325992264.56999999</v>
      </c>
      <c r="AE60" s="88">
        <f t="shared" si="11"/>
        <v>2.3726054725851342</v>
      </c>
      <c r="AG60" s="1"/>
      <c r="AH60" s="67">
        <v>2009</v>
      </c>
      <c r="AI60" s="97">
        <v>41640527.50999999</v>
      </c>
      <c r="AJ60" s="97">
        <v>46007855.340000004</v>
      </c>
      <c r="AK60" s="97">
        <v>54159262.600000009</v>
      </c>
      <c r="AL60" s="106">
        <v>50149870.719999999</v>
      </c>
      <c r="AM60" s="97">
        <v>53962147.099999987</v>
      </c>
      <c r="AN60" s="97">
        <v>51368375.610000007</v>
      </c>
      <c r="AO60" s="103">
        <v>55253051.700000003</v>
      </c>
      <c r="AP60" s="97">
        <v>53348815.870000005</v>
      </c>
      <c r="AQ60" s="97">
        <v>41943303.5</v>
      </c>
      <c r="AR60" s="97">
        <v>55944151.919999994</v>
      </c>
      <c r="AS60" s="97">
        <v>52488715.140000008</v>
      </c>
      <c r="AT60" s="97">
        <v>50988037.240000017</v>
      </c>
      <c r="AU60" s="107">
        <f t="shared" si="10"/>
        <v>607254114.25</v>
      </c>
      <c r="AV60" s="7"/>
    </row>
    <row r="61" spans="1:49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75">
        <v>44287</v>
      </c>
      <c r="AC61" s="77">
        <v>167273101</v>
      </c>
      <c r="AD61" s="97">
        <v>404490954.65999979</v>
      </c>
      <c r="AE61" s="88">
        <f t="shared" si="11"/>
        <v>2.4181470436182071</v>
      </c>
      <c r="AH61" s="67">
        <v>2010</v>
      </c>
      <c r="AI61" s="97">
        <v>42458031.88000001</v>
      </c>
      <c r="AJ61" s="97">
        <v>45387464.640000008</v>
      </c>
      <c r="AK61" s="97">
        <v>53082972.140000015</v>
      </c>
      <c r="AL61" s="106">
        <v>53167381.210000023</v>
      </c>
      <c r="AM61" s="97">
        <v>71120342.620000005</v>
      </c>
      <c r="AN61" s="97">
        <v>68939664.890000015</v>
      </c>
      <c r="AO61" s="103">
        <v>65680651.089999996</v>
      </c>
      <c r="AP61" s="97">
        <v>56129679.450000003</v>
      </c>
      <c r="AQ61" s="97">
        <v>60754426.859999999</v>
      </c>
      <c r="AR61" s="97">
        <v>74420672.010000005</v>
      </c>
      <c r="AS61" s="97">
        <v>76396458.239999995</v>
      </c>
      <c r="AT61" s="97">
        <v>67942428.499999985</v>
      </c>
      <c r="AU61" s="107">
        <f t="shared" si="10"/>
        <v>735480173.53000009</v>
      </c>
      <c r="AV61" s="7"/>
    </row>
    <row r="62" spans="1:49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75">
        <v>44317</v>
      </c>
      <c r="AC62" s="77">
        <v>161190067</v>
      </c>
      <c r="AD62" s="97">
        <v>406308292.1500001</v>
      </c>
      <c r="AE62" s="88">
        <f>(AD62/AC62)</f>
        <v>2.5206782260968978</v>
      </c>
      <c r="AH62" s="67">
        <v>2011</v>
      </c>
      <c r="AI62" s="97">
        <v>66384011.909999989</v>
      </c>
      <c r="AJ62" s="97">
        <v>71315654.910000011</v>
      </c>
      <c r="AK62" s="97">
        <v>86564266.200000003</v>
      </c>
      <c r="AL62" s="106">
        <v>90490538.379999995</v>
      </c>
      <c r="AM62" s="97">
        <v>83669076.439999998</v>
      </c>
      <c r="AN62" s="97">
        <v>82406583.860000014</v>
      </c>
      <c r="AO62" s="103">
        <v>93164316.999999985</v>
      </c>
      <c r="AP62" s="97">
        <v>79098433.719999984</v>
      </c>
      <c r="AQ62" s="97">
        <v>77408784.579999983</v>
      </c>
      <c r="AR62" s="97">
        <v>84581301.790000007</v>
      </c>
      <c r="AS62" s="97">
        <v>86236344.480000004</v>
      </c>
      <c r="AT62" s="97">
        <v>92046077.429999992</v>
      </c>
      <c r="AU62" s="107">
        <f t="shared" si="10"/>
        <v>993365390.69999993</v>
      </c>
      <c r="AV62" s="1"/>
    </row>
    <row r="63" spans="1:49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75">
        <v>44348</v>
      </c>
      <c r="AC63" s="77">
        <v>153299074</v>
      </c>
      <c r="AD63" s="97">
        <v>414774773.79000008</v>
      </c>
      <c r="AE63" s="88">
        <f t="shared" ref="AE63:AE75" si="12">(AD63/AC63)</f>
        <v>2.705657398752455</v>
      </c>
      <c r="AH63" s="67">
        <v>2012</v>
      </c>
      <c r="AI63" s="97">
        <v>78244139.560000017</v>
      </c>
      <c r="AJ63" s="97">
        <v>78863263.409999996</v>
      </c>
      <c r="AK63" s="97">
        <v>104608708.81999996</v>
      </c>
      <c r="AL63" s="106">
        <v>88673668.790000007</v>
      </c>
      <c r="AM63" s="97">
        <v>110019886.98999999</v>
      </c>
      <c r="AN63" s="97">
        <v>116181271.07000001</v>
      </c>
      <c r="AO63" s="103">
        <v>106021654.93000001</v>
      </c>
      <c r="AP63" s="97">
        <v>92397063.270000026</v>
      </c>
      <c r="AQ63" s="97">
        <v>80399903.540000007</v>
      </c>
      <c r="AR63" s="97">
        <v>85060936.649999961</v>
      </c>
      <c r="AS63" s="97">
        <v>93755702.189999998</v>
      </c>
      <c r="AT63" s="97">
        <v>99097509.340000004</v>
      </c>
      <c r="AU63" s="107">
        <f t="shared" si="10"/>
        <v>1133323708.5599997</v>
      </c>
      <c r="AV63" s="1"/>
    </row>
    <row r="64" spans="1:49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75">
        <v>44378</v>
      </c>
      <c r="AC64" s="77">
        <v>162826458</v>
      </c>
      <c r="AD64" s="97">
        <v>459572273.56</v>
      </c>
      <c r="AE64" s="88">
        <f t="shared" si="12"/>
        <v>2.8224668104000643</v>
      </c>
      <c r="AH64" s="67">
        <v>2013</v>
      </c>
      <c r="AI64" s="97">
        <v>81914461.140000001</v>
      </c>
      <c r="AJ64" s="97">
        <v>97244443.480000004</v>
      </c>
      <c r="AK64" s="97">
        <v>119835510.96000001</v>
      </c>
      <c r="AL64" s="106">
        <v>124617195.06</v>
      </c>
      <c r="AM64" s="97">
        <v>162055903.61000001</v>
      </c>
      <c r="AN64" s="97">
        <v>135162580.69</v>
      </c>
      <c r="AO64" s="97">
        <v>124448063.19</v>
      </c>
      <c r="AP64" s="110">
        <v>153791820.34</v>
      </c>
      <c r="AQ64" s="97">
        <v>132005317.49000001</v>
      </c>
      <c r="AR64" s="97">
        <v>161975716.72</v>
      </c>
      <c r="AS64" s="97">
        <v>167819922.09</v>
      </c>
      <c r="AT64" s="97">
        <v>159740973.34999999</v>
      </c>
      <c r="AU64" s="107">
        <f t="shared" si="10"/>
        <v>1620611908.1199999</v>
      </c>
      <c r="AV64" s="3"/>
    </row>
    <row r="65" spans="1:4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75">
        <v>44409</v>
      </c>
      <c r="AC65" s="77">
        <v>152297115</v>
      </c>
      <c r="AD65" s="97">
        <v>441272957.15000015</v>
      </c>
      <c r="AE65" s="88">
        <f t="shared" si="12"/>
        <v>2.8974479073356063</v>
      </c>
      <c r="AH65" s="67">
        <v>2014</v>
      </c>
      <c r="AI65" s="97">
        <v>157270263.31999999</v>
      </c>
      <c r="AJ65" s="97">
        <v>186176628.27000001</v>
      </c>
      <c r="AK65" s="97">
        <v>209237700.49000001</v>
      </c>
      <c r="AL65" s="106">
        <v>202259494.34999999</v>
      </c>
      <c r="AM65" s="97">
        <v>204396213.88999999</v>
      </c>
      <c r="AN65" s="97">
        <v>202300302.75999999</v>
      </c>
      <c r="AO65" s="97">
        <v>186050165.88</v>
      </c>
      <c r="AP65" s="110">
        <v>192569703.63999999</v>
      </c>
      <c r="AQ65" s="97">
        <v>193567118.86000001</v>
      </c>
      <c r="AR65" s="97">
        <v>203766203.21000001</v>
      </c>
      <c r="AS65" s="97">
        <v>190634425.56</v>
      </c>
      <c r="AT65" s="97">
        <v>161389047.71000001</v>
      </c>
      <c r="AU65" s="107">
        <f t="shared" si="10"/>
        <v>2289617267.9400001</v>
      </c>
      <c r="AV65" s="1"/>
    </row>
    <row r="66" spans="1:4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75">
        <v>44440</v>
      </c>
      <c r="AC66" s="77">
        <v>164254725</v>
      </c>
      <c r="AD66" s="97">
        <v>493016057.37999988</v>
      </c>
      <c r="AE66" s="88">
        <f t="shared" si="12"/>
        <v>3.0015334863578498</v>
      </c>
      <c r="AH66" s="67">
        <v>2015</v>
      </c>
      <c r="AI66" s="65">
        <v>172181928.16</v>
      </c>
      <c r="AJ66" s="65">
        <v>179612761.63000005</v>
      </c>
      <c r="AK66" s="65">
        <v>200433236.15000001</v>
      </c>
      <c r="AL66" s="111">
        <v>176547639.62</v>
      </c>
      <c r="AM66" s="65">
        <v>216058473.84999999</v>
      </c>
      <c r="AN66" s="65">
        <v>205984269.31</v>
      </c>
      <c r="AO66" s="65">
        <v>194243215.44</v>
      </c>
      <c r="AP66" s="97">
        <v>200190621.66</v>
      </c>
      <c r="AQ66" s="97">
        <v>184618191.78</v>
      </c>
      <c r="AR66" s="97">
        <v>192641963.93000001</v>
      </c>
      <c r="AS66" s="97">
        <v>184986307.66</v>
      </c>
      <c r="AT66" s="97">
        <v>197403375.09999999</v>
      </c>
      <c r="AU66" s="107">
        <f t="shared" si="10"/>
        <v>2304901984.2900004</v>
      </c>
      <c r="AV66" s="5"/>
    </row>
    <row r="67" spans="1:4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75">
        <v>44470</v>
      </c>
      <c r="AC67" s="77">
        <v>155185007</v>
      </c>
      <c r="AD67" s="97">
        <v>485194548.26999998</v>
      </c>
      <c r="AE67" s="88">
        <f t="shared" si="12"/>
        <v>3.1265555716345714</v>
      </c>
      <c r="AG67" s="10"/>
      <c r="AH67" s="67">
        <v>2016</v>
      </c>
      <c r="AI67" s="65">
        <v>167851545.31</v>
      </c>
      <c r="AJ67" s="65">
        <v>172469337.84999999</v>
      </c>
      <c r="AK67" s="65">
        <v>191596585.38</v>
      </c>
      <c r="AL67" s="111">
        <v>206677641.86000001</v>
      </c>
      <c r="AM67" s="65">
        <v>234647491.84999999</v>
      </c>
      <c r="AN67" s="65">
        <v>217977716.47999999</v>
      </c>
      <c r="AO67" s="65">
        <v>223165859.21999997</v>
      </c>
      <c r="AP67" s="97">
        <v>197831552.56999999</v>
      </c>
      <c r="AQ67" s="97">
        <v>205265451.81</v>
      </c>
      <c r="AR67" s="97">
        <v>231275044.08000001</v>
      </c>
      <c r="AS67" s="97">
        <v>204222661.30999985</v>
      </c>
      <c r="AT67" s="97">
        <v>202303976.77000001</v>
      </c>
      <c r="AU67" s="107">
        <f t="shared" si="10"/>
        <v>2455284864.4899998</v>
      </c>
      <c r="AV67" s="3"/>
    </row>
    <row r="68" spans="1:4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75">
        <v>44501</v>
      </c>
      <c r="AC68" s="77">
        <v>188165830</v>
      </c>
      <c r="AD68" s="97">
        <v>582151974.10999978</v>
      </c>
      <c r="AE68" s="88">
        <f t="shared" si="12"/>
        <v>3.0938240705552107</v>
      </c>
      <c r="AG68" s="5"/>
      <c r="AH68" s="67">
        <v>2017</v>
      </c>
      <c r="AI68" s="65">
        <v>199045945.5</v>
      </c>
      <c r="AJ68" s="65">
        <v>206099394.28</v>
      </c>
      <c r="AK68" s="65">
        <v>222036343.91</v>
      </c>
      <c r="AL68" s="111">
        <v>245601181.59</v>
      </c>
      <c r="AM68" s="65">
        <v>262213940.41999999</v>
      </c>
      <c r="AN68" s="97">
        <v>259491252.75999996</v>
      </c>
      <c r="AO68" s="97">
        <v>274293480.52999997</v>
      </c>
      <c r="AP68" s="97">
        <v>221409741.70000002</v>
      </c>
      <c r="AQ68" s="82">
        <v>207106338.45000005</v>
      </c>
      <c r="AR68" s="97">
        <v>268999147.16999996</v>
      </c>
      <c r="AS68" s="97">
        <v>218612937.19999999</v>
      </c>
      <c r="AT68" s="97">
        <v>275721729.26000005</v>
      </c>
      <c r="AU68" s="107">
        <f t="shared" si="10"/>
        <v>2860631432.77</v>
      </c>
      <c r="AV68" s="3"/>
    </row>
    <row r="69" spans="1:4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8"/>
      <c r="Z69" s="8"/>
      <c r="AA69" s="8"/>
      <c r="AB69" s="75">
        <v>44531</v>
      </c>
      <c r="AC69" s="77">
        <f>+AT36</f>
        <v>95557708</v>
      </c>
      <c r="AD69" s="97">
        <f>+AT71</f>
        <v>220352183.37000003</v>
      </c>
      <c r="AE69" s="88">
        <f t="shared" si="12"/>
        <v>2.3059592782405374</v>
      </c>
      <c r="AG69" s="3"/>
      <c r="AH69" s="67">
        <v>2018</v>
      </c>
      <c r="AI69" s="65">
        <v>228251420.47999999</v>
      </c>
      <c r="AJ69" s="65">
        <v>225804061.73000008</v>
      </c>
      <c r="AK69" s="82">
        <v>250423741.74999991</v>
      </c>
      <c r="AL69" s="112">
        <v>315475764.76999998</v>
      </c>
      <c r="AM69" s="82">
        <v>312424062.74000001</v>
      </c>
      <c r="AN69" s="82">
        <v>253377264.18000004</v>
      </c>
      <c r="AO69" s="113">
        <v>281940230</v>
      </c>
      <c r="AP69" s="82">
        <v>275218913.16999996</v>
      </c>
      <c r="AQ69" s="97">
        <v>247966603.73999998</v>
      </c>
      <c r="AR69" s="97">
        <v>276231792.63999999</v>
      </c>
      <c r="AS69" s="65">
        <v>266763496.36000004</v>
      </c>
      <c r="AT69" s="65">
        <v>264838171.44000006</v>
      </c>
      <c r="AU69" s="105">
        <f t="shared" si="10"/>
        <v>3198715522.9999995</v>
      </c>
      <c r="AV69" s="3"/>
    </row>
    <row r="70" spans="1:4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  <c r="AA70" s="2"/>
      <c r="AB70" s="75">
        <v>44562</v>
      </c>
      <c r="AC70" s="77">
        <v>161094284</v>
      </c>
      <c r="AD70" s="97">
        <v>470006158.97999978</v>
      </c>
      <c r="AE70" s="88">
        <f t="shared" si="12"/>
        <v>2.9175843320424688</v>
      </c>
      <c r="AG70" s="3"/>
      <c r="AH70" s="67">
        <v>2019</v>
      </c>
      <c r="AI70" s="65">
        <v>237806527.17000008</v>
      </c>
      <c r="AJ70" s="65">
        <v>267058137.86000001</v>
      </c>
      <c r="AK70" s="65">
        <v>308545725.49000001</v>
      </c>
      <c r="AL70" s="112">
        <v>319096198.44999999</v>
      </c>
      <c r="AM70" s="97">
        <v>318003984.67999995</v>
      </c>
      <c r="AN70" s="82">
        <v>320166090.88999999</v>
      </c>
      <c r="AO70" s="113">
        <v>324050947.59999985</v>
      </c>
      <c r="AP70" s="114">
        <v>326912721.97000003</v>
      </c>
      <c r="AQ70" s="97">
        <v>284125531.82000011</v>
      </c>
      <c r="AR70" s="97">
        <v>305288552.73999995</v>
      </c>
      <c r="AS70" s="97">
        <v>364320933.26999992</v>
      </c>
      <c r="AT70" s="65">
        <v>277308728.72000003</v>
      </c>
      <c r="AU70" s="105">
        <f t="shared" si="10"/>
        <v>3652684080.6599998</v>
      </c>
      <c r="AV70" s="7"/>
    </row>
    <row r="71" spans="1:4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75">
        <v>44593</v>
      </c>
      <c r="AC71" s="77">
        <v>180446924</v>
      </c>
      <c r="AD71" s="97">
        <v>532430796.37</v>
      </c>
      <c r="AE71" s="88">
        <f t="shared" si="12"/>
        <v>2.9506227347494161</v>
      </c>
      <c r="AG71" s="3"/>
      <c r="AH71" s="67">
        <v>2020</v>
      </c>
      <c r="AI71" s="65">
        <v>283056724.69999999</v>
      </c>
      <c r="AJ71" s="65">
        <v>334212222.10999995</v>
      </c>
      <c r="AK71" s="65">
        <v>290384081.64000005</v>
      </c>
      <c r="AL71" s="112">
        <v>317430911.43999994</v>
      </c>
      <c r="AM71" s="97">
        <v>392124655.53000003</v>
      </c>
      <c r="AN71" s="82">
        <v>291154723.31000012</v>
      </c>
      <c r="AO71" s="113">
        <v>233305331.41000006</v>
      </c>
      <c r="AP71" s="114">
        <v>269090673.78000003</v>
      </c>
      <c r="AQ71" s="97">
        <v>275908691.29999995</v>
      </c>
      <c r="AR71" s="97">
        <v>337330000.86999995</v>
      </c>
      <c r="AS71" s="97">
        <v>367520430.56</v>
      </c>
      <c r="AT71" s="65">
        <v>220352183.37000003</v>
      </c>
      <c r="AU71" s="105">
        <f t="shared" si="10"/>
        <v>3611870630.02</v>
      </c>
    </row>
    <row r="72" spans="1:4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B72" s="75">
        <v>44621</v>
      </c>
      <c r="AC72" s="77">
        <v>184043936</v>
      </c>
      <c r="AD72" s="97">
        <v>542803777.60000002</v>
      </c>
      <c r="AE72" s="88">
        <f t="shared" si="12"/>
        <v>2.9493162849983823</v>
      </c>
      <c r="AG72" s="3"/>
      <c r="AH72" s="67">
        <v>2021</v>
      </c>
      <c r="AI72" s="65">
        <v>238565407.14000019</v>
      </c>
      <c r="AJ72" s="65">
        <v>288295658.07000005</v>
      </c>
      <c r="AK72" s="65">
        <v>325992264.56999999</v>
      </c>
      <c r="AL72" s="112">
        <v>404490954.65999979</v>
      </c>
      <c r="AM72" s="97">
        <v>406308292.1500001</v>
      </c>
      <c r="AN72" s="82">
        <v>414774773.79000008</v>
      </c>
      <c r="AO72" s="113">
        <v>459572273.56</v>
      </c>
      <c r="AP72" s="114">
        <v>441272957.15000015</v>
      </c>
      <c r="AQ72" s="97">
        <v>493016057.37999988</v>
      </c>
      <c r="AR72" s="97">
        <v>485194548.26999998</v>
      </c>
      <c r="AS72" s="97">
        <v>582151974.10999978</v>
      </c>
      <c r="AT72" s="65">
        <v>539190088.63000011</v>
      </c>
      <c r="AU72" s="105">
        <f t="shared" si="10"/>
        <v>5078825249.4800005</v>
      </c>
      <c r="AV72" s="1"/>
    </row>
    <row r="73" spans="1:4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"/>
      <c r="U73" s="8"/>
      <c r="V73" s="8"/>
      <c r="W73" s="8"/>
      <c r="X73" s="8"/>
      <c r="AB73" s="75">
        <v>44652</v>
      </c>
      <c r="AC73" s="77">
        <v>182579815</v>
      </c>
      <c r="AD73" s="97">
        <v>538747730.44999993</v>
      </c>
      <c r="AE73" s="88">
        <f t="shared" si="12"/>
        <v>2.9507518695316892</v>
      </c>
      <c r="AG73" s="3"/>
      <c r="AH73" s="67">
        <v>2022</v>
      </c>
      <c r="AI73" s="65">
        <v>470006158.97999978</v>
      </c>
      <c r="AJ73" s="65">
        <v>532430796.37</v>
      </c>
      <c r="AK73" s="65">
        <v>542803778</v>
      </c>
      <c r="AL73" s="111">
        <v>538747730.44999993</v>
      </c>
      <c r="AM73" s="65">
        <v>610058453.05000019</v>
      </c>
      <c r="AN73" s="65">
        <v>599027188</v>
      </c>
      <c r="AO73" s="65">
        <v>653990770.48000014</v>
      </c>
      <c r="AP73" s="65">
        <v>534345749.87999988</v>
      </c>
      <c r="AQ73" s="65">
        <v>604738273.55000007</v>
      </c>
      <c r="AR73" s="115">
        <v>580802945.64999998</v>
      </c>
      <c r="AS73" s="97">
        <v>495790979.32999998</v>
      </c>
      <c r="AT73" s="65">
        <v>490442025.9600001</v>
      </c>
      <c r="AU73" s="105">
        <f t="shared" si="10"/>
        <v>6653184849.6999998</v>
      </c>
      <c r="AV73" s="1"/>
    </row>
    <row r="74" spans="1:4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8"/>
      <c r="W74" s="8"/>
      <c r="X74" s="8"/>
      <c r="AB74" s="75">
        <v>44682</v>
      </c>
      <c r="AC74" s="77">
        <v>208671837</v>
      </c>
      <c r="AD74" s="97">
        <v>610058453.05000019</v>
      </c>
      <c r="AE74" s="88">
        <f t="shared" si="12"/>
        <v>2.9235303710390022</v>
      </c>
      <c r="AG74" s="3"/>
      <c r="AH74" s="67">
        <v>2023</v>
      </c>
      <c r="AI74" s="65">
        <v>518157909.93000001</v>
      </c>
      <c r="AJ74" s="65">
        <v>509310178.85000002</v>
      </c>
      <c r="AK74" s="65">
        <v>589982368.05000007</v>
      </c>
      <c r="AL74" s="111">
        <v>516304993.93000001</v>
      </c>
      <c r="AM74" s="65">
        <v>573666931.82000005</v>
      </c>
      <c r="AN74" s="65">
        <v>570758617.6099999</v>
      </c>
      <c r="AO74" s="65">
        <v>503906047.98000002</v>
      </c>
      <c r="AP74" s="65">
        <v>489472611.01999998</v>
      </c>
      <c r="AQ74" s="65">
        <v>547886534.18000007</v>
      </c>
      <c r="AR74" s="115">
        <v>495078500.28000003</v>
      </c>
      <c r="AS74" s="97">
        <v>471702913.96000004</v>
      </c>
      <c r="AT74" s="65">
        <v>502499848.62999988</v>
      </c>
      <c r="AU74" s="105">
        <v>6288727456.2399998</v>
      </c>
      <c r="AV74" s="1"/>
    </row>
    <row r="75" spans="1:4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75">
        <v>44713</v>
      </c>
      <c r="AC75" s="77">
        <v>209466750</v>
      </c>
      <c r="AD75" s="97">
        <v>599027188</v>
      </c>
      <c r="AE75" s="88">
        <f t="shared" si="12"/>
        <v>2.85977219773544</v>
      </c>
      <c r="AH75" s="67">
        <v>2024</v>
      </c>
      <c r="AI75" s="65">
        <v>431631449.03999996</v>
      </c>
      <c r="AJ75" s="65">
        <v>453336476.48000002</v>
      </c>
      <c r="AK75" s="65">
        <v>460131615.48999983</v>
      </c>
      <c r="AL75" s="111">
        <v>539056871.41999996</v>
      </c>
      <c r="AM75" s="65">
        <v>602227046.5</v>
      </c>
      <c r="AN75" s="65">
        <v>523728067.52499998</v>
      </c>
      <c r="AO75" s="65">
        <v>480539138.24000001</v>
      </c>
      <c r="AP75" s="65">
        <v>513808828.35000002</v>
      </c>
      <c r="AQ75" s="65">
        <v>469609820.52999997</v>
      </c>
      <c r="AR75" s="115">
        <v>440920579.88</v>
      </c>
      <c r="AS75" s="97">
        <v>637745563.21000004</v>
      </c>
      <c r="AT75" s="65">
        <v>515712023.58999997</v>
      </c>
      <c r="AU75" s="105">
        <v>6068447480.2550001</v>
      </c>
      <c r="AV75" s="1"/>
    </row>
    <row r="76" spans="1:48" ht="17" thickBo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75">
        <v>44743</v>
      </c>
      <c r="AC76" s="77">
        <v>227749024</v>
      </c>
      <c r="AD76" s="97">
        <v>653990770.48000014</v>
      </c>
      <c r="AE76" s="88">
        <f>(AD76/AC76)</f>
        <v>2.8715414845422131</v>
      </c>
      <c r="AH76" s="90">
        <v>2025</v>
      </c>
      <c r="AI76" s="116">
        <v>544523353.16999996</v>
      </c>
      <c r="AJ76" s="116">
        <v>588784834.12</v>
      </c>
      <c r="AK76" s="117">
        <v>610022218.69799995</v>
      </c>
      <c r="AL76" s="118">
        <v>606151241.76999998</v>
      </c>
      <c r="AM76" s="119">
        <v>785190445.77999997</v>
      </c>
      <c r="AN76" s="45">
        <v>659340731.24800003</v>
      </c>
      <c r="AO76" s="119">
        <v>568191194.97000003</v>
      </c>
      <c r="AP76" s="45">
        <v>580596343.63999999</v>
      </c>
      <c r="AQ76" s="45">
        <v>571165905.01499999</v>
      </c>
      <c r="AR76" s="119"/>
      <c r="AS76" s="119"/>
      <c r="AT76" s="119"/>
      <c r="AU76" s="120">
        <f>SUM(AI76:AT76)</f>
        <v>5513966268.4110012</v>
      </c>
      <c r="AV76" s="1"/>
    </row>
    <row r="77" spans="1:4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AB77" s="75">
        <v>44774</v>
      </c>
      <c r="AC77" s="77">
        <v>183783270</v>
      </c>
      <c r="AD77" s="97">
        <v>534345749.87999988</v>
      </c>
      <c r="AE77" s="88">
        <f>(AD77/AC77)</f>
        <v>2.9074776495161929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AB78" s="75">
        <v>44805</v>
      </c>
      <c r="AC78" s="77">
        <v>209270183</v>
      </c>
      <c r="AD78" s="97">
        <v>604738273.55000007</v>
      </c>
      <c r="AE78" s="88">
        <f>(AD78/AC78)</f>
        <v>2.8897488637929851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"/>
      <c r="U79" s="8"/>
      <c r="V79" s="8"/>
      <c r="W79" s="8"/>
      <c r="X79" s="8"/>
      <c r="AB79" s="75">
        <v>44835</v>
      </c>
      <c r="AC79" s="77">
        <v>205648136</v>
      </c>
      <c r="AD79" s="97">
        <v>580802945.64999998</v>
      </c>
      <c r="AE79" s="88">
        <f>(AD79/AC79)</f>
        <v>2.8242558233058821</v>
      </c>
      <c r="AG79" s="121"/>
      <c r="AH79" s="1"/>
      <c r="AI79" s="1"/>
      <c r="AJ79" s="1"/>
      <c r="AK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75">
        <v>44866</v>
      </c>
      <c r="AC80" s="77">
        <v>188596398</v>
      </c>
      <c r="AD80" s="97">
        <v>495790979.32999998</v>
      </c>
      <c r="AE80" s="88">
        <f t="shared" ref="AE80:AE102" si="13">(AD80/AC80)</f>
        <v>2.628846492232582</v>
      </c>
      <c r="AG80" s="12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75">
        <v>44896</v>
      </c>
      <c r="AC81" s="77">
        <v>197378288</v>
      </c>
      <c r="AD81" s="65">
        <v>490442025.9600001</v>
      </c>
      <c r="AE81" s="88">
        <f t="shared" si="13"/>
        <v>2.4847820443148239</v>
      </c>
      <c r="AG81" s="122"/>
      <c r="AV81" s="1"/>
    </row>
    <row r="82" spans="1:4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75">
        <v>44927</v>
      </c>
      <c r="AC82" s="77">
        <f>$AI$40</f>
        <v>196676284</v>
      </c>
      <c r="AD82" s="65">
        <f>$AI$75</f>
        <v>431631449.03999996</v>
      </c>
      <c r="AE82" s="88">
        <f t="shared" si="13"/>
        <v>2.1946288604883342</v>
      </c>
      <c r="AG82" s="122"/>
      <c r="AV82" s="1"/>
    </row>
    <row r="83" spans="1:4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75">
        <v>44958</v>
      </c>
      <c r="AC83" s="77">
        <v>206062017</v>
      </c>
      <c r="AD83" s="123">
        <v>509310178.85000002</v>
      </c>
      <c r="AE83" s="88">
        <f t="shared" si="13"/>
        <v>2.4716354147402142</v>
      </c>
      <c r="AG83" s="122"/>
      <c r="AV83" s="1"/>
    </row>
    <row r="84" spans="1:4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4"/>
      <c r="AB84" s="75">
        <v>44986</v>
      </c>
      <c r="AC84" s="77">
        <v>236255622</v>
      </c>
      <c r="AD84" s="123">
        <v>589982368.05000007</v>
      </c>
      <c r="AE84" s="88">
        <f t="shared" si="13"/>
        <v>2.4972204388431445</v>
      </c>
      <c r="AG84" s="76"/>
      <c r="AV84" s="1"/>
    </row>
    <row r="85" spans="1:4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4"/>
      <c r="AB85" s="75">
        <v>45017</v>
      </c>
      <c r="AC85" s="77">
        <v>206800041</v>
      </c>
      <c r="AD85" s="123">
        <v>516304993.93000001</v>
      </c>
      <c r="AE85" s="88">
        <f t="shared" si="13"/>
        <v>2.4966387406567292</v>
      </c>
      <c r="AG85" s="122"/>
      <c r="AV85" s="1"/>
    </row>
    <row r="86" spans="1:4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7"/>
      <c r="Y86" s="3"/>
      <c r="Z86" s="3"/>
      <c r="AA86" s="15"/>
      <c r="AB86" s="75">
        <v>45047</v>
      </c>
      <c r="AC86" s="77">
        <v>236817684</v>
      </c>
      <c r="AD86" s="123">
        <v>573666931.82000005</v>
      </c>
      <c r="AE86" s="88">
        <f t="shared" si="13"/>
        <v>2.4223990460948857</v>
      </c>
      <c r="AV86" s="1"/>
    </row>
    <row r="87" spans="1:4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7"/>
      <c r="Y87" s="3"/>
      <c r="Z87" s="3"/>
      <c r="AA87" s="1"/>
      <c r="AB87" s="75">
        <v>45078</v>
      </c>
      <c r="AC87" s="77">
        <v>240986079</v>
      </c>
      <c r="AD87" s="123">
        <v>570758617.6099999</v>
      </c>
      <c r="AE87" s="88">
        <f t="shared" si="13"/>
        <v>2.3684298278905973</v>
      </c>
      <c r="AV87" s="1"/>
    </row>
    <row r="88" spans="1:4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5"/>
      <c r="Z88" s="15"/>
      <c r="AA88" s="1"/>
      <c r="AB88" s="75">
        <v>45108</v>
      </c>
      <c r="AC88" s="77">
        <v>220840601</v>
      </c>
      <c r="AD88" s="65">
        <v>503906047.98000002</v>
      </c>
      <c r="AE88" s="88">
        <f t="shared" si="13"/>
        <v>2.2817636145628857</v>
      </c>
      <c r="AG88" s="1"/>
    </row>
    <row r="89" spans="1:4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75">
        <v>45139</v>
      </c>
      <c r="AC89" s="77">
        <v>217441748</v>
      </c>
      <c r="AD89" s="65">
        <v>489472611.01999998</v>
      </c>
      <c r="AE89" s="88">
        <f t="shared" si="13"/>
        <v>2.2510516748605238</v>
      </c>
      <c r="AG89" s="1"/>
    </row>
    <row r="90" spans="1:4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75">
        <v>45170</v>
      </c>
      <c r="AC90" s="77">
        <v>236691628</v>
      </c>
      <c r="AD90" s="123">
        <v>547886534.18000007</v>
      </c>
      <c r="AE90" s="88">
        <f t="shared" si="13"/>
        <v>2.314769384999118</v>
      </c>
      <c r="AG90" s="1"/>
    </row>
    <row r="91" spans="1:4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75">
        <v>45200</v>
      </c>
      <c r="AC91" s="77">
        <v>216287609</v>
      </c>
      <c r="AD91" s="123">
        <v>495078500.28000003</v>
      </c>
      <c r="AE91" s="88">
        <f t="shared" si="13"/>
        <v>2.2889822610226367</v>
      </c>
      <c r="AG91" s="1"/>
    </row>
    <row r="92" spans="1:4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75">
        <v>45231</v>
      </c>
      <c r="AC92" s="77">
        <v>216042043</v>
      </c>
      <c r="AD92" s="123">
        <v>471702913.96000004</v>
      </c>
      <c r="AE92" s="88">
        <f t="shared" si="13"/>
        <v>2.1833848051510976</v>
      </c>
      <c r="AG92" s="1"/>
    </row>
    <row r="93" spans="1:4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75">
        <v>45261</v>
      </c>
      <c r="AC93" s="77">
        <v>233231853</v>
      </c>
      <c r="AD93" s="123">
        <v>502499848.62999988</v>
      </c>
      <c r="AE93" s="88">
        <f t="shared" si="13"/>
        <v>2.1545078091456054</v>
      </c>
    </row>
    <row r="94" spans="1:4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75">
        <v>45292</v>
      </c>
      <c r="AC94" s="77">
        <v>196676284</v>
      </c>
      <c r="AD94" s="65">
        <v>431631449.03999996</v>
      </c>
      <c r="AE94" s="88">
        <f t="shared" si="13"/>
        <v>2.1946288604883342</v>
      </c>
    </row>
    <row r="95" spans="1:4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75">
        <v>45323</v>
      </c>
      <c r="AC95" s="77">
        <v>201461305</v>
      </c>
      <c r="AD95" s="65">
        <v>453336476.48000002</v>
      </c>
      <c r="AE95" s="88">
        <f t="shared" si="13"/>
        <v>2.250240940710674</v>
      </c>
      <c r="AQ95" s="1"/>
    </row>
    <row r="96" spans="1:4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75">
        <v>45352</v>
      </c>
      <c r="AC96" s="77">
        <v>202473619</v>
      </c>
      <c r="AD96" s="124">
        <v>460131615.48999983</v>
      </c>
      <c r="AE96" s="88">
        <f t="shared" si="13"/>
        <v>2.2725509513908566</v>
      </c>
      <c r="AQ96" s="1"/>
    </row>
    <row r="97" spans="1:3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75">
        <v>45383</v>
      </c>
      <c r="AC97" s="77">
        <v>246220925</v>
      </c>
      <c r="AD97" s="124">
        <v>539056871.41999996</v>
      </c>
      <c r="AE97" s="88">
        <f t="shared" si="13"/>
        <v>2.1893219328129807</v>
      </c>
    </row>
    <row r="98" spans="1:3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75">
        <v>45413</v>
      </c>
      <c r="AC98" s="125">
        <v>275347813</v>
      </c>
      <c r="AD98" s="126">
        <v>602227046.5</v>
      </c>
      <c r="AE98" s="88">
        <f t="shared" si="13"/>
        <v>2.187150280725128</v>
      </c>
    </row>
    <row r="99" spans="1:3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75">
        <v>45444</v>
      </c>
      <c r="AC99" s="77">
        <v>236535209</v>
      </c>
      <c r="AD99" s="126">
        <v>523728067.52499998</v>
      </c>
      <c r="AE99" s="88">
        <f t="shared" si="13"/>
        <v>2.2141653656517577</v>
      </c>
    </row>
    <row r="100" spans="1:3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5">
        <v>45474</v>
      </c>
      <c r="AC100" s="77">
        <v>214697316</v>
      </c>
      <c r="AD100" s="126">
        <v>480539138.24000001</v>
      </c>
      <c r="AE100" s="88">
        <f t="shared" si="13"/>
        <v>2.238216793730202</v>
      </c>
    </row>
    <row r="101" spans="1:3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5">
        <v>45505</v>
      </c>
      <c r="AC101" s="77">
        <v>229869247</v>
      </c>
      <c r="AD101" s="126">
        <v>513808828.35000002</v>
      </c>
      <c r="AE101" s="88">
        <f t="shared" si="13"/>
        <v>2.2352221319539973</v>
      </c>
    </row>
    <row r="102" spans="1:3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75">
        <v>45536</v>
      </c>
      <c r="AC102" s="77">
        <v>209908753</v>
      </c>
      <c r="AD102" s="126">
        <v>469609820.52999997</v>
      </c>
      <c r="AE102" s="88">
        <f t="shared" si="13"/>
        <v>2.2372093293794184</v>
      </c>
    </row>
    <row r="103" spans="1:3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75">
        <v>45566</v>
      </c>
      <c r="AC103" s="77">
        <v>189754392</v>
      </c>
      <c r="AD103" s="126">
        <v>440920579.88</v>
      </c>
      <c r="AE103" s="88">
        <v>2.3236383370773308</v>
      </c>
    </row>
    <row r="104" spans="1:3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75">
        <v>45597</v>
      </c>
      <c r="AC104" s="77">
        <v>260146955</v>
      </c>
      <c r="AD104" s="126">
        <v>637745563.21000004</v>
      </c>
      <c r="AE104" s="88">
        <v>2.4514819449260901</v>
      </c>
    </row>
    <row r="105" spans="1:3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75">
        <v>45627</v>
      </c>
      <c r="AC105" s="77">
        <v>208127209</v>
      </c>
      <c r="AD105" s="126">
        <v>515712023.58999997</v>
      </c>
      <c r="AE105" s="88">
        <v>2.4778693091973381</v>
      </c>
    </row>
    <row r="106" spans="1:3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75">
        <v>45658</v>
      </c>
      <c r="AC106" s="77">
        <v>225192237</v>
      </c>
      <c r="AD106" s="126">
        <v>544523353.16999996</v>
      </c>
      <c r="AE106" s="88">
        <v>2.4180378525659392</v>
      </c>
    </row>
    <row r="107" spans="1:3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75">
        <v>45689</v>
      </c>
      <c r="AC107" s="77">
        <v>244773933</v>
      </c>
      <c r="AD107" s="126">
        <v>588784834.12</v>
      </c>
      <c r="AE107" s="88">
        <v>2.4054229423195981</v>
      </c>
    </row>
    <row r="108" spans="1:3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75">
        <v>45717</v>
      </c>
      <c r="AC108" s="77">
        <v>249652448</v>
      </c>
      <c r="AD108" s="126">
        <v>610022218.69799995</v>
      </c>
      <c r="AE108" s="88">
        <v>2.4434858283384431</v>
      </c>
    </row>
    <row r="109" spans="1:3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5">
        <v>45748</v>
      </c>
      <c r="AC109" s="77">
        <v>253851773</v>
      </c>
      <c r="AD109" s="126">
        <v>606151241.76999998</v>
      </c>
      <c r="AE109" s="88">
        <v>2.3878156713524308</v>
      </c>
    </row>
    <row r="110" spans="1:3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75">
        <v>45778</v>
      </c>
      <c r="AC110" s="77">
        <v>334047679</v>
      </c>
      <c r="AD110" s="126">
        <v>785190445.77999997</v>
      </c>
      <c r="AE110" s="88">
        <v>2.3505340558884709</v>
      </c>
    </row>
    <row r="111" spans="1:3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75">
        <v>45809</v>
      </c>
      <c r="AC111" s="77">
        <v>277945142</v>
      </c>
      <c r="AD111" s="126">
        <v>659340731.24800003</v>
      </c>
      <c r="AE111" s="88">
        <v>2.3721973570165868</v>
      </c>
    </row>
    <row r="112" spans="1:3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75">
        <v>45839</v>
      </c>
      <c r="AC112" s="77">
        <v>236828386</v>
      </c>
      <c r="AD112" s="126">
        <v>568191194.97000003</v>
      </c>
      <c r="AE112" s="88">
        <v>2.399168463572606</v>
      </c>
    </row>
    <row r="113" spans="1:39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75">
        <v>45870</v>
      </c>
      <c r="AC113" s="125">
        <v>236842391</v>
      </c>
      <c r="AD113" s="126">
        <v>580596343.63999999</v>
      </c>
      <c r="AE113" s="127">
        <v>2.45140382677525</v>
      </c>
    </row>
    <row r="114" spans="1:39" ht="17" thickBo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28">
        <v>45901</v>
      </c>
      <c r="AC114" s="91">
        <v>229724611</v>
      </c>
      <c r="AD114" s="118">
        <v>571165905.01499999</v>
      </c>
      <c r="AE114" s="129">
        <v>2.4863069852581008</v>
      </c>
    </row>
    <row r="115" spans="1:39" ht="17" thickBo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C115" s="131"/>
    </row>
    <row r="116" spans="1:39" ht="17" thickBo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31"/>
      <c r="Z116" s="131"/>
      <c r="AA116" s="132"/>
      <c r="AB116" s="214" t="s">
        <v>31</v>
      </c>
      <c r="AC116" s="215"/>
      <c r="AD116" s="215"/>
      <c r="AE116" s="215"/>
      <c r="AF116" s="216"/>
    </row>
    <row r="117" spans="1:39" ht="17" thickBo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31"/>
      <c r="Z117" s="131"/>
      <c r="AA117" s="1"/>
      <c r="AB117" s="217" t="s">
        <v>18</v>
      </c>
      <c r="AC117" s="217" t="s">
        <v>0</v>
      </c>
      <c r="AD117" s="217" t="s">
        <v>4</v>
      </c>
      <c r="AE117" s="133" t="s">
        <v>9</v>
      </c>
      <c r="AF117" s="52" t="s">
        <v>25</v>
      </c>
      <c r="AG117" s="134"/>
      <c r="AH117" s="134"/>
      <c r="AI117" s="134"/>
    </row>
    <row r="118" spans="1:39" ht="17" thickBo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31"/>
      <c r="Z118" s="131"/>
      <c r="AA118" s="1"/>
      <c r="AB118" s="218"/>
      <c r="AC118" s="218"/>
      <c r="AD118" s="218"/>
      <c r="AE118" s="214" t="s">
        <v>26</v>
      </c>
      <c r="AF118" s="216"/>
      <c r="AG118" s="134"/>
      <c r="AH118" s="134"/>
    </row>
    <row r="119" spans="1:3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31"/>
      <c r="Z119" s="131"/>
      <c r="AA119" s="1"/>
      <c r="AB119" s="135">
        <v>2019</v>
      </c>
      <c r="AC119" s="39">
        <v>112033456</v>
      </c>
      <c r="AD119" s="40">
        <v>284125531.82000011</v>
      </c>
      <c r="AE119" s="41"/>
      <c r="AF119" s="41"/>
      <c r="AG119" s="134"/>
      <c r="AH119" s="134"/>
    </row>
    <row r="120" spans="1:3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31"/>
      <c r="Z120" s="131"/>
      <c r="AA120" s="1"/>
      <c r="AB120" s="135">
        <v>2020</v>
      </c>
      <c r="AC120" s="39">
        <v>118950401</v>
      </c>
      <c r="AD120" s="40">
        <v>275908691.30000001</v>
      </c>
      <c r="AE120" s="42">
        <v>6.1739994881528933E-2</v>
      </c>
      <c r="AF120" s="43">
        <v>-2.8919754121940922E-2</v>
      </c>
      <c r="AG120" s="134"/>
      <c r="AH120" s="134"/>
    </row>
    <row r="121" spans="1:3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31"/>
      <c r="Z121" s="131"/>
      <c r="AA121" s="1"/>
      <c r="AB121" s="135">
        <v>2021</v>
      </c>
      <c r="AC121" s="39">
        <v>164254725</v>
      </c>
      <c r="AD121" s="40">
        <v>493016057.38</v>
      </c>
      <c r="AE121" s="42">
        <v>0.38086734991334747</v>
      </c>
      <c r="AF121" s="42">
        <v>0.78688121442298309</v>
      </c>
      <c r="AG121" s="134"/>
      <c r="AH121" s="134"/>
    </row>
    <row r="122" spans="1:3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31"/>
      <c r="Z122" s="131"/>
      <c r="AA122" s="1"/>
      <c r="AB122" s="135">
        <v>2022</v>
      </c>
      <c r="AC122" s="39">
        <v>209270183</v>
      </c>
      <c r="AD122" s="40">
        <v>604738273.55900002</v>
      </c>
      <c r="AE122" s="42">
        <v>0.27405883148871357</v>
      </c>
      <c r="AF122" s="42">
        <v>0.22660969050930599</v>
      </c>
      <c r="AG122" s="134"/>
      <c r="AH122" s="134"/>
    </row>
    <row r="123" spans="1:3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35">
        <v>2023</v>
      </c>
      <c r="AC123" s="39">
        <v>236691628</v>
      </c>
      <c r="AD123" s="40">
        <v>547886534.17999995</v>
      </c>
      <c r="AE123" s="42">
        <v>0.13103369341441251</v>
      </c>
      <c r="AF123" s="43">
        <v>-9.4010486626581069E-2</v>
      </c>
    </row>
    <row r="124" spans="1:3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35">
        <v>2024</v>
      </c>
      <c r="AC124" s="39">
        <v>209908753</v>
      </c>
      <c r="AD124" s="40">
        <v>469609820.52999997</v>
      </c>
      <c r="AE124" s="43">
        <v>-0.11315514294405039</v>
      </c>
      <c r="AF124" s="43">
        <v>-0.14287030026600969</v>
      </c>
    </row>
    <row r="125" spans="1:39" ht="17" thickBo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36">
        <v>2025</v>
      </c>
      <c r="AC125" s="44">
        <v>229724611</v>
      </c>
      <c r="AD125" s="45">
        <v>571165905.01499999</v>
      </c>
      <c r="AE125" s="46">
        <v>9.4402247246926363E-2</v>
      </c>
      <c r="AF125" s="46">
        <v>0.2162563047987032</v>
      </c>
    </row>
    <row r="126" spans="1:39" ht="17" thickBo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39" ht="17" thickBo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14" t="s">
        <v>101</v>
      </c>
      <c r="AC127" s="215"/>
      <c r="AD127" s="215"/>
      <c r="AE127" s="215"/>
      <c r="AF127" s="216"/>
    </row>
    <row r="128" spans="1:39" ht="17" thickBo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17" t="s">
        <v>102</v>
      </c>
      <c r="AC128" s="217" t="s">
        <v>0</v>
      </c>
      <c r="AD128" s="217" t="s">
        <v>4</v>
      </c>
      <c r="AE128" s="133" t="s">
        <v>9</v>
      </c>
      <c r="AF128" s="52" t="s">
        <v>25</v>
      </c>
      <c r="AG128" s="134"/>
      <c r="AH128" s="134"/>
      <c r="AL128" s="1"/>
      <c r="AM128" s="1"/>
    </row>
    <row r="129" spans="1:46" ht="17" thickBo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18"/>
      <c r="AC129" s="218"/>
      <c r="AD129" s="218"/>
      <c r="AE129" s="214" t="s">
        <v>26</v>
      </c>
      <c r="AF129" s="216"/>
      <c r="AG129" s="134"/>
      <c r="AH129" s="134"/>
      <c r="AL129" s="1"/>
      <c r="AM129" s="1"/>
      <c r="AN129" s="1"/>
      <c r="AO129" s="1"/>
      <c r="AP129" s="1"/>
      <c r="AQ129" s="1"/>
    </row>
    <row r="130" spans="1:46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AA130" s="1"/>
      <c r="AB130" s="137" t="s">
        <v>131</v>
      </c>
      <c r="AC130" s="39">
        <v>1049936822</v>
      </c>
      <c r="AD130" s="40">
        <v>2705765865.9299998</v>
      </c>
      <c r="AE130" s="41"/>
      <c r="AF130" s="41"/>
      <c r="AG130" s="134"/>
      <c r="AH130" s="134"/>
      <c r="AL130" s="1"/>
      <c r="AM130" s="1"/>
      <c r="AN130" s="1"/>
      <c r="AO130" s="1"/>
      <c r="AP130" s="1"/>
      <c r="AQ130" s="1"/>
    </row>
    <row r="131" spans="1:46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AA131" s="1"/>
      <c r="AB131" s="138" t="s">
        <v>132</v>
      </c>
      <c r="AC131" s="39">
        <v>1099613747</v>
      </c>
      <c r="AD131" s="40">
        <v>2686668015.2319999</v>
      </c>
      <c r="AE131" s="42">
        <v>4.7314204015982193E-2</v>
      </c>
      <c r="AF131" s="43">
        <v>-7.0582051974537041E-3</v>
      </c>
      <c r="AG131" s="134"/>
      <c r="AH131" s="134"/>
      <c r="AL131" s="1"/>
      <c r="AM131" s="1"/>
      <c r="AN131" s="1"/>
      <c r="AO131" s="1"/>
      <c r="AP131" s="1"/>
      <c r="AQ131" s="1"/>
    </row>
    <row r="132" spans="1:46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AA132" s="1"/>
      <c r="AB132" s="138" t="s">
        <v>133</v>
      </c>
      <c r="AC132" s="39">
        <v>1326621900</v>
      </c>
      <c r="AD132" s="40">
        <v>3472352161.6700001</v>
      </c>
      <c r="AE132" s="42">
        <v>0.2064435385782786</v>
      </c>
      <c r="AF132" s="42">
        <v>0.29243812111640999</v>
      </c>
      <c r="AG132" s="134"/>
      <c r="AH132" s="134"/>
      <c r="AL132" s="1"/>
      <c r="AM132" s="1"/>
      <c r="AN132" s="1"/>
      <c r="AO132" s="1"/>
      <c r="AP132" s="1"/>
      <c r="AQ132" s="1"/>
    </row>
    <row r="133" spans="1:46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AA133" s="1"/>
      <c r="AB133" s="138" t="s">
        <v>134</v>
      </c>
      <c r="AC133" s="39">
        <v>1747106023</v>
      </c>
      <c r="AD133" s="40">
        <v>5086148897.4219999</v>
      </c>
      <c r="AE133" s="42">
        <v>0.31695852676636788</v>
      </c>
      <c r="AF133" s="42">
        <v>0.4647560675343072</v>
      </c>
      <c r="AG133" s="134"/>
      <c r="AH133" s="134"/>
      <c r="AL133" s="1"/>
      <c r="AM133" s="1"/>
      <c r="AN133" s="1"/>
      <c r="AO133" s="1"/>
      <c r="AP133" s="1"/>
      <c r="AQ133" s="1"/>
    </row>
    <row r="134" spans="1:46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38" t="s">
        <v>135</v>
      </c>
      <c r="AC134" s="39">
        <v>2011083670</v>
      </c>
      <c r="AD134" s="40">
        <v>4819446193.375</v>
      </c>
      <c r="AE134" s="42">
        <v>0.15109423442242931</v>
      </c>
      <c r="AF134" s="43">
        <v>-5.2437061797813822E-2</v>
      </c>
      <c r="AG134" s="134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6" t="s">
        <v>27</v>
      </c>
      <c r="M135" s="1"/>
      <c r="N135" s="17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38" t="s">
        <v>136</v>
      </c>
      <c r="AC135" s="39">
        <v>2013190471</v>
      </c>
      <c r="AD135" s="40">
        <v>4474069313.5749998</v>
      </c>
      <c r="AE135" s="42">
        <v>1.047594901906868E-3</v>
      </c>
      <c r="AF135" s="43">
        <v>-7.166318824656015E-2</v>
      </c>
      <c r="AG135" s="134"/>
    </row>
    <row r="136" spans="1:46" ht="17" thickBo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7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39" t="s">
        <v>137</v>
      </c>
      <c r="AC136" s="44">
        <v>2288858600</v>
      </c>
      <c r="AD136" s="45">
        <v>5513966268.4110003</v>
      </c>
      <c r="AE136" s="46">
        <v>0.13693097248918981</v>
      </c>
      <c r="AF136" s="46">
        <v>0.23242754681533359</v>
      </c>
      <c r="AG136" s="134"/>
    </row>
    <row r="137" spans="1:46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G137" s="134"/>
    </row>
    <row r="138" spans="1:46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G138" s="134"/>
    </row>
    <row r="139" spans="1:46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M139" s="1"/>
      <c r="N139" s="1"/>
      <c r="O139" s="1"/>
      <c r="P139" s="1"/>
      <c r="Q139" s="1"/>
      <c r="R139" s="18"/>
      <c r="S139" s="1"/>
      <c r="U139" s="1"/>
      <c r="V139" s="1"/>
      <c r="W139" s="1"/>
      <c r="X139" s="1"/>
      <c r="Y139" s="1"/>
      <c r="Z139" s="1"/>
      <c r="AA139" s="1"/>
      <c r="AC139" s="140"/>
      <c r="AD139" s="140"/>
      <c r="AG139" s="134"/>
      <c r="AH139" s="141"/>
    </row>
    <row r="140" spans="1:46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8"/>
      <c r="S140" s="1"/>
      <c r="U140" s="1"/>
      <c r="V140" s="1"/>
      <c r="W140" s="1"/>
      <c r="X140" s="1"/>
      <c r="Y140" s="1"/>
      <c r="Z140" s="1"/>
      <c r="AA140" s="1"/>
      <c r="AC140" s="140"/>
      <c r="AD140" s="140"/>
      <c r="AG140" s="134"/>
      <c r="AH140" s="141"/>
    </row>
    <row r="141" spans="1:46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8"/>
      <c r="S141" s="1"/>
      <c r="U141" s="19"/>
      <c r="V141" s="1"/>
      <c r="W141" s="1"/>
      <c r="X141" s="1"/>
      <c r="Y141" s="1"/>
      <c r="Z141" s="1"/>
      <c r="AC141" s="140"/>
      <c r="AD141" s="140"/>
      <c r="AG141" s="134"/>
      <c r="AH141" s="141"/>
    </row>
    <row r="142" spans="1:46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8"/>
      <c r="S142" s="1"/>
      <c r="U142" s="19"/>
      <c r="V142" s="1"/>
      <c r="W142" s="1"/>
      <c r="X142" s="1"/>
      <c r="Y142" s="1"/>
      <c r="Z142" s="1"/>
      <c r="AC142" s="140"/>
      <c r="AD142" s="140"/>
      <c r="AG142" s="134"/>
      <c r="AH142" s="141"/>
    </row>
    <row r="143" spans="1:46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8"/>
      <c r="S143" s="1"/>
      <c r="U143" s="19"/>
      <c r="V143" s="1"/>
      <c r="W143" s="1"/>
      <c r="X143" s="1"/>
      <c r="Y143" s="1"/>
      <c r="Z143" s="1"/>
      <c r="AC143" s="140"/>
      <c r="AD143" s="140"/>
      <c r="AG143" s="1"/>
      <c r="AH143" s="141"/>
    </row>
    <row r="144" spans="1:46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8"/>
      <c r="S144" s="1"/>
      <c r="U144" s="19"/>
      <c r="V144" s="1"/>
      <c r="W144" s="1"/>
      <c r="X144" s="1"/>
      <c r="Y144" s="1"/>
      <c r="Z144" s="1"/>
      <c r="AG144" s="1"/>
    </row>
    <row r="145" spans="1:4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8"/>
      <c r="S145" s="1"/>
      <c r="U145" s="19"/>
      <c r="V145" s="1"/>
      <c r="W145" s="19"/>
      <c r="X145" s="1"/>
      <c r="Y145" s="34"/>
      <c r="Z145" s="1"/>
      <c r="AG145" s="1"/>
      <c r="AH145" s="102"/>
      <c r="AL145" s="1"/>
      <c r="AM145" s="1"/>
      <c r="AN145" s="1"/>
      <c r="AO145" s="1"/>
      <c r="AP145" s="1"/>
    </row>
    <row r="146" spans="1:4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9"/>
      <c r="V146" s="1"/>
      <c r="W146" s="19"/>
      <c r="X146" s="1"/>
      <c r="Y146" s="34"/>
      <c r="Z146" s="1"/>
      <c r="AG146" s="7"/>
      <c r="AH146" s="102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9"/>
      <c r="V147" s="1"/>
      <c r="W147" s="19"/>
      <c r="X147" s="1"/>
      <c r="Y147" s="34"/>
      <c r="Z147" s="1"/>
      <c r="AG147" s="7"/>
      <c r="AH147" s="102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9"/>
      <c r="X148" s="1"/>
      <c r="Y148" s="34"/>
      <c r="Z148" s="1"/>
      <c r="AF148" s="134"/>
      <c r="AG148" s="7"/>
      <c r="AH148" s="102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9"/>
      <c r="X149" s="1"/>
      <c r="Y149" s="34"/>
      <c r="Z149" s="1"/>
      <c r="AG149" s="7"/>
      <c r="AH149" s="102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9"/>
      <c r="X150" s="1"/>
      <c r="Y150" s="34"/>
      <c r="Z150" s="1"/>
      <c r="AG150" s="7"/>
      <c r="AH150" s="102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9"/>
      <c r="X151" s="1"/>
      <c r="Y151" s="34"/>
      <c r="Z151" s="1"/>
      <c r="AG151" s="1"/>
      <c r="AH151" s="102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G152" s="1"/>
      <c r="AH152" s="102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G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G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45">
      <c r="Y155" s="1"/>
      <c r="Z155" s="1"/>
      <c r="AG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45">
      <c r="AG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45">
      <c r="AG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45">
      <c r="AG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45">
      <c r="AG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45">
      <c r="AG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3:48" x14ac:dyDescent="0.45">
      <c r="AG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3:48" x14ac:dyDescent="0.45">
      <c r="AG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3:48" x14ac:dyDescent="0.45">
      <c r="AG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14">
    <mergeCell ref="A1:F3"/>
    <mergeCell ref="AH8:AV8"/>
    <mergeCell ref="AH43:AU43"/>
    <mergeCell ref="AB8:AE8"/>
    <mergeCell ref="AB117:AB118"/>
    <mergeCell ref="AC117:AC118"/>
    <mergeCell ref="AD117:AD118"/>
    <mergeCell ref="AE118:AF118"/>
    <mergeCell ref="AB116:AF116"/>
    <mergeCell ref="AB127:AF127"/>
    <mergeCell ref="AB128:AB129"/>
    <mergeCell ref="AC128:AC129"/>
    <mergeCell ref="AD128:AD129"/>
    <mergeCell ref="AE129:AF129"/>
  </mergeCells>
  <phoneticPr fontId="9" type="noConversion"/>
  <conditionalFormatting sqref="AB119:AB125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19:AF125">
    <cfRule type="cellIs" dxfId="8" priority="4" operator="lessThan">
      <formula>0</formula>
    </cfRule>
  </conditionalFormatting>
  <conditionalFormatting sqref="AE130:AF136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5:AU73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8"/>
  <sheetViews>
    <sheetView showGridLines="0" zoomScale="70" zoomScaleNormal="70" workbookViewId="0">
      <selection activeCell="K88" sqref="K88"/>
    </sheetView>
  </sheetViews>
  <sheetFormatPr baseColWidth="10" defaultColWidth="9.08984375" defaultRowHeight="16.5" x14ac:dyDescent="0.45"/>
  <cols>
    <col min="1" max="1" width="32" style="142" customWidth="1"/>
    <col min="2" max="2" width="15.6328125" style="146" customWidth="1"/>
    <col min="3" max="3" width="14.6328125" style="147" customWidth="1"/>
    <col min="4" max="4" width="15.6328125" style="146" customWidth="1"/>
    <col min="5" max="5" width="15.6328125" style="147" customWidth="1"/>
    <col min="6" max="6" width="16.453125" style="149" customWidth="1"/>
    <col min="7" max="7" width="16.6328125" style="149" customWidth="1"/>
    <col min="8" max="8" width="16.453125" style="149" bestFit="1" customWidth="1"/>
    <col min="9" max="9" width="10.453125" style="150" customWidth="1"/>
    <col min="10" max="10" width="15.08984375" style="142" bestFit="1" customWidth="1"/>
    <col min="11" max="11" width="19.453125" style="142" bestFit="1" customWidth="1"/>
    <col min="12" max="12" width="18.6328125" style="142" customWidth="1"/>
    <col min="13" max="13" width="20.453125" style="142" customWidth="1"/>
    <col min="14" max="16384" width="9.08984375" style="142"/>
  </cols>
  <sheetData>
    <row r="1" spans="1:13" x14ac:dyDescent="0.45">
      <c r="A1" s="234"/>
      <c r="F1" s="148"/>
      <c r="G1" s="148"/>
    </row>
    <row r="2" spans="1:13" x14ac:dyDescent="0.45">
      <c r="A2" s="234"/>
      <c r="B2" s="151"/>
      <c r="D2" s="151"/>
    </row>
    <row r="3" spans="1:13" x14ac:dyDescent="0.45">
      <c r="A3" s="234"/>
      <c r="B3" s="151"/>
      <c r="D3" s="151"/>
    </row>
    <row r="4" spans="1:13" s="143" customFormat="1" x14ac:dyDescent="0.45">
      <c r="A4" s="48" t="s">
        <v>5</v>
      </c>
      <c r="B4" s="152"/>
      <c r="C4" s="153"/>
      <c r="D4" s="151"/>
      <c r="E4" s="153"/>
      <c r="F4" s="148"/>
      <c r="G4" s="148"/>
      <c r="H4" s="148"/>
      <c r="I4" s="154"/>
    </row>
    <row r="5" spans="1:13" s="143" customFormat="1" x14ac:dyDescent="0.45">
      <c r="A5" s="48" t="s">
        <v>28</v>
      </c>
      <c r="B5" s="152"/>
      <c r="C5" s="153"/>
      <c r="D5" s="152"/>
      <c r="E5" s="153"/>
      <c r="F5" s="148"/>
      <c r="G5" s="148"/>
      <c r="H5" s="148"/>
      <c r="I5" s="154"/>
    </row>
    <row r="6" spans="1:13" s="143" customFormat="1" x14ac:dyDescent="0.45">
      <c r="A6" s="48" t="s">
        <v>143</v>
      </c>
      <c r="B6" s="152"/>
      <c r="C6" s="153"/>
      <c r="D6" s="152"/>
      <c r="E6" s="153"/>
      <c r="F6" s="155"/>
      <c r="G6" s="155"/>
      <c r="H6" s="148"/>
      <c r="I6" s="154"/>
    </row>
    <row r="7" spans="1:13" s="143" customFormat="1" x14ac:dyDescent="0.45">
      <c r="A7" s="48" t="s">
        <v>74</v>
      </c>
      <c r="B7" s="152"/>
      <c r="C7" s="153"/>
      <c r="D7" s="152"/>
      <c r="E7" s="153"/>
      <c r="F7" s="148"/>
      <c r="G7" s="148"/>
      <c r="H7" s="148"/>
      <c r="I7" s="156"/>
    </row>
    <row r="8" spans="1:13" s="143" customFormat="1" x14ac:dyDescent="0.45">
      <c r="A8" s="48" t="s">
        <v>7</v>
      </c>
      <c r="B8" s="152"/>
      <c r="C8" s="153"/>
      <c r="D8" s="152"/>
      <c r="E8" s="153"/>
      <c r="F8" s="148"/>
      <c r="G8" s="148"/>
      <c r="H8" s="148"/>
      <c r="I8" s="156"/>
    </row>
    <row r="9" spans="1:13" ht="17" thickBot="1" x14ac:dyDescent="0.5">
      <c r="A9" s="157"/>
      <c r="B9" s="151"/>
      <c r="D9" s="151"/>
      <c r="F9" s="158"/>
      <c r="G9" s="158"/>
      <c r="H9" s="158"/>
    </row>
    <row r="10" spans="1:13" ht="15" customHeight="1" thickBot="1" x14ac:dyDescent="0.5">
      <c r="A10" s="223" t="s">
        <v>47</v>
      </c>
      <c r="B10" s="235">
        <v>45536</v>
      </c>
      <c r="C10" s="226"/>
      <c r="D10" s="235">
        <v>45901</v>
      </c>
      <c r="E10" s="226"/>
      <c r="F10" s="160"/>
      <c r="G10" s="160" t="s">
        <v>29</v>
      </c>
      <c r="H10" s="161"/>
      <c r="I10" s="162"/>
      <c r="K10" s="230" t="s">
        <v>108</v>
      </c>
      <c r="L10" s="231"/>
    </row>
    <row r="11" spans="1:13" ht="15" customHeight="1" thickBot="1" x14ac:dyDescent="0.5">
      <c r="A11" s="224"/>
      <c r="B11" s="163" t="s">
        <v>4</v>
      </c>
      <c r="C11" s="145" t="s">
        <v>0</v>
      </c>
      <c r="D11" s="164" t="s">
        <v>4</v>
      </c>
      <c r="E11" s="145" t="s">
        <v>0</v>
      </c>
      <c r="F11" s="164" t="s">
        <v>4</v>
      </c>
      <c r="G11" s="145" t="s">
        <v>0</v>
      </c>
      <c r="H11" s="144" t="s">
        <v>30</v>
      </c>
      <c r="I11" s="142"/>
      <c r="J11" s="165"/>
      <c r="K11" s="232"/>
      <c r="L11" s="233"/>
      <c r="M11" s="166"/>
    </row>
    <row r="12" spans="1:13" ht="17" thickBot="1" x14ac:dyDescent="0.5">
      <c r="A12" s="29" t="s">
        <v>41</v>
      </c>
      <c r="B12" s="30">
        <v>229971198.11000001</v>
      </c>
      <c r="C12" s="31">
        <v>112676276</v>
      </c>
      <c r="D12" s="30">
        <v>215603003.75</v>
      </c>
      <c r="E12" s="31">
        <v>98076008</v>
      </c>
      <c r="F12" s="32">
        <v>-6.2478234135769473E-2</v>
      </c>
      <c r="G12" s="32">
        <v>-0.1295771258893931</v>
      </c>
      <c r="H12" s="32">
        <v>0.42692860626935608</v>
      </c>
      <c r="I12" s="167"/>
      <c r="J12" s="165"/>
      <c r="K12" s="168">
        <v>2024</v>
      </c>
      <c r="L12" s="168">
        <v>2025</v>
      </c>
    </row>
    <row r="13" spans="1:13" ht="17" thickBot="1" x14ac:dyDescent="0.5">
      <c r="A13" s="20" t="s">
        <v>41</v>
      </c>
      <c r="B13" s="169">
        <v>229971198.11000001</v>
      </c>
      <c r="C13" s="170">
        <v>112676276</v>
      </c>
      <c r="D13" s="169">
        <v>215603003.75</v>
      </c>
      <c r="E13" s="170">
        <v>98076008</v>
      </c>
      <c r="F13" s="171">
        <v>-6.2478234135769473E-2</v>
      </c>
      <c r="G13" s="171">
        <v>-0.1295771258893931</v>
      </c>
      <c r="H13" s="171">
        <v>0.42692860626935608</v>
      </c>
      <c r="I13" s="167"/>
      <c r="J13" s="172" t="s">
        <v>41</v>
      </c>
      <c r="K13" s="173">
        <f>+C12/$C$90</f>
        <v>0.53678693427329349</v>
      </c>
      <c r="L13" s="174">
        <f>+E12/E90</f>
        <v>0.42692860626935614</v>
      </c>
    </row>
    <row r="14" spans="1:13" ht="17" thickBot="1" x14ac:dyDescent="0.5">
      <c r="A14" s="29" t="s">
        <v>1</v>
      </c>
      <c r="B14" s="30">
        <v>87908023.230000004</v>
      </c>
      <c r="C14" s="31">
        <v>31346379</v>
      </c>
      <c r="D14" s="30">
        <v>153399022.875</v>
      </c>
      <c r="E14" s="31">
        <v>53699224</v>
      </c>
      <c r="F14" s="32">
        <v>0.74499456635091477</v>
      </c>
      <c r="G14" s="32">
        <v>0.7130917736941802</v>
      </c>
      <c r="H14" s="32">
        <v>0.2337547717079386</v>
      </c>
      <c r="I14" s="167"/>
      <c r="J14" s="175" t="s">
        <v>2</v>
      </c>
      <c r="K14" s="173">
        <f>+C16/C90</f>
        <v>0.229845903567442</v>
      </c>
      <c r="L14" s="176">
        <f>+E16/E90</f>
        <v>0.24750133106112868</v>
      </c>
    </row>
    <row r="15" spans="1:13" ht="17" thickBot="1" x14ac:dyDescent="0.5">
      <c r="A15" s="20" t="s">
        <v>87</v>
      </c>
      <c r="B15" s="21">
        <v>87908023.230000004</v>
      </c>
      <c r="C15" s="22">
        <v>31346379</v>
      </c>
      <c r="D15" s="21">
        <v>153399022.875</v>
      </c>
      <c r="E15" s="22">
        <v>53699224</v>
      </c>
      <c r="F15" s="33">
        <v>0.74499456635091477</v>
      </c>
      <c r="G15" s="33">
        <v>0.7130917736941802</v>
      </c>
      <c r="H15" s="33">
        <v>0.2337547717079386</v>
      </c>
      <c r="I15" s="167"/>
      <c r="J15" s="175" t="s">
        <v>1</v>
      </c>
      <c r="K15" s="173">
        <f>+C14/C90</f>
        <v>0.14933335819492957</v>
      </c>
      <c r="L15" s="176">
        <f>+H14</f>
        <v>0.2337547717079386</v>
      </c>
    </row>
    <row r="16" spans="1:13" ht="17" thickBot="1" x14ac:dyDescent="0.5">
      <c r="A16" s="29" t="s">
        <v>2</v>
      </c>
      <c r="B16" s="30">
        <v>110833009.79000001</v>
      </c>
      <c r="C16" s="31">
        <v>48246667</v>
      </c>
      <c r="D16" s="30">
        <v>146039068.84999999</v>
      </c>
      <c r="E16" s="31">
        <v>56857147</v>
      </c>
      <c r="F16" s="32">
        <v>0.31764958045176611</v>
      </c>
      <c r="G16" s="32">
        <v>0.1784678721951922</v>
      </c>
      <c r="H16" s="32">
        <v>0.2475013310611287</v>
      </c>
      <c r="I16" s="167"/>
      <c r="J16" s="175" t="s">
        <v>61</v>
      </c>
      <c r="K16" s="173">
        <f>+C41/$C$90</f>
        <v>5.0673722977145216E-2</v>
      </c>
      <c r="L16" s="176">
        <f>+H41</f>
        <v>4.9845543105522992E-2</v>
      </c>
    </row>
    <row r="17" spans="1:13" ht="17" thickBot="1" x14ac:dyDescent="0.5">
      <c r="A17" s="20" t="s">
        <v>40</v>
      </c>
      <c r="B17" s="21">
        <v>30903292.719999999</v>
      </c>
      <c r="C17" s="22">
        <v>14345404</v>
      </c>
      <c r="D17" s="21">
        <v>48946206.990000002</v>
      </c>
      <c r="E17" s="22">
        <v>20290174</v>
      </c>
      <c r="F17" s="33">
        <v>0.58385086772073924</v>
      </c>
      <c r="G17" s="33">
        <v>0.41440241069543943</v>
      </c>
      <c r="H17" s="33">
        <v>8.8323901873970309E-2</v>
      </c>
      <c r="I17" s="167"/>
      <c r="J17" s="175" t="s">
        <v>95</v>
      </c>
      <c r="K17" s="173">
        <f>+C59/$C$90</f>
        <v>2.4601103699567972E-2</v>
      </c>
      <c r="L17" s="176">
        <f>+H59</f>
        <v>3.3750746018240067E-2</v>
      </c>
    </row>
    <row r="18" spans="1:13" ht="17" thickBot="1" x14ac:dyDescent="0.5">
      <c r="A18" s="20" t="s">
        <v>38</v>
      </c>
      <c r="B18" s="21">
        <v>18150734</v>
      </c>
      <c r="C18" s="22">
        <v>7874198</v>
      </c>
      <c r="D18" s="21">
        <v>29061394.690000001</v>
      </c>
      <c r="E18" s="22">
        <v>11820892</v>
      </c>
      <c r="F18" s="33">
        <v>0.60111402051288954</v>
      </c>
      <c r="G18" s="33">
        <v>0.50121853679574735</v>
      </c>
      <c r="H18" s="33">
        <v>5.1456794065482168E-2</v>
      </c>
      <c r="I18" s="167"/>
      <c r="J18" s="177" t="s">
        <v>96</v>
      </c>
      <c r="K18" s="173">
        <f>+C80/$C$90</f>
        <v>7.6516199398316657E-3</v>
      </c>
      <c r="L18" s="176">
        <f>+H80</f>
        <v>6.9357392447603273E-3</v>
      </c>
    </row>
    <row r="19" spans="1:13" ht="17" thickBot="1" x14ac:dyDescent="0.5">
      <c r="A19" s="20" t="s">
        <v>39</v>
      </c>
      <c r="B19" s="21">
        <v>14911830.65</v>
      </c>
      <c r="C19" s="22">
        <v>6690553</v>
      </c>
      <c r="D19" s="21">
        <v>21678052.489999998</v>
      </c>
      <c r="E19" s="22">
        <v>8404565</v>
      </c>
      <c r="F19" s="33">
        <v>0.45374857043457628</v>
      </c>
      <c r="G19" s="33">
        <v>0.25618390587444712</v>
      </c>
      <c r="H19" s="33">
        <v>3.6585392237316709E-2</v>
      </c>
      <c r="I19" s="167"/>
      <c r="J19" s="177" t="s">
        <v>54</v>
      </c>
      <c r="K19" s="173">
        <f>+C88/$C$90</f>
        <v>1.1073573477900656E-3</v>
      </c>
      <c r="L19" s="176">
        <f>+H88</f>
        <v>1.2832625930532099E-3</v>
      </c>
    </row>
    <row r="20" spans="1:13" x14ac:dyDescent="0.45">
      <c r="A20" s="20" t="s">
        <v>37</v>
      </c>
      <c r="B20" s="21">
        <v>15481016.140000001</v>
      </c>
      <c r="C20" s="22">
        <v>7145706</v>
      </c>
      <c r="D20" s="21">
        <v>8512905.8200000003</v>
      </c>
      <c r="E20" s="22">
        <v>3579440</v>
      </c>
      <c r="F20" s="33">
        <v>-0.45010677961866652</v>
      </c>
      <c r="G20" s="33">
        <v>-0.49907818765563539</v>
      </c>
      <c r="H20" s="33">
        <v>1.5581438942995971E-2</v>
      </c>
      <c r="I20" s="167"/>
    </row>
    <row r="21" spans="1:13" x14ac:dyDescent="0.45">
      <c r="A21" s="20" t="s">
        <v>90</v>
      </c>
      <c r="B21" s="21">
        <v>8270165.1399999997</v>
      </c>
      <c r="C21" s="22">
        <v>2514922</v>
      </c>
      <c r="D21" s="21">
        <v>9665301.8599999994</v>
      </c>
      <c r="E21" s="22">
        <v>3007992</v>
      </c>
      <c r="F21" s="33">
        <v>0.1686951465155386</v>
      </c>
      <c r="G21" s="33">
        <v>0.1960577703801549</v>
      </c>
      <c r="H21" s="33">
        <v>1.309390398750093E-2</v>
      </c>
      <c r="I21" s="167"/>
    </row>
    <row r="22" spans="1:13" x14ac:dyDescent="0.45">
      <c r="A22" s="20" t="s">
        <v>89</v>
      </c>
      <c r="B22" s="21">
        <v>5758984.1100000003</v>
      </c>
      <c r="C22" s="22">
        <v>1848882</v>
      </c>
      <c r="D22" s="21">
        <v>7628434.0099999998</v>
      </c>
      <c r="E22" s="22">
        <v>2043400</v>
      </c>
      <c r="F22" s="33">
        <v>0.32461452650196659</v>
      </c>
      <c r="G22" s="33">
        <v>0.1052084448872346</v>
      </c>
      <c r="H22" s="33">
        <v>8.8949981941638806E-3</v>
      </c>
      <c r="I22" s="167"/>
      <c r="M22" s="178"/>
    </row>
    <row r="23" spans="1:13" x14ac:dyDescent="0.45">
      <c r="A23" s="20" t="s">
        <v>63</v>
      </c>
      <c r="B23" s="21">
        <v>6671418.6699999999</v>
      </c>
      <c r="C23" s="22">
        <v>3349160</v>
      </c>
      <c r="D23" s="21">
        <v>3915652.53</v>
      </c>
      <c r="E23" s="22">
        <v>1739371</v>
      </c>
      <c r="F23" s="33">
        <v>-0.41307048415236092</v>
      </c>
      <c r="G23" s="33">
        <v>-0.48065455218621977</v>
      </c>
      <c r="H23" s="33">
        <v>7.571548352736138E-3</v>
      </c>
      <c r="I23" s="167"/>
    </row>
    <row r="24" spans="1:13" x14ac:dyDescent="0.45">
      <c r="A24" s="20" t="s">
        <v>88</v>
      </c>
      <c r="B24" s="21">
        <v>2228967.2400000002</v>
      </c>
      <c r="C24" s="22">
        <v>706005</v>
      </c>
      <c r="D24" s="21">
        <v>4314971.2699999996</v>
      </c>
      <c r="E24" s="22">
        <v>1346322</v>
      </c>
      <c r="F24" s="33">
        <v>0.93586123320502468</v>
      </c>
      <c r="G24" s="33">
        <v>0.90695816601865431</v>
      </c>
      <c r="H24" s="33">
        <v>5.8605910535201649E-3</v>
      </c>
      <c r="I24" s="167"/>
    </row>
    <row r="25" spans="1:13" x14ac:dyDescent="0.45">
      <c r="A25" s="20" t="s">
        <v>35</v>
      </c>
      <c r="B25" s="21">
        <v>3284381.88</v>
      </c>
      <c r="C25" s="22">
        <v>1571052</v>
      </c>
      <c r="D25" s="21">
        <v>3207262.03</v>
      </c>
      <c r="E25" s="22">
        <v>1314815</v>
      </c>
      <c r="F25" s="33">
        <v>-2.3480780499251841E-2</v>
      </c>
      <c r="G25" s="33">
        <v>-0.16309899354063401</v>
      </c>
      <c r="H25" s="33">
        <v>5.7234398799351979E-3</v>
      </c>
      <c r="I25" s="167"/>
    </row>
    <row r="26" spans="1:13" x14ac:dyDescent="0.45">
      <c r="A26" s="20" t="s">
        <v>34</v>
      </c>
      <c r="B26" s="21">
        <v>1688333.97</v>
      </c>
      <c r="C26" s="22">
        <v>713619</v>
      </c>
      <c r="D26" s="21">
        <v>2970640.41</v>
      </c>
      <c r="E26" s="22">
        <v>1124447</v>
      </c>
      <c r="F26" s="33">
        <v>0.75950994458756305</v>
      </c>
      <c r="G26" s="33">
        <v>0.57569655516459073</v>
      </c>
      <c r="H26" s="33">
        <v>4.8947607098135427E-3</v>
      </c>
      <c r="I26" s="167"/>
    </row>
    <row r="27" spans="1:13" x14ac:dyDescent="0.45">
      <c r="A27" s="20" t="s">
        <v>104</v>
      </c>
      <c r="B27" s="21">
        <v>308961.77</v>
      </c>
      <c r="C27" s="22">
        <v>142355</v>
      </c>
      <c r="D27" s="21">
        <v>1696100.53</v>
      </c>
      <c r="E27" s="22">
        <v>708841</v>
      </c>
      <c r="F27" s="33">
        <v>4.4896776711241646</v>
      </c>
      <c r="G27" s="33">
        <v>3.9793895542833062</v>
      </c>
      <c r="H27" s="33">
        <v>3.085611928623529E-3</v>
      </c>
      <c r="I27" s="167"/>
    </row>
    <row r="28" spans="1:13" x14ac:dyDescent="0.45">
      <c r="A28" s="20" t="s">
        <v>33</v>
      </c>
      <c r="B28" s="21">
        <v>812695.07</v>
      </c>
      <c r="C28" s="22">
        <v>369243</v>
      </c>
      <c r="D28" s="21">
        <v>900789.62</v>
      </c>
      <c r="E28" s="22">
        <v>374647</v>
      </c>
      <c r="F28" s="33">
        <v>0.1083980366707529</v>
      </c>
      <c r="G28" s="33">
        <v>1.463534853741311E-2</v>
      </c>
      <c r="H28" s="33">
        <v>1.6308526908333731E-3</v>
      </c>
      <c r="I28" s="167"/>
    </row>
    <row r="29" spans="1:13" x14ac:dyDescent="0.45">
      <c r="A29" s="20" t="s">
        <v>91</v>
      </c>
      <c r="B29" s="21">
        <v>396450</v>
      </c>
      <c r="C29" s="22">
        <v>157435</v>
      </c>
      <c r="D29" s="21">
        <v>652884.18999999994</v>
      </c>
      <c r="E29" s="22">
        <v>232757</v>
      </c>
      <c r="F29" s="33">
        <v>0.64682605624921163</v>
      </c>
      <c r="G29" s="33">
        <v>0.47843236891415503</v>
      </c>
      <c r="H29" s="33">
        <v>1.0132001050597061E-3</v>
      </c>
      <c r="I29" s="167"/>
    </row>
    <row r="30" spans="1:13" x14ac:dyDescent="0.45">
      <c r="A30" s="20" t="s">
        <v>67</v>
      </c>
      <c r="B30" s="21">
        <v>491607.44</v>
      </c>
      <c r="C30" s="22">
        <v>235557</v>
      </c>
      <c r="D30" s="21">
        <v>361827.48</v>
      </c>
      <c r="E30" s="22">
        <v>146667</v>
      </c>
      <c r="F30" s="33">
        <v>-0.26399104130726753</v>
      </c>
      <c r="G30" s="33">
        <v>-0.37736089354169061</v>
      </c>
      <c r="H30" s="33">
        <v>6.3844704910611424E-4</v>
      </c>
      <c r="I30" s="167"/>
    </row>
    <row r="31" spans="1:13" x14ac:dyDescent="0.45">
      <c r="A31" s="20" t="s">
        <v>68</v>
      </c>
      <c r="B31" s="21">
        <v>83200</v>
      </c>
      <c r="C31" s="22">
        <v>40000</v>
      </c>
      <c r="D31" s="21">
        <v>540733.73</v>
      </c>
      <c r="E31" s="22">
        <v>145709</v>
      </c>
      <c r="F31" s="33">
        <v>5.4992034855769232</v>
      </c>
      <c r="G31" s="33">
        <v>2.642725</v>
      </c>
      <c r="H31" s="33">
        <v>6.3427683854038613E-4</v>
      </c>
      <c r="I31" s="167"/>
    </row>
    <row r="32" spans="1:13" x14ac:dyDescent="0.45">
      <c r="A32" s="20" t="s">
        <v>92</v>
      </c>
      <c r="B32" s="21">
        <v>306625.96000000002</v>
      </c>
      <c r="C32" s="22">
        <v>147566</v>
      </c>
      <c r="D32" s="21">
        <v>334447.02</v>
      </c>
      <c r="E32" s="22">
        <v>145475</v>
      </c>
      <c r="F32" s="33">
        <v>9.0732891631224222E-2</v>
      </c>
      <c r="G32" s="33">
        <v>-1.4169930742854E-2</v>
      </c>
      <c r="H32" s="33">
        <v>6.3325822760888252E-4</v>
      </c>
      <c r="I32" s="167"/>
    </row>
    <row r="33" spans="1:9" x14ac:dyDescent="0.45">
      <c r="A33" s="20" t="s">
        <v>36</v>
      </c>
      <c r="B33" s="21">
        <v>529154.12</v>
      </c>
      <c r="C33" s="22">
        <v>188175</v>
      </c>
      <c r="D33" s="21">
        <v>506530.04</v>
      </c>
      <c r="E33" s="22">
        <v>82862</v>
      </c>
      <c r="F33" s="33">
        <v>-4.2755180664566961E-2</v>
      </c>
      <c r="G33" s="33">
        <v>-0.55965457685664943</v>
      </c>
      <c r="H33" s="33">
        <v>3.6070144874464501E-4</v>
      </c>
      <c r="I33" s="167"/>
    </row>
    <row r="34" spans="1:9" x14ac:dyDescent="0.45">
      <c r="A34" s="20" t="s">
        <v>57</v>
      </c>
      <c r="B34" s="21">
        <v>120131.49</v>
      </c>
      <c r="C34" s="22">
        <v>36381</v>
      </c>
      <c r="D34" s="21">
        <v>227687.83</v>
      </c>
      <c r="E34" s="22">
        <v>78579</v>
      </c>
      <c r="F34" s="33">
        <v>0.89532178448798061</v>
      </c>
      <c r="G34" s="33">
        <v>1.159891151974932</v>
      </c>
      <c r="H34" s="33">
        <v>3.42057386267595E-4</v>
      </c>
      <c r="I34" s="167"/>
    </row>
    <row r="35" spans="1:9" x14ac:dyDescent="0.45">
      <c r="A35" s="20" t="s">
        <v>59</v>
      </c>
      <c r="B35" s="21">
        <v>435059.42</v>
      </c>
      <c r="C35" s="22">
        <v>170454</v>
      </c>
      <c r="D35" s="21">
        <v>288599</v>
      </c>
      <c r="E35" s="22">
        <v>72939</v>
      </c>
      <c r="F35" s="33">
        <v>-0.33664463580629977</v>
      </c>
      <c r="G35" s="33">
        <v>-0.57208983068745822</v>
      </c>
      <c r="H35" s="33">
        <v>3.175062509954582E-4</v>
      </c>
      <c r="I35" s="167"/>
    </row>
    <row r="36" spans="1:9" x14ac:dyDescent="0.45">
      <c r="A36" s="20" t="s">
        <v>58</v>
      </c>
      <c r="B36" s="21">
        <v>0</v>
      </c>
      <c r="C36" s="22">
        <v>0</v>
      </c>
      <c r="D36" s="21">
        <v>154723</v>
      </c>
      <c r="E36" s="22">
        <v>50186</v>
      </c>
      <c r="F36" s="33"/>
      <c r="G36" s="33"/>
      <c r="H36" s="33">
        <v>2.1846157354032909E-4</v>
      </c>
      <c r="I36" s="167"/>
    </row>
    <row r="37" spans="1:9" x14ac:dyDescent="0.45">
      <c r="A37" s="20" t="s">
        <v>98</v>
      </c>
      <c r="B37" s="21">
        <v>0</v>
      </c>
      <c r="C37" s="22">
        <v>0</v>
      </c>
      <c r="D37" s="21">
        <v>123670.71</v>
      </c>
      <c r="E37" s="22">
        <v>50130</v>
      </c>
      <c r="F37" s="33"/>
      <c r="G37" s="33"/>
      <c r="H37" s="33">
        <v>2.182178034028753E-4</v>
      </c>
      <c r="I37" s="167"/>
    </row>
    <row r="38" spans="1:9" x14ac:dyDescent="0.45">
      <c r="A38" s="20" t="s">
        <v>94</v>
      </c>
      <c r="B38" s="21">
        <v>0</v>
      </c>
      <c r="C38" s="22">
        <v>0</v>
      </c>
      <c r="D38" s="21">
        <v>81675</v>
      </c>
      <c r="E38" s="22">
        <v>44092</v>
      </c>
      <c r="F38" s="33"/>
      <c r="G38" s="33"/>
      <c r="H38" s="33">
        <v>1.9193415893954869E-4</v>
      </c>
      <c r="I38" s="167"/>
    </row>
    <row r="39" spans="1:9" x14ac:dyDescent="0.45">
      <c r="A39" s="20" t="s">
        <v>73</v>
      </c>
      <c r="B39" s="21">
        <v>0</v>
      </c>
      <c r="C39" s="22">
        <v>0</v>
      </c>
      <c r="D39" s="21">
        <v>191400</v>
      </c>
      <c r="E39" s="22">
        <v>29101</v>
      </c>
      <c r="F39" s="33"/>
      <c r="G39" s="33"/>
      <c r="H39" s="33">
        <v>1.266777637507894E-4</v>
      </c>
      <c r="I39" s="167"/>
    </row>
    <row r="40" spans="1:9" ht="17" thickBot="1" x14ac:dyDescent="0.5">
      <c r="A40" s="20" t="s">
        <v>120</v>
      </c>
      <c r="B40" s="21">
        <v>0</v>
      </c>
      <c r="C40" s="22">
        <v>0</v>
      </c>
      <c r="D40" s="21">
        <v>77178.600000000006</v>
      </c>
      <c r="E40" s="22">
        <v>23744</v>
      </c>
      <c r="F40" s="33"/>
      <c r="G40" s="33"/>
      <c r="H40" s="33">
        <v>1.033585382804283E-4</v>
      </c>
      <c r="I40" s="167"/>
    </row>
    <row r="41" spans="1:9" ht="17" thickBot="1" x14ac:dyDescent="0.5">
      <c r="A41" s="29" t="s">
        <v>61</v>
      </c>
      <c r="B41" s="30">
        <v>24995937.440000001</v>
      </c>
      <c r="C41" s="31">
        <v>10636858</v>
      </c>
      <c r="D41" s="30">
        <v>30317961.16</v>
      </c>
      <c r="E41" s="31">
        <v>11450748</v>
      </c>
      <c r="F41" s="32">
        <v>0.2129155480875615</v>
      </c>
      <c r="G41" s="32">
        <v>7.6516016289772892E-2</v>
      </c>
      <c r="H41" s="32">
        <v>4.9845543105522992E-2</v>
      </c>
      <c r="I41" s="167"/>
    </row>
    <row r="42" spans="1:9" x14ac:dyDescent="0.45">
      <c r="A42" s="20" t="s">
        <v>80</v>
      </c>
      <c r="B42" s="21">
        <v>6842376.2800000003</v>
      </c>
      <c r="C42" s="22">
        <v>2596429</v>
      </c>
      <c r="D42" s="21">
        <v>9842320.0500000007</v>
      </c>
      <c r="E42" s="22">
        <v>3527403</v>
      </c>
      <c r="F42" s="33">
        <v>0.43843595371519101</v>
      </c>
      <c r="G42" s="33">
        <v>0.35855939060917907</v>
      </c>
      <c r="H42" s="33">
        <v>1.5354919895805161E-2</v>
      </c>
      <c r="I42" s="167"/>
    </row>
    <row r="43" spans="1:9" x14ac:dyDescent="0.45">
      <c r="A43" s="20" t="s">
        <v>83</v>
      </c>
      <c r="B43" s="21">
        <v>2821250.33</v>
      </c>
      <c r="C43" s="22">
        <v>1261901</v>
      </c>
      <c r="D43" s="21">
        <v>5092426.51</v>
      </c>
      <c r="E43" s="22">
        <v>1986742</v>
      </c>
      <c r="F43" s="33">
        <v>0.80502469272196753</v>
      </c>
      <c r="G43" s="33">
        <v>0.57440401426102361</v>
      </c>
      <c r="H43" s="33">
        <v>8.6483637575949582E-3</v>
      </c>
      <c r="I43" s="167"/>
    </row>
    <row r="44" spans="1:9" x14ac:dyDescent="0.45">
      <c r="A44" s="20" t="s">
        <v>81</v>
      </c>
      <c r="B44" s="21">
        <v>4312223.18</v>
      </c>
      <c r="C44" s="22">
        <v>1706194</v>
      </c>
      <c r="D44" s="21">
        <v>3030694.65</v>
      </c>
      <c r="E44" s="22">
        <v>1197023</v>
      </c>
      <c r="F44" s="33">
        <v>-0.29718511229745759</v>
      </c>
      <c r="G44" s="33">
        <v>-0.29842503255784508</v>
      </c>
      <c r="H44" s="33">
        <v>5.2106868079537204E-3</v>
      </c>
      <c r="I44" s="167"/>
    </row>
    <row r="45" spans="1:9" x14ac:dyDescent="0.45">
      <c r="A45" s="20" t="s">
        <v>48</v>
      </c>
      <c r="B45" s="21">
        <v>1271002.42</v>
      </c>
      <c r="C45" s="22">
        <v>610585</v>
      </c>
      <c r="D45" s="21">
        <v>2344028.52</v>
      </c>
      <c r="E45" s="22">
        <v>1101377</v>
      </c>
      <c r="F45" s="33">
        <v>0.84423607942461687</v>
      </c>
      <c r="G45" s="33">
        <v>0.80380618587092711</v>
      </c>
      <c r="H45" s="33">
        <v>4.7943361192588994E-3</v>
      </c>
      <c r="I45" s="167"/>
    </row>
    <row r="46" spans="1:9" x14ac:dyDescent="0.45">
      <c r="A46" s="20" t="s">
        <v>56</v>
      </c>
      <c r="B46" s="21">
        <v>204368.9</v>
      </c>
      <c r="C46" s="22">
        <v>95768</v>
      </c>
      <c r="D46" s="21">
        <v>2877789.09</v>
      </c>
      <c r="E46" s="22">
        <v>938244</v>
      </c>
      <c r="F46" s="33">
        <v>13.08134549826319</v>
      </c>
      <c r="G46" s="33">
        <v>8.7970512070837863</v>
      </c>
      <c r="H46" s="33">
        <v>4.0842119436650176E-3</v>
      </c>
      <c r="I46" s="167"/>
    </row>
    <row r="47" spans="1:9" x14ac:dyDescent="0.45">
      <c r="A47" s="20" t="s">
        <v>84</v>
      </c>
      <c r="B47" s="21">
        <v>5874419.6500000004</v>
      </c>
      <c r="C47" s="22">
        <v>2607135</v>
      </c>
      <c r="D47" s="21">
        <v>1517633.93</v>
      </c>
      <c r="E47" s="22">
        <v>616905</v>
      </c>
      <c r="F47" s="33">
        <v>-0.74165381085772453</v>
      </c>
      <c r="G47" s="33">
        <v>-0.76337819100276738</v>
      </c>
      <c r="H47" s="33">
        <v>2.6854110115350251E-3</v>
      </c>
      <c r="I47" s="167"/>
    </row>
    <row r="48" spans="1:9" x14ac:dyDescent="0.45">
      <c r="A48" s="20" t="s">
        <v>82</v>
      </c>
      <c r="B48" s="21">
        <v>2008276.3</v>
      </c>
      <c r="C48" s="22">
        <v>980386</v>
      </c>
      <c r="D48" s="21">
        <v>997254.17999999993</v>
      </c>
      <c r="E48" s="22">
        <v>429206</v>
      </c>
      <c r="F48" s="33">
        <v>-0.50342780024840206</v>
      </c>
      <c r="G48" s="33">
        <v>-0.56220713066078054</v>
      </c>
      <c r="H48" s="33">
        <v>1.868350100285946E-3</v>
      </c>
      <c r="I48" s="167"/>
    </row>
    <row r="49" spans="1:9" x14ac:dyDescent="0.45">
      <c r="A49" s="20" t="s">
        <v>111</v>
      </c>
      <c r="B49" s="21">
        <v>0</v>
      </c>
      <c r="C49" s="22">
        <v>0</v>
      </c>
      <c r="D49" s="21">
        <v>1089966.53</v>
      </c>
      <c r="E49" s="22">
        <v>385164</v>
      </c>
      <c r="F49" s="33"/>
      <c r="G49" s="33"/>
      <c r="H49" s="33">
        <v>1.676633593254839E-3</v>
      </c>
      <c r="I49" s="167"/>
    </row>
    <row r="50" spans="1:9" x14ac:dyDescent="0.45">
      <c r="A50" s="20" t="s">
        <v>85</v>
      </c>
      <c r="B50" s="21">
        <v>0</v>
      </c>
      <c r="C50" s="22">
        <v>0</v>
      </c>
      <c r="D50" s="21">
        <v>890017.4</v>
      </c>
      <c r="E50" s="22">
        <v>271828</v>
      </c>
      <c r="F50" s="33"/>
      <c r="G50" s="33"/>
      <c r="H50" s="33">
        <v>1.1832776593536159E-3</v>
      </c>
      <c r="I50" s="167"/>
    </row>
    <row r="51" spans="1:9" x14ac:dyDescent="0.45">
      <c r="A51" s="20" t="s">
        <v>112</v>
      </c>
      <c r="B51" s="21">
        <v>169483.48</v>
      </c>
      <c r="C51" s="22">
        <v>76237</v>
      </c>
      <c r="D51" s="21">
        <v>679246.24</v>
      </c>
      <c r="E51" s="22">
        <v>237040</v>
      </c>
      <c r="F51" s="33">
        <v>3.007743055547361</v>
      </c>
      <c r="G51" s="33">
        <v>2.1092514133557199</v>
      </c>
      <c r="H51" s="33">
        <v>1.031844167536756E-3</v>
      </c>
      <c r="I51" s="167"/>
    </row>
    <row r="52" spans="1:9" x14ac:dyDescent="0.45">
      <c r="A52" s="20" t="s">
        <v>53</v>
      </c>
      <c r="B52" s="21">
        <v>639967.67999999993</v>
      </c>
      <c r="C52" s="22">
        <v>297448</v>
      </c>
      <c r="D52" s="21">
        <v>612382.04</v>
      </c>
      <c r="E52" s="22">
        <v>232134</v>
      </c>
      <c r="F52" s="33">
        <v>-4.3104739289333997E-2</v>
      </c>
      <c r="G52" s="33">
        <v>-0.21958123772894761</v>
      </c>
      <c r="H52" s="33">
        <v>1.010488162280532E-3</v>
      </c>
      <c r="I52" s="167"/>
    </row>
    <row r="53" spans="1:9" x14ac:dyDescent="0.45">
      <c r="A53" s="20" t="s">
        <v>86</v>
      </c>
      <c r="B53" s="21">
        <v>414039.9</v>
      </c>
      <c r="C53" s="22">
        <v>205725</v>
      </c>
      <c r="D53" s="21">
        <v>560278.65</v>
      </c>
      <c r="E53" s="22">
        <v>215750</v>
      </c>
      <c r="F53" s="33">
        <v>0.35319965539553078</v>
      </c>
      <c r="G53" s="33">
        <v>4.8730100862802272E-2</v>
      </c>
      <c r="H53" s="33">
        <v>9.3916798492260807E-4</v>
      </c>
      <c r="I53" s="167"/>
    </row>
    <row r="54" spans="1:9" x14ac:dyDescent="0.45">
      <c r="A54" s="20" t="s">
        <v>105</v>
      </c>
      <c r="B54" s="21">
        <v>110510</v>
      </c>
      <c r="C54" s="22">
        <v>52910</v>
      </c>
      <c r="D54" s="21">
        <v>509785.56999999989</v>
      </c>
      <c r="E54" s="22">
        <v>211640</v>
      </c>
      <c r="F54" s="33">
        <v>3.6130266039272461</v>
      </c>
      <c r="G54" s="33">
        <v>3</v>
      </c>
      <c r="H54" s="33">
        <v>9.212769980487637E-4</v>
      </c>
      <c r="I54" s="167"/>
    </row>
    <row r="55" spans="1:9" x14ac:dyDescent="0.45">
      <c r="A55" s="20" t="s">
        <v>127</v>
      </c>
      <c r="B55" s="21">
        <v>0</v>
      </c>
      <c r="C55" s="22">
        <v>0</v>
      </c>
      <c r="D55" s="21">
        <v>141444</v>
      </c>
      <c r="E55" s="22">
        <v>52910</v>
      </c>
      <c r="F55" s="33"/>
      <c r="G55" s="33"/>
      <c r="H55" s="33">
        <v>2.303192495121909E-4</v>
      </c>
      <c r="I55" s="167"/>
    </row>
    <row r="56" spans="1:9" x14ac:dyDescent="0.45">
      <c r="A56" s="20" t="s">
        <v>113</v>
      </c>
      <c r="B56" s="21">
        <v>0</v>
      </c>
      <c r="C56" s="22">
        <v>0</v>
      </c>
      <c r="D56" s="21">
        <v>132693.79999999999</v>
      </c>
      <c r="E56" s="22">
        <v>47382</v>
      </c>
      <c r="F56" s="33"/>
      <c r="G56" s="33"/>
      <c r="H56" s="33">
        <v>2.0625565451496181E-4</v>
      </c>
      <c r="I56" s="167"/>
    </row>
    <row r="57" spans="1:9" x14ac:dyDescent="0.45">
      <c r="A57" s="20" t="s">
        <v>114</v>
      </c>
      <c r="B57" s="21">
        <v>235283.32</v>
      </c>
      <c r="C57" s="22">
        <v>105820</v>
      </c>
      <c r="D57" s="21">
        <v>0</v>
      </c>
      <c r="E57" s="22">
        <v>0</v>
      </c>
      <c r="F57" s="33">
        <v>-1</v>
      </c>
      <c r="G57" s="33">
        <v>-1</v>
      </c>
      <c r="H57" s="33">
        <v>0</v>
      </c>
      <c r="I57" s="167"/>
    </row>
    <row r="58" spans="1:9" ht="17" thickBot="1" x14ac:dyDescent="0.5">
      <c r="A58" s="20" t="s">
        <v>139</v>
      </c>
      <c r="B58" s="21">
        <v>92736</v>
      </c>
      <c r="C58" s="22">
        <v>40320</v>
      </c>
      <c r="D58" s="21">
        <v>0</v>
      </c>
      <c r="E58" s="22">
        <v>0</v>
      </c>
      <c r="F58" s="33">
        <v>-1</v>
      </c>
      <c r="G58" s="33">
        <v>-1</v>
      </c>
      <c r="H58" s="33">
        <v>0</v>
      </c>
      <c r="I58" s="167"/>
    </row>
    <row r="59" spans="1:9" ht="17" thickBot="1" x14ac:dyDescent="0.5">
      <c r="A59" s="29" t="s">
        <v>66</v>
      </c>
      <c r="B59" s="30">
        <v>11975152.6</v>
      </c>
      <c r="C59" s="31">
        <v>5163987</v>
      </c>
      <c r="D59" s="30">
        <v>21255065.52</v>
      </c>
      <c r="E59" s="31">
        <v>7753377</v>
      </c>
      <c r="F59" s="32">
        <v>0.77493066100886288</v>
      </c>
      <c r="G59" s="32">
        <v>0.50143232351282063</v>
      </c>
      <c r="H59" s="32">
        <v>3.3750746018240067E-2</v>
      </c>
      <c r="I59" s="167"/>
    </row>
    <row r="60" spans="1:9" x14ac:dyDescent="0.45">
      <c r="A60" s="20" t="s">
        <v>42</v>
      </c>
      <c r="B60" s="21">
        <v>4067774.52</v>
      </c>
      <c r="C60" s="22">
        <v>1877091</v>
      </c>
      <c r="D60" s="21">
        <v>10835564.970000001</v>
      </c>
      <c r="E60" s="22">
        <v>4198194</v>
      </c>
      <c r="F60" s="33">
        <v>1.663757520660216</v>
      </c>
      <c r="G60" s="33">
        <v>1.236542607683911</v>
      </c>
      <c r="H60" s="33">
        <v>1.8274898722105141E-2</v>
      </c>
      <c r="I60" s="167"/>
    </row>
    <row r="61" spans="1:9" x14ac:dyDescent="0.45">
      <c r="A61" s="20" t="s">
        <v>78</v>
      </c>
      <c r="B61" s="21">
        <v>1922812.98</v>
      </c>
      <c r="C61" s="22">
        <v>781954</v>
      </c>
      <c r="D61" s="21">
        <v>3416387.94</v>
      </c>
      <c r="E61" s="22">
        <v>1134106</v>
      </c>
      <c r="F61" s="33">
        <v>0.77676559058801442</v>
      </c>
      <c r="G61" s="33">
        <v>0.4503487417418417</v>
      </c>
      <c r="H61" s="33">
        <v>4.9368067054861619E-3</v>
      </c>
      <c r="I61" s="167"/>
    </row>
    <row r="62" spans="1:9" x14ac:dyDescent="0.45">
      <c r="A62" s="20" t="s">
        <v>44</v>
      </c>
      <c r="B62" s="21">
        <v>1553914.95</v>
      </c>
      <c r="C62" s="22">
        <v>638548</v>
      </c>
      <c r="D62" s="21">
        <v>2008835.86</v>
      </c>
      <c r="E62" s="22">
        <v>711972</v>
      </c>
      <c r="F62" s="33">
        <v>0.29275792088878488</v>
      </c>
      <c r="G62" s="33">
        <v>0.1149858742020959</v>
      </c>
      <c r="H62" s="33">
        <v>3.0992412911301E-3</v>
      </c>
      <c r="I62" s="167"/>
    </row>
    <row r="63" spans="1:9" x14ac:dyDescent="0.45">
      <c r="A63" s="20" t="s">
        <v>43</v>
      </c>
      <c r="B63" s="21">
        <v>711658.13</v>
      </c>
      <c r="C63" s="22">
        <v>284500</v>
      </c>
      <c r="D63" s="21">
        <v>751652.32000000007</v>
      </c>
      <c r="E63" s="22">
        <v>280982</v>
      </c>
      <c r="F63" s="33">
        <v>5.6198599178512998E-2</v>
      </c>
      <c r="G63" s="33">
        <v>-1.2365553602812E-2</v>
      </c>
      <c r="H63" s="33">
        <v>1.223125370750981E-3</v>
      </c>
      <c r="I63" s="167"/>
    </row>
    <row r="64" spans="1:9" x14ac:dyDescent="0.45">
      <c r="A64" s="20" t="s">
        <v>100</v>
      </c>
      <c r="B64" s="21">
        <v>798343.24</v>
      </c>
      <c r="C64" s="22">
        <v>322964</v>
      </c>
      <c r="D64" s="21">
        <v>790776.79</v>
      </c>
      <c r="E64" s="22">
        <v>276083</v>
      </c>
      <c r="F64" s="33">
        <v>-9.4776903227739018E-3</v>
      </c>
      <c r="G64" s="33">
        <v>-0.145158593527452</v>
      </c>
      <c r="H64" s="33">
        <v>1.201799836761939E-3</v>
      </c>
      <c r="I64" s="167"/>
    </row>
    <row r="65" spans="1:9" x14ac:dyDescent="0.45">
      <c r="A65" s="20" t="s">
        <v>116</v>
      </c>
      <c r="B65" s="21">
        <v>368718.96</v>
      </c>
      <c r="C65" s="22">
        <v>182126</v>
      </c>
      <c r="D65" s="21">
        <v>719219.6</v>
      </c>
      <c r="E65" s="22">
        <v>223916</v>
      </c>
      <c r="F65" s="33">
        <v>0.95059022731025267</v>
      </c>
      <c r="G65" s="33">
        <v>0.22945653009454989</v>
      </c>
      <c r="H65" s="33">
        <v>9.7471489460918058E-4</v>
      </c>
      <c r="I65" s="167"/>
    </row>
    <row r="66" spans="1:9" x14ac:dyDescent="0.45">
      <c r="A66" s="20" t="s">
        <v>70</v>
      </c>
      <c r="B66" s="21">
        <v>245929.08</v>
      </c>
      <c r="C66" s="22">
        <v>77978</v>
      </c>
      <c r="D66" s="21">
        <v>620157</v>
      </c>
      <c r="E66" s="22">
        <v>203487</v>
      </c>
      <c r="F66" s="33">
        <v>1.521690399524936</v>
      </c>
      <c r="G66" s="33">
        <v>1.609543717458771</v>
      </c>
      <c r="H66" s="33">
        <v>8.857866778583858E-4</v>
      </c>
      <c r="I66" s="167"/>
    </row>
    <row r="67" spans="1:9" x14ac:dyDescent="0.45">
      <c r="A67" s="20" t="s">
        <v>62</v>
      </c>
      <c r="B67" s="21">
        <v>204226.7</v>
      </c>
      <c r="C67" s="22">
        <v>87435</v>
      </c>
      <c r="D67" s="21">
        <v>435113.6</v>
      </c>
      <c r="E67" s="22">
        <v>164927</v>
      </c>
      <c r="F67" s="33">
        <v>1.1305421866974299</v>
      </c>
      <c r="G67" s="33">
        <v>0.88628123749070742</v>
      </c>
      <c r="H67" s="33">
        <v>7.1793352606874155E-4</v>
      </c>
      <c r="I67" s="167"/>
    </row>
    <row r="68" spans="1:9" x14ac:dyDescent="0.45">
      <c r="A68" s="20" t="s">
        <v>79</v>
      </c>
      <c r="B68" s="21">
        <v>209792.01</v>
      </c>
      <c r="C68" s="22">
        <v>84988</v>
      </c>
      <c r="D68" s="21">
        <v>314975.01</v>
      </c>
      <c r="E68" s="22">
        <v>133873</v>
      </c>
      <c r="F68" s="33">
        <v>0.5013679977612111</v>
      </c>
      <c r="G68" s="33">
        <v>0.57519885160257922</v>
      </c>
      <c r="H68" s="33">
        <v>5.8275427877424945E-4</v>
      </c>
      <c r="I68" s="167"/>
    </row>
    <row r="69" spans="1:9" x14ac:dyDescent="0.45">
      <c r="A69" s="20" t="s">
        <v>107</v>
      </c>
      <c r="B69" s="21">
        <v>0</v>
      </c>
      <c r="C69" s="22">
        <v>0</v>
      </c>
      <c r="D69" s="21">
        <v>288705.32</v>
      </c>
      <c r="E69" s="22">
        <v>90220</v>
      </c>
      <c r="F69" s="33"/>
      <c r="G69" s="33"/>
      <c r="H69" s="33">
        <v>3.9273110359081199E-4</v>
      </c>
      <c r="I69" s="167"/>
    </row>
    <row r="70" spans="1:9" x14ac:dyDescent="0.45">
      <c r="A70" s="20" t="s">
        <v>117</v>
      </c>
      <c r="B70" s="21">
        <v>0</v>
      </c>
      <c r="C70" s="22">
        <v>0</v>
      </c>
      <c r="D70" s="21">
        <v>246524.4</v>
      </c>
      <c r="E70" s="22">
        <v>83703</v>
      </c>
      <c r="F70" s="33"/>
      <c r="G70" s="33"/>
      <c r="H70" s="33">
        <v>3.6436235384462137E-4</v>
      </c>
      <c r="I70" s="167"/>
    </row>
    <row r="71" spans="1:9" x14ac:dyDescent="0.45">
      <c r="A71" s="20" t="s">
        <v>71</v>
      </c>
      <c r="B71" s="21">
        <v>565133.93999999994</v>
      </c>
      <c r="C71" s="22">
        <v>226106</v>
      </c>
      <c r="D71" s="21">
        <v>268731.88</v>
      </c>
      <c r="E71" s="22">
        <v>81003</v>
      </c>
      <c r="F71" s="33">
        <v>-0.52448108142292771</v>
      </c>
      <c r="G71" s="33">
        <v>-0.64174767586884029</v>
      </c>
      <c r="H71" s="33">
        <v>3.5260915078881122E-4</v>
      </c>
      <c r="I71" s="167"/>
    </row>
    <row r="72" spans="1:9" x14ac:dyDescent="0.45">
      <c r="A72" s="20" t="s">
        <v>65</v>
      </c>
      <c r="B72" s="21">
        <v>272129.48</v>
      </c>
      <c r="C72" s="22">
        <v>137440</v>
      </c>
      <c r="D72" s="21">
        <v>108496.73</v>
      </c>
      <c r="E72" s="22">
        <v>48501</v>
      </c>
      <c r="F72" s="33">
        <v>-0.60130475389876903</v>
      </c>
      <c r="G72" s="33">
        <v>-0.64711146682188592</v>
      </c>
      <c r="H72" s="33">
        <v>2.111267042258698E-4</v>
      </c>
      <c r="I72" s="167"/>
    </row>
    <row r="73" spans="1:9" x14ac:dyDescent="0.45">
      <c r="A73" s="20" t="s">
        <v>60</v>
      </c>
      <c r="B73" s="21">
        <v>738853.36</v>
      </c>
      <c r="C73" s="22">
        <v>319256</v>
      </c>
      <c r="D73" s="21">
        <v>123840</v>
      </c>
      <c r="E73" s="22">
        <v>36000</v>
      </c>
      <c r="F73" s="33">
        <v>-0.83238893303537254</v>
      </c>
      <c r="G73" s="33">
        <v>-0.88723782794998374</v>
      </c>
      <c r="H73" s="33">
        <v>1.5670937407746881E-4</v>
      </c>
      <c r="I73" s="167"/>
    </row>
    <row r="74" spans="1:9" x14ac:dyDescent="0.45">
      <c r="A74" s="20" t="s">
        <v>72</v>
      </c>
      <c r="B74" s="21">
        <v>0</v>
      </c>
      <c r="C74" s="22">
        <v>0</v>
      </c>
      <c r="D74" s="21">
        <v>125001</v>
      </c>
      <c r="E74" s="22">
        <v>34039</v>
      </c>
      <c r="F74" s="33"/>
      <c r="G74" s="33"/>
      <c r="H74" s="33">
        <v>1.4817306622841561E-4</v>
      </c>
      <c r="I74" s="167"/>
    </row>
    <row r="75" spans="1:9" x14ac:dyDescent="0.45">
      <c r="A75" s="20" t="s">
        <v>121</v>
      </c>
      <c r="B75" s="21">
        <v>0</v>
      </c>
      <c r="C75" s="22">
        <v>0</v>
      </c>
      <c r="D75" s="21">
        <v>134511.5</v>
      </c>
      <c r="E75" s="22">
        <v>32618</v>
      </c>
      <c r="F75" s="33"/>
      <c r="G75" s="33"/>
      <c r="H75" s="33">
        <v>1.4198739899052429E-4</v>
      </c>
      <c r="I75" s="167"/>
    </row>
    <row r="76" spans="1:9" x14ac:dyDescent="0.45">
      <c r="A76" s="20" t="s">
        <v>64</v>
      </c>
      <c r="B76" s="21">
        <v>0</v>
      </c>
      <c r="C76" s="22">
        <v>0</v>
      </c>
      <c r="D76" s="21">
        <v>66571.600000000006</v>
      </c>
      <c r="E76" s="22">
        <v>19753</v>
      </c>
      <c r="F76" s="33"/>
      <c r="G76" s="33"/>
      <c r="H76" s="33">
        <v>8.5985562948673352E-5</v>
      </c>
      <c r="I76" s="167"/>
    </row>
    <row r="77" spans="1:9" x14ac:dyDescent="0.45">
      <c r="A77" s="20" t="s">
        <v>52</v>
      </c>
      <c r="B77" s="21">
        <v>167364.12</v>
      </c>
      <c r="C77" s="22">
        <v>82600</v>
      </c>
      <c r="D77" s="21">
        <v>0</v>
      </c>
      <c r="E77" s="22">
        <v>0</v>
      </c>
      <c r="F77" s="33">
        <v>-1</v>
      </c>
      <c r="G77" s="33">
        <v>-1</v>
      </c>
      <c r="H77" s="33">
        <v>0</v>
      </c>
      <c r="I77" s="167"/>
    </row>
    <row r="78" spans="1:9" x14ac:dyDescent="0.45">
      <c r="A78" s="20" t="s">
        <v>140</v>
      </c>
      <c r="B78" s="21">
        <v>103501.13</v>
      </c>
      <c r="C78" s="22">
        <v>48501</v>
      </c>
      <c r="D78" s="21">
        <v>0</v>
      </c>
      <c r="E78" s="22">
        <v>0</v>
      </c>
      <c r="F78" s="33">
        <v>-1</v>
      </c>
      <c r="G78" s="33">
        <v>-1</v>
      </c>
      <c r="H78" s="33">
        <v>0</v>
      </c>
      <c r="I78" s="167"/>
    </row>
    <row r="79" spans="1:9" ht="17" thickBot="1" x14ac:dyDescent="0.5">
      <c r="A79" s="20" t="s">
        <v>122</v>
      </c>
      <c r="B79" s="21">
        <v>45000</v>
      </c>
      <c r="C79" s="22">
        <v>12500</v>
      </c>
      <c r="D79" s="21">
        <v>0</v>
      </c>
      <c r="E79" s="22">
        <v>0</v>
      </c>
      <c r="F79" s="33">
        <v>-1</v>
      </c>
      <c r="G79" s="33">
        <v>-1</v>
      </c>
      <c r="H79" s="33">
        <v>0</v>
      </c>
      <c r="I79" s="167"/>
    </row>
    <row r="80" spans="1:9" ht="17" thickBot="1" x14ac:dyDescent="0.5">
      <c r="A80" s="29" t="s">
        <v>46</v>
      </c>
      <c r="B80" s="30">
        <v>3400306.31</v>
      </c>
      <c r="C80" s="31">
        <v>1606142</v>
      </c>
      <c r="D80" s="30">
        <v>3785068.04</v>
      </c>
      <c r="E80" s="31">
        <v>1593310</v>
      </c>
      <c r="F80" s="32">
        <v>0.1131550204369676</v>
      </c>
      <c r="G80" s="32">
        <v>-7.9893309557934611E-3</v>
      </c>
      <c r="H80" s="32">
        <v>6.9357392447603273E-3</v>
      </c>
      <c r="I80" s="167"/>
    </row>
    <row r="81" spans="1:12" x14ac:dyDescent="0.45">
      <c r="A81" s="20" t="s">
        <v>76</v>
      </c>
      <c r="B81" s="21">
        <v>975120.4</v>
      </c>
      <c r="C81" s="22">
        <v>414812</v>
      </c>
      <c r="D81" s="21">
        <v>1952478.58</v>
      </c>
      <c r="E81" s="22">
        <v>798269</v>
      </c>
      <c r="F81" s="33">
        <v>1.002294875586645</v>
      </c>
      <c r="G81" s="33">
        <v>0.92441154064974018</v>
      </c>
      <c r="H81" s="33">
        <v>3.4748954259846369E-3</v>
      </c>
      <c r="I81" s="167"/>
    </row>
    <row r="82" spans="1:12" x14ac:dyDescent="0.45">
      <c r="A82" s="20" t="s">
        <v>45</v>
      </c>
      <c r="B82" s="21">
        <v>1418372.93</v>
      </c>
      <c r="C82" s="22">
        <v>777701</v>
      </c>
      <c r="D82" s="21">
        <v>1102776.6000000001</v>
      </c>
      <c r="E82" s="22">
        <v>495700</v>
      </c>
      <c r="F82" s="33">
        <v>-0.22250588919516379</v>
      </c>
      <c r="G82" s="33">
        <v>-0.36260850892566682</v>
      </c>
      <c r="H82" s="33">
        <v>2.1578010202833692E-3</v>
      </c>
      <c r="I82" s="167"/>
    </row>
    <row r="83" spans="1:12" x14ac:dyDescent="0.45">
      <c r="A83" s="20" t="s">
        <v>69</v>
      </c>
      <c r="B83" s="21">
        <v>659800.4</v>
      </c>
      <c r="C83" s="22">
        <v>273496</v>
      </c>
      <c r="D83" s="21">
        <v>395082</v>
      </c>
      <c r="E83" s="22">
        <v>163230</v>
      </c>
      <c r="F83" s="33">
        <v>-0.40120982042447989</v>
      </c>
      <c r="G83" s="33">
        <v>-0.40317225846081839</v>
      </c>
      <c r="H83" s="33">
        <v>7.105464202962564E-4</v>
      </c>
      <c r="I83" s="167"/>
    </row>
    <row r="84" spans="1:12" x14ac:dyDescent="0.45">
      <c r="A84" s="20" t="s">
        <v>119</v>
      </c>
      <c r="B84" s="21">
        <v>0</v>
      </c>
      <c r="C84" s="22">
        <v>0</v>
      </c>
      <c r="D84" s="21">
        <v>126949.8</v>
      </c>
      <c r="E84" s="22">
        <v>50000</v>
      </c>
      <c r="F84" s="33"/>
      <c r="G84" s="33"/>
      <c r="H84" s="33">
        <v>2.1765190844092889E-4</v>
      </c>
      <c r="I84" s="167"/>
    </row>
    <row r="85" spans="1:12" x14ac:dyDescent="0.45">
      <c r="A85" s="20" t="s">
        <v>77</v>
      </c>
      <c r="B85" s="21">
        <v>0</v>
      </c>
      <c r="C85" s="22">
        <v>0</v>
      </c>
      <c r="D85" s="21">
        <v>112153.86</v>
      </c>
      <c r="E85" s="22">
        <v>45591</v>
      </c>
      <c r="F85" s="33"/>
      <c r="G85" s="33"/>
      <c r="H85" s="33">
        <v>1.9845936315460779E-4</v>
      </c>
      <c r="I85" s="167"/>
    </row>
    <row r="86" spans="1:12" x14ac:dyDescent="0.45">
      <c r="A86" s="20" t="s">
        <v>106</v>
      </c>
      <c r="B86" s="21">
        <v>106725</v>
      </c>
      <c r="C86" s="22">
        <v>42990</v>
      </c>
      <c r="D86" s="21">
        <v>95627.199999999997</v>
      </c>
      <c r="E86" s="22">
        <v>40520</v>
      </c>
      <c r="F86" s="33">
        <v>-0.1039850081986414</v>
      </c>
      <c r="G86" s="33">
        <v>-5.7455222144684792E-2</v>
      </c>
      <c r="H86" s="33">
        <v>1.7638510660052879E-4</v>
      </c>
      <c r="I86" s="167"/>
    </row>
    <row r="87" spans="1:12" ht="17" thickBot="1" x14ac:dyDescent="0.5">
      <c r="A87" s="20" t="s">
        <v>93</v>
      </c>
      <c r="B87" s="21">
        <v>240287.58</v>
      </c>
      <c r="C87" s="22">
        <v>97143</v>
      </c>
      <c r="D87" s="21">
        <v>0</v>
      </c>
      <c r="E87" s="22">
        <v>0</v>
      </c>
      <c r="F87" s="33">
        <v>-1</v>
      </c>
      <c r="G87" s="33">
        <v>-1</v>
      </c>
      <c r="H87" s="33">
        <v>0</v>
      </c>
      <c r="I87" s="167"/>
    </row>
    <row r="88" spans="1:12" s="179" customFormat="1" ht="17" thickBot="1" x14ac:dyDescent="0.5">
      <c r="A88" s="29" t="s">
        <v>54</v>
      </c>
      <c r="B88" s="30">
        <v>526193.05000000005</v>
      </c>
      <c r="C88" s="31">
        <v>232444</v>
      </c>
      <c r="D88" s="30">
        <v>766714.82</v>
      </c>
      <c r="E88" s="31">
        <v>294797</v>
      </c>
      <c r="F88" s="32">
        <v>0.45709796052988511</v>
      </c>
      <c r="G88" s="32">
        <v>0.26824955688251778</v>
      </c>
      <c r="H88" s="32">
        <v>1.2832625930532099E-3</v>
      </c>
      <c r="I88" s="167"/>
      <c r="J88" s="142"/>
      <c r="K88" s="142"/>
      <c r="L88" s="142"/>
    </row>
    <row r="89" spans="1:12" ht="17" thickBot="1" x14ac:dyDescent="0.5">
      <c r="A89" s="20" t="s">
        <v>55</v>
      </c>
      <c r="B89" s="21">
        <v>526193.05000000005</v>
      </c>
      <c r="C89" s="22">
        <v>232444</v>
      </c>
      <c r="D89" s="21">
        <v>766714.82</v>
      </c>
      <c r="E89" s="22">
        <v>294797</v>
      </c>
      <c r="F89" s="33">
        <v>0.45709796052988511</v>
      </c>
      <c r="G89" s="33">
        <v>0.26824955688251778</v>
      </c>
      <c r="H89" s="33">
        <v>1.2832625930532099E-3</v>
      </c>
      <c r="I89" s="167"/>
    </row>
    <row r="90" spans="1:12" ht="17" thickBot="1" x14ac:dyDescent="0.5">
      <c r="A90" s="29" t="s">
        <v>49</v>
      </c>
      <c r="B90" s="30">
        <f>+B12+B14+B16+B41+B59+B80+B88</f>
        <v>469609820.53000009</v>
      </c>
      <c r="C90" s="31">
        <f>+C12+C14+C16+C41+C59+C80+C88</f>
        <v>209908753</v>
      </c>
      <c r="D90" s="30">
        <f>+D12+D14+D16+D41+D59+D80+D88</f>
        <v>571165905.01499999</v>
      </c>
      <c r="E90" s="31">
        <f>+E12+E14+E16+E41+E59+E80+E88</f>
        <v>229724611</v>
      </c>
      <c r="F90" s="32">
        <f>+D90/B90-1</f>
        <v>0.21625630479870295</v>
      </c>
      <c r="G90" s="32">
        <f>+E90/C90-1</f>
        <v>9.4402247246926363E-2</v>
      </c>
      <c r="H90" s="32">
        <f>+H12+H14+H16+H59+H88+H80+H41</f>
        <v>1</v>
      </c>
      <c r="I90" s="167"/>
    </row>
    <row r="91" spans="1:12" ht="17" thickBot="1" x14ac:dyDescent="0.5">
      <c r="A91" s="180"/>
      <c r="B91" s="181"/>
      <c r="C91" s="182"/>
      <c r="D91" s="181"/>
      <c r="E91" s="182"/>
      <c r="F91" s="183"/>
      <c r="G91" s="183"/>
      <c r="H91" s="183"/>
      <c r="I91" s="167"/>
    </row>
    <row r="92" spans="1:12" ht="17" thickBot="1" x14ac:dyDescent="0.5">
      <c r="A92" s="223" t="s">
        <v>47</v>
      </c>
      <c r="B92" s="225">
        <v>45536</v>
      </c>
      <c r="C92" s="226"/>
      <c r="D92" s="225">
        <v>45901</v>
      </c>
      <c r="E92" s="226"/>
      <c r="F92" s="237" t="s">
        <v>97</v>
      </c>
      <c r="G92" s="239" t="s">
        <v>109</v>
      </c>
      <c r="H92" s="184"/>
      <c r="I92" s="167"/>
    </row>
    <row r="93" spans="1:12" ht="17" thickBot="1" x14ac:dyDescent="0.5">
      <c r="A93" s="236"/>
      <c r="B93" s="185" t="s">
        <v>4</v>
      </c>
      <c r="C93" s="145" t="s">
        <v>0</v>
      </c>
      <c r="D93" s="186" t="s">
        <v>4</v>
      </c>
      <c r="E93" s="145" t="s">
        <v>0</v>
      </c>
      <c r="F93" s="238"/>
      <c r="G93" s="240"/>
      <c r="H93" s="187"/>
      <c r="I93" s="167"/>
    </row>
    <row r="94" spans="1:12" x14ac:dyDescent="0.45">
      <c r="A94" s="26" t="s">
        <v>41</v>
      </c>
      <c r="B94" s="27">
        <v>229971198.11000001</v>
      </c>
      <c r="C94" s="28">
        <v>112676276</v>
      </c>
      <c r="D94" s="27">
        <v>215603003.75</v>
      </c>
      <c r="E94" s="28">
        <v>98076008</v>
      </c>
      <c r="F94" s="188">
        <f>+C94/$C$90</f>
        <v>0.53678693427329349</v>
      </c>
      <c r="G94" s="188">
        <f t="shared" ref="G94:G125" si="0">+E94/$E$90</f>
        <v>0.42692860626935614</v>
      </c>
      <c r="H94" s="227">
        <f>SUM(G94:G103)</f>
        <v>0.90824962589663494</v>
      </c>
      <c r="I94" s="167"/>
    </row>
    <row r="95" spans="1:12" x14ac:dyDescent="0.45">
      <c r="A95" s="20" t="s">
        <v>87</v>
      </c>
      <c r="B95" s="21">
        <v>87908023.230000004</v>
      </c>
      <c r="C95" s="22">
        <v>31346379</v>
      </c>
      <c r="D95" s="21">
        <v>153399022.875</v>
      </c>
      <c r="E95" s="22">
        <v>53699224</v>
      </c>
      <c r="F95" s="189">
        <f t="shared" ref="F95:F125" si="1">+C95/$C$90</f>
        <v>0.14933335819492957</v>
      </c>
      <c r="G95" s="189">
        <f t="shared" si="0"/>
        <v>0.2337547717079386</v>
      </c>
      <c r="H95" s="228"/>
      <c r="I95" s="142"/>
    </row>
    <row r="96" spans="1:12" x14ac:dyDescent="0.45">
      <c r="A96" s="20" t="s">
        <v>40</v>
      </c>
      <c r="B96" s="21">
        <v>30903292.719999999</v>
      </c>
      <c r="C96" s="22">
        <v>14345404</v>
      </c>
      <c r="D96" s="21">
        <v>48946206.990000002</v>
      </c>
      <c r="E96" s="22">
        <v>20290174</v>
      </c>
      <c r="F96" s="190">
        <f t="shared" si="1"/>
        <v>6.8341142496330304E-2</v>
      </c>
      <c r="G96" s="191">
        <f t="shared" si="0"/>
        <v>8.8323901873970309E-2</v>
      </c>
      <c r="H96" s="228"/>
      <c r="I96" s="192"/>
      <c r="J96" s="193"/>
    </row>
    <row r="97" spans="1:10" x14ac:dyDescent="0.45">
      <c r="A97" s="20" t="s">
        <v>38</v>
      </c>
      <c r="B97" s="21">
        <v>18150734</v>
      </c>
      <c r="C97" s="22">
        <v>7874198</v>
      </c>
      <c r="D97" s="21">
        <v>29061394.690000001</v>
      </c>
      <c r="E97" s="22">
        <v>11820892</v>
      </c>
      <c r="F97" s="189">
        <f t="shared" si="1"/>
        <v>3.7512480482412278E-2</v>
      </c>
      <c r="G97" s="189">
        <f t="shared" si="0"/>
        <v>5.1456794065482168E-2</v>
      </c>
      <c r="H97" s="228"/>
      <c r="J97" s="193"/>
    </row>
    <row r="98" spans="1:10" x14ac:dyDescent="0.45">
      <c r="A98" s="20" t="s">
        <v>39</v>
      </c>
      <c r="B98" s="21">
        <v>14911830.65</v>
      </c>
      <c r="C98" s="22">
        <v>6690553</v>
      </c>
      <c r="D98" s="21">
        <v>21678052.489999998</v>
      </c>
      <c r="E98" s="22">
        <v>8404565</v>
      </c>
      <c r="F98" s="189">
        <f t="shared" si="1"/>
        <v>3.1873625584350931E-2</v>
      </c>
      <c r="G98" s="189">
        <f t="shared" si="0"/>
        <v>3.6585392237316709E-2</v>
      </c>
      <c r="H98" s="228"/>
      <c r="J98" s="193"/>
    </row>
    <row r="99" spans="1:10" x14ac:dyDescent="0.45">
      <c r="A99" s="20" t="s">
        <v>42</v>
      </c>
      <c r="B99" s="21">
        <v>4067774.52</v>
      </c>
      <c r="C99" s="22">
        <v>1877091</v>
      </c>
      <c r="D99" s="21">
        <v>10835564.970000001</v>
      </c>
      <c r="E99" s="22">
        <v>4198194</v>
      </c>
      <c r="F99" s="189">
        <f t="shared" si="1"/>
        <v>8.9424141355363106E-3</v>
      </c>
      <c r="G99" s="189">
        <f t="shared" si="0"/>
        <v>1.8274898722105137E-2</v>
      </c>
      <c r="H99" s="228"/>
      <c r="J99" s="193"/>
    </row>
    <row r="100" spans="1:10" x14ac:dyDescent="0.45">
      <c r="A100" s="20" t="s">
        <v>37</v>
      </c>
      <c r="B100" s="21">
        <v>15481016.140000001</v>
      </c>
      <c r="C100" s="22">
        <v>7145706</v>
      </c>
      <c r="D100" s="21">
        <v>8512905.8200000003</v>
      </c>
      <c r="E100" s="22">
        <v>3579440</v>
      </c>
      <c r="F100" s="189">
        <f t="shared" si="1"/>
        <v>3.4041962985697886E-2</v>
      </c>
      <c r="G100" s="189">
        <f t="shared" si="0"/>
        <v>1.5581438942995969E-2</v>
      </c>
      <c r="H100" s="228"/>
      <c r="J100" s="193"/>
    </row>
    <row r="101" spans="1:10" x14ac:dyDescent="0.45">
      <c r="A101" s="20" t="s">
        <v>80</v>
      </c>
      <c r="B101" s="21">
        <v>6842376.2800000003</v>
      </c>
      <c r="C101" s="22">
        <v>2596429</v>
      </c>
      <c r="D101" s="21">
        <v>9842320.0500000007</v>
      </c>
      <c r="E101" s="22">
        <v>3527403</v>
      </c>
      <c r="F101" s="189">
        <f t="shared" si="1"/>
        <v>1.2369322207349782E-2</v>
      </c>
      <c r="G101" s="189">
        <f t="shared" si="0"/>
        <v>1.5354919895805156E-2</v>
      </c>
      <c r="H101" s="228"/>
      <c r="I101" s="192"/>
      <c r="J101" s="193"/>
    </row>
    <row r="102" spans="1:10" x14ac:dyDescent="0.45">
      <c r="A102" s="20" t="s">
        <v>90</v>
      </c>
      <c r="B102" s="21">
        <v>8270165.1399999997</v>
      </c>
      <c r="C102" s="22">
        <v>2514922</v>
      </c>
      <c r="D102" s="21">
        <v>9665301.8599999994</v>
      </c>
      <c r="E102" s="22">
        <v>3007992</v>
      </c>
      <c r="F102" s="189">
        <f t="shared" si="1"/>
        <v>1.1981024917050505E-2</v>
      </c>
      <c r="G102" s="189">
        <f t="shared" si="0"/>
        <v>1.309390398750093E-2</v>
      </c>
      <c r="H102" s="228"/>
      <c r="I102" s="192"/>
      <c r="J102" s="193"/>
    </row>
    <row r="103" spans="1:10" ht="17" thickBot="1" x14ac:dyDescent="0.5">
      <c r="A103" s="23" t="s">
        <v>89</v>
      </c>
      <c r="B103" s="24">
        <v>5758984.1100000003</v>
      </c>
      <c r="C103" s="25">
        <v>1848882</v>
      </c>
      <c r="D103" s="24">
        <v>7628434.0099999998</v>
      </c>
      <c r="E103" s="25">
        <v>2043400</v>
      </c>
      <c r="F103" s="194">
        <f t="shared" si="1"/>
        <v>8.8080271716920733E-3</v>
      </c>
      <c r="G103" s="194">
        <f t="shared" si="0"/>
        <v>8.8949981941638806E-3</v>
      </c>
      <c r="H103" s="229"/>
      <c r="I103" s="192"/>
      <c r="J103" s="193"/>
    </row>
    <row r="104" spans="1:10" x14ac:dyDescent="0.45">
      <c r="A104" s="26" t="s">
        <v>83</v>
      </c>
      <c r="B104" s="27">
        <v>2821250.33</v>
      </c>
      <c r="C104" s="28">
        <v>1261901</v>
      </c>
      <c r="D104" s="195">
        <v>5092426.51</v>
      </c>
      <c r="E104" s="28">
        <v>1986742</v>
      </c>
      <c r="F104" s="188">
        <f>+C104/$C$90</f>
        <v>6.0116645064343744E-3</v>
      </c>
      <c r="G104" s="196">
        <f t="shared" si="0"/>
        <v>8.6483637575949582E-3</v>
      </c>
      <c r="H104" s="197"/>
      <c r="I104" s="192"/>
      <c r="J104" s="193"/>
    </row>
    <row r="105" spans="1:10" x14ac:dyDescent="0.45">
      <c r="A105" s="20" t="s">
        <v>63</v>
      </c>
      <c r="B105" s="21">
        <v>6671418.6699999999</v>
      </c>
      <c r="C105" s="22">
        <v>3349160</v>
      </c>
      <c r="D105" s="195">
        <v>3915652.53</v>
      </c>
      <c r="E105" s="22">
        <v>1739371</v>
      </c>
      <c r="F105" s="189">
        <f t="shared" si="1"/>
        <v>1.5955313688133816E-2</v>
      </c>
      <c r="G105" s="196">
        <f t="shared" si="0"/>
        <v>7.571548352736138E-3</v>
      </c>
      <c r="H105" s="197"/>
      <c r="I105" s="192"/>
      <c r="J105" s="193"/>
    </row>
    <row r="106" spans="1:10" x14ac:dyDescent="0.45">
      <c r="A106" s="20" t="s">
        <v>88</v>
      </c>
      <c r="B106" s="21">
        <v>2228967.2400000002</v>
      </c>
      <c r="C106" s="22">
        <v>706005</v>
      </c>
      <c r="D106" s="195">
        <v>4314971.2699999996</v>
      </c>
      <c r="E106" s="22">
        <v>1346322</v>
      </c>
      <c r="F106" s="189">
        <f t="shared" si="1"/>
        <v>3.3633899964142992E-3</v>
      </c>
      <c r="G106" s="196">
        <f t="shared" si="0"/>
        <v>5.8605910535201649E-3</v>
      </c>
      <c r="H106" s="198"/>
      <c r="I106" s="192"/>
      <c r="J106" s="193"/>
    </row>
    <row r="107" spans="1:10" x14ac:dyDescent="0.45">
      <c r="A107" s="20" t="s">
        <v>35</v>
      </c>
      <c r="B107" s="21">
        <v>3284381.88</v>
      </c>
      <c r="C107" s="22">
        <v>1571052</v>
      </c>
      <c r="D107" s="195">
        <v>3207262.03</v>
      </c>
      <c r="E107" s="22">
        <v>1314815</v>
      </c>
      <c r="F107" s="189">
        <f t="shared" si="1"/>
        <v>7.4844520657030436E-3</v>
      </c>
      <c r="G107" s="196">
        <f t="shared" si="0"/>
        <v>5.7234398799351979E-3</v>
      </c>
      <c r="H107" s="198"/>
      <c r="I107" s="192"/>
      <c r="J107" s="193"/>
    </row>
    <row r="108" spans="1:10" x14ac:dyDescent="0.45">
      <c r="A108" s="20" t="s">
        <v>81</v>
      </c>
      <c r="B108" s="21">
        <v>4312223.18</v>
      </c>
      <c r="C108" s="22">
        <v>1706194</v>
      </c>
      <c r="D108" s="195">
        <v>3030694.65</v>
      </c>
      <c r="E108" s="22">
        <v>1197023</v>
      </c>
      <c r="F108" s="189">
        <f t="shared" si="1"/>
        <v>8.1282651419495588E-3</v>
      </c>
      <c r="G108" s="196">
        <f t="shared" si="0"/>
        <v>5.2106868079537195E-3</v>
      </c>
      <c r="H108" s="198"/>
      <c r="I108" s="192"/>
      <c r="J108" s="193"/>
    </row>
    <row r="109" spans="1:10" x14ac:dyDescent="0.45">
      <c r="A109" s="20" t="s">
        <v>78</v>
      </c>
      <c r="B109" s="21">
        <v>1922812.98</v>
      </c>
      <c r="C109" s="22">
        <v>781954</v>
      </c>
      <c r="D109" s="195">
        <v>3416387.94</v>
      </c>
      <c r="E109" s="22">
        <v>1134106</v>
      </c>
      <c r="F109" s="189">
        <f t="shared" si="1"/>
        <v>3.7252091150291383E-3</v>
      </c>
      <c r="G109" s="196">
        <f t="shared" si="0"/>
        <v>4.9368067054861619E-3</v>
      </c>
      <c r="H109" s="198"/>
      <c r="I109" s="192"/>
      <c r="J109" s="193"/>
    </row>
    <row r="110" spans="1:10" x14ac:dyDescent="0.45">
      <c r="A110" s="20" t="s">
        <v>34</v>
      </c>
      <c r="B110" s="21">
        <v>1688333.97</v>
      </c>
      <c r="C110" s="22">
        <v>713619</v>
      </c>
      <c r="D110" s="195">
        <v>2970640.41</v>
      </c>
      <c r="E110" s="22">
        <v>1124447</v>
      </c>
      <c r="F110" s="189">
        <f t="shared" si="1"/>
        <v>3.3996629001935902E-3</v>
      </c>
      <c r="G110" s="196">
        <f t="shared" si="0"/>
        <v>4.8947607098135427E-3</v>
      </c>
      <c r="H110" s="198"/>
      <c r="I110" s="192"/>
      <c r="J110" s="193"/>
    </row>
    <row r="111" spans="1:10" x14ac:dyDescent="0.45">
      <c r="A111" s="20" t="s">
        <v>48</v>
      </c>
      <c r="B111" s="21">
        <v>1271002.42</v>
      </c>
      <c r="C111" s="22">
        <v>610585</v>
      </c>
      <c r="D111" s="195">
        <v>2344028.52</v>
      </c>
      <c r="E111" s="22">
        <v>1101377</v>
      </c>
      <c r="F111" s="189">
        <f t="shared" si="1"/>
        <v>2.9088115253583543E-3</v>
      </c>
      <c r="G111" s="196">
        <f t="shared" si="0"/>
        <v>4.7943361192588985E-3</v>
      </c>
      <c r="H111" s="198"/>
      <c r="I111" s="192"/>
      <c r="J111" s="193"/>
    </row>
    <row r="112" spans="1:10" x14ac:dyDescent="0.45">
      <c r="A112" s="20" t="s">
        <v>56</v>
      </c>
      <c r="B112" s="21">
        <v>204368.9</v>
      </c>
      <c r="C112" s="22">
        <v>95768</v>
      </c>
      <c r="D112" s="195">
        <v>2877789.09</v>
      </c>
      <c r="E112" s="22">
        <v>938244</v>
      </c>
      <c r="F112" s="189">
        <f t="shared" si="1"/>
        <v>4.5623633427044368E-4</v>
      </c>
      <c r="G112" s="196">
        <f t="shared" si="0"/>
        <v>4.0842119436650176E-3</v>
      </c>
      <c r="H112" s="198"/>
      <c r="I112" s="192"/>
      <c r="J112" s="193"/>
    </row>
    <row r="113" spans="1:10" x14ac:dyDescent="0.45">
      <c r="A113" s="20" t="s">
        <v>76</v>
      </c>
      <c r="B113" s="21">
        <v>975120.4</v>
      </c>
      <c r="C113" s="22">
        <v>414812</v>
      </c>
      <c r="D113" s="195">
        <v>1952478.58</v>
      </c>
      <c r="E113" s="22">
        <v>798269</v>
      </c>
      <c r="F113" s="189">
        <f t="shared" si="1"/>
        <v>1.9761538957834691E-3</v>
      </c>
      <c r="G113" s="196">
        <f t="shared" si="0"/>
        <v>3.4748954259846369E-3</v>
      </c>
      <c r="H113" s="198"/>
      <c r="I113" s="192"/>
      <c r="J113" s="193"/>
    </row>
    <row r="114" spans="1:10" x14ac:dyDescent="0.45">
      <c r="A114" s="20" t="s">
        <v>44</v>
      </c>
      <c r="B114" s="21">
        <v>1553914.95</v>
      </c>
      <c r="C114" s="22">
        <v>638548</v>
      </c>
      <c r="D114" s="195">
        <v>2008835.86</v>
      </c>
      <c r="E114" s="22">
        <v>711972</v>
      </c>
      <c r="F114" s="189">
        <f t="shared" si="1"/>
        <v>3.0420265514130322E-3</v>
      </c>
      <c r="G114" s="196">
        <f t="shared" si="0"/>
        <v>3.0992412911301E-3</v>
      </c>
      <c r="H114" s="198"/>
      <c r="I114" s="192"/>
      <c r="J114" s="193"/>
    </row>
    <row r="115" spans="1:10" x14ac:dyDescent="0.45">
      <c r="A115" s="20" t="s">
        <v>104</v>
      </c>
      <c r="B115" s="21">
        <v>308961.77</v>
      </c>
      <c r="C115" s="22">
        <v>142355</v>
      </c>
      <c r="D115" s="195">
        <v>1696100.53</v>
      </c>
      <c r="E115" s="22">
        <v>708841</v>
      </c>
      <c r="F115" s="189">
        <f t="shared" si="1"/>
        <v>6.781756261493298E-4</v>
      </c>
      <c r="G115" s="196">
        <f t="shared" si="0"/>
        <v>3.085611928623529E-3</v>
      </c>
      <c r="H115" s="198"/>
      <c r="I115" s="192"/>
      <c r="J115" s="193"/>
    </row>
    <row r="116" spans="1:10" x14ac:dyDescent="0.45">
      <c r="A116" s="20" t="s">
        <v>84</v>
      </c>
      <c r="B116" s="21">
        <v>5874419.6500000004</v>
      </c>
      <c r="C116" s="22">
        <v>2607135</v>
      </c>
      <c r="D116" s="195">
        <v>1517633.93</v>
      </c>
      <c r="E116" s="22">
        <v>616905</v>
      </c>
      <c r="F116" s="189">
        <f t="shared" si="1"/>
        <v>1.2420325321069389E-2</v>
      </c>
      <c r="G116" s="196">
        <f t="shared" si="0"/>
        <v>2.6854110115350246E-3</v>
      </c>
      <c r="H116" s="198"/>
      <c r="I116" s="192"/>
      <c r="J116" s="193"/>
    </row>
    <row r="117" spans="1:10" x14ac:dyDescent="0.45">
      <c r="A117" s="20" t="s">
        <v>45</v>
      </c>
      <c r="B117" s="21">
        <v>1418372.93</v>
      </c>
      <c r="C117" s="22">
        <v>777701</v>
      </c>
      <c r="D117" s="195">
        <v>1102776.6000000001</v>
      </c>
      <c r="E117" s="22">
        <v>495700</v>
      </c>
      <c r="F117" s="189">
        <f t="shared" si="1"/>
        <v>3.7049479303990721E-3</v>
      </c>
      <c r="G117" s="196">
        <f t="shared" si="0"/>
        <v>2.1578010202833687E-3</v>
      </c>
      <c r="H117" s="198"/>
      <c r="I117" s="192"/>
      <c r="J117" s="193"/>
    </row>
    <row r="118" spans="1:10" x14ac:dyDescent="0.45">
      <c r="A118" s="20" t="s">
        <v>82</v>
      </c>
      <c r="B118" s="21">
        <v>2008276.3</v>
      </c>
      <c r="C118" s="22">
        <v>980386</v>
      </c>
      <c r="D118" s="195">
        <v>997254.17999999993</v>
      </c>
      <c r="E118" s="22">
        <v>429206</v>
      </c>
      <c r="F118" s="189">
        <f t="shared" si="1"/>
        <v>4.6705341534757248E-3</v>
      </c>
      <c r="G118" s="196">
        <f t="shared" si="0"/>
        <v>1.8683501002859464E-3</v>
      </c>
      <c r="H118" s="198"/>
      <c r="I118" s="192"/>
      <c r="J118" s="193"/>
    </row>
    <row r="119" spans="1:10" x14ac:dyDescent="0.45">
      <c r="A119" s="20" t="s">
        <v>111</v>
      </c>
      <c r="B119" s="21">
        <v>0</v>
      </c>
      <c r="C119" s="22">
        <v>0</v>
      </c>
      <c r="D119" s="195">
        <v>1089966.53</v>
      </c>
      <c r="E119" s="22">
        <v>385164</v>
      </c>
      <c r="F119" s="189">
        <f t="shared" si="1"/>
        <v>0</v>
      </c>
      <c r="G119" s="196">
        <f t="shared" si="0"/>
        <v>1.6766335932548386E-3</v>
      </c>
      <c r="H119" s="198"/>
      <c r="I119" s="192"/>
      <c r="J119" s="193"/>
    </row>
    <row r="120" spans="1:10" x14ac:dyDescent="0.45">
      <c r="A120" s="20" t="s">
        <v>33</v>
      </c>
      <c r="B120" s="21">
        <v>812695.07</v>
      </c>
      <c r="C120" s="22">
        <v>369243</v>
      </c>
      <c r="D120" s="195">
        <v>900789.62</v>
      </c>
      <c r="E120" s="22">
        <v>374647</v>
      </c>
      <c r="F120" s="189">
        <f t="shared" si="1"/>
        <v>1.7590643302044674E-3</v>
      </c>
      <c r="G120" s="196">
        <f t="shared" si="0"/>
        <v>1.6308526908333735E-3</v>
      </c>
      <c r="H120" s="198"/>
      <c r="I120" s="192"/>
      <c r="J120" s="193"/>
    </row>
    <row r="121" spans="1:10" x14ac:dyDescent="0.45">
      <c r="A121" s="20" t="s">
        <v>55</v>
      </c>
      <c r="B121" s="21">
        <v>526193.05000000005</v>
      </c>
      <c r="C121" s="22">
        <v>232444</v>
      </c>
      <c r="D121" s="195">
        <v>766714.82</v>
      </c>
      <c r="E121" s="22">
        <v>294797</v>
      </c>
      <c r="F121" s="189">
        <f t="shared" si="1"/>
        <v>1.1073573477900656E-3</v>
      </c>
      <c r="G121" s="196">
        <f t="shared" si="0"/>
        <v>1.2832625930532101E-3</v>
      </c>
      <c r="H121" s="198"/>
      <c r="I121" s="192"/>
      <c r="J121" s="193"/>
    </row>
    <row r="122" spans="1:10" x14ac:dyDescent="0.45">
      <c r="A122" s="20" t="s">
        <v>43</v>
      </c>
      <c r="B122" s="21">
        <v>711658.13</v>
      </c>
      <c r="C122" s="22">
        <v>284500</v>
      </c>
      <c r="D122" s="195">
        <v>751652.32000000007</v>
      </c>
      <c r="E122" s="22">
        <v>280982</v>
      </c>
      <c r="F122" s="189">
        <f t="shared" si="1"/>
        <v>1.355350817600255E-3</v>
      </c>
      <c r="G122" s="196">
        <f t="shared" si="0"/>
        <v>1.2231253707509814E-3</v>
      </c>
      <c r="H122" s="198"/>
      <c r="I122" s="192"/>
      <c r="J122" s="193"/>
    </row>
    <row r="123" spans="1:10" x14ac:dyDescent="0.45">
      <c r="A123" s="20" t="s">
        <v>100</v>
      </c>
      <c r="B123" s="21">
        <v>798343.24</v>
      </c>
      <c r="C123" s="22">
        <v>322964</v>
      </c>
      <c r="D123" s="195">
        <v>790776.79</v>
      </c>
      <c r="E123" s="22">
        <v>276083</v>
      </c>
      <c r="F123" s="189">
        <f t="shared" si="1"/>
        <v>1.5385923425499078E-3</v>
      </c>
      <c r="G123" s="196">
        <f t="shared" si="0"/>
        <v>1.2017998367619392E-3</v>
      </c>
      <c r="H123" s="198"/>
      <c r="I123" s="192"/>
      <c r="J123" s="193"/>
    </row>
    <row r="124" spans="1:10" x14ac:dyDescent="0.45">
      <c r="A124" s="20" t="s">
        <v>85</v>
      </c>
      <c r="B124" s="21">
        <v>0</v>
      </c>
      <c r="C124" s="22">
        <v>0</v>
      </c>
      <c r="D124" s="195">
        <v>890017.4</v>
      </c>
      <c r="E124" s="22">
        <v>271828</v>
      </c>
      <c r="F124" s="189">
        <f t="shared" si="1"/>
        <v>0</v>
      </c>
      <c r="G124" s="196">
        <f t="shared" si="0"/>
        <v>1.1832776593536161E-3</v>
      </c>
      <c r="H124" s="198"/>
      <c r="I124" s="192"/>
      <c r="J124" s="193"/>
    </row>
    <row r="125" spans="1:10" x14ac:dyDescent="0.45">
      <c r="A125" s="20" t="s">
        <v>112</v>
      </c>
      <c r="B125" s="21">
        <v>169483.48</v>
      </c>
      <c r="C125" s="22">
        <v>76237</v>
      </c>
      <c r="D125" s="195">
        <v>679246.24</v>
      </c>
      <c r="E125" s="22">
        <v>237040</v>
      </c>
      <c r="F125" s="189">
        <f t="shared" si="1"/>
        <v>3.6319114334407962E-4</v>
      </c>
      <c r="G125" s="196">
        <f t="shared" si="0"/>
        <v>1.0318441675367556E-3</v>
      </c>
      <c r="H125" s="198"/>
      <c r="I125" s="192"/>
      <c r="J125" s="193"/>
    </row>
    <row r="126" spans="1:10" x14ac:dyDescent="0.45">
      <c r="A126" s="20" t="s">
        <v>91</v>
      </c>
      <c r="B126" s="21">
        <v>396450</v>
      </c>
      <c r="C126" s="22">
        <v>157435</v>
      </c>
      <c r="D126" s="195">
        <v>652884.18999999994</v>
      </c>
      <c r="E126" s="22">
        <v>232757</v>
      </c>
      <c r="F126" s="189">
        <f t="shared" ref="F126:F162" si="2">+C126/$C$90</f>
        <v>7.5001636544427472E-4</v>
      </c>
      <c r="G126" s="196">
        <f t="shared" ref="G126:G162" si="3">+E126/$E$90</f>
        <v>1.0132001050597056E-3</v>
      </c>
      <c r="H126" s="198"/>
      <c r="I126" s="192"/>
      <c r="J126" s="193"/>
    </row>
    <row r="127" spans="1:10" x14ac:dyDescent="0.45">
      <c r="A127" s="20" t="s">
        <v>53</v>
      </c>
      <c r="B127" s="21">
        <v>639967.67999999993</v>
      </c>
      <c r="C127" s="22">
        <v>297448</v>
      </c>
      <c r="D127" s="195">
        <v>612382.04</v>
      </c>
      <c r="E127" s="22">
        <v>232134</v>
      </c>
      <c r="F127" s="189">
        <f t="shared" si="2"/>
        <v>1.4170347627190181E-3</v>
      </c>
      <c r="G127" s="196">
        <f t="shared" si="3"/>
        <v>1.0104881622805316E-3</v>
      </c>
      <c r="H127" s="198"/>
      <c r="I127" s="192"/>
      <c r="J127" s="193"/>
    </row>
    <row r="128" spans="1:10" x14ac:dyDescent="0.45">
      <c r="A128" s="20" t="s">
        <v>116</v>
      </c>
      <c r="B128" s="21">
        <v>368718.96</v>
      </c>
      <c r="C128" s="22">
        <v>182126</v>
      </c>
      <c r="D128" s="195">
        <v>719219.6</v>
      </c>
      <c r="E128" s="22">
        <v>223916</v>
      </c>
      <c r="F128" s="189">
        <f t="shared" si="2"/>
        <v>8.6764366610286132E-4</v>
      </c>
      <c r="G128" s="196">
        <f t="shared" si="3"/>
        <v>9.7471489460918058E-4</v>
      </c>
      <c r="H128" s="198"/>
      <c r="I128" s="192"/>
      <c r="J128" s="193"/>
    </row>
    <row r="129" spans="1:11" x14ac:dyDescent="0.45">
      <c r="A129" s="20" t="s">
        <v>86</v>
      </c>
      <c r="B129" s="21">
        <v>414039.9</v>
      </c>
      <c r="C129" s="22">
        <v>205725</v>
      </c>
      <c r="D129" s="195">
        <v>560278.65</v>
      </c>
      <c r="E129" s="22">
        <v>215750</v>
      </c>
      <c r="F129" s="189">
        <f t="shared" si="2"/>
        <v>9.8006870632974508E-4</v>
      </c>
      <c r="G129" s="196">
        <f t="shared" si="3"/>
        <v>9.3916798492260807E-4</v>
      </c>
      <c r="H129" s="198"/>
      <c r="I129" s="192"/>
      <c r="J129" s="193"/>
    </row>
    <row r="130" spans="1:11" x14ac:dyDescent="0.45">
      <c r="A130" s="20" t="s">
        <v>105</v>
      </c>
      <c r="B130" s="21">
        <v>110510</v>
      </c>
      <c r="C130" s="22">
        <v>52910</v>
      </c>
      <c r="D130" s="195">
        <v>509785.56999999989</v>
      </c>
      <c r="E130" s="22">
        <v>211640</v>
      </c>
      <c r="F130" s="189">
        <f t="shared" si="2"/>
        <v>2.5206190425036728E-4</v>
      </c>
      <c r="G130" s="196">
        <f t="shared" si="3"/>
        <v>9.212769980487637E-4</v>
      </c>
      <c r="H130" s="198"/>
      <c r="I130" s="192"/>
      <c r="J130" s="193"/>
    </row>
    <row r="131" spans="1:11" x14ac:dyDescent="0.45">
      <c r="A131" s="20" t="s">
        <v>70</v>
      </c>
      <c r="B131" s="21">
        <v>245929.08</v>
      </c>
      <c r="C131" s="22">
        <v>77978</v>
      </c>
      <c r="D131" s="195">
        <v>620157</v>
      </c>
      <c r="E131" s="22">
        <v>203487</v>
      </c>
      <c r="F131" s="189">
        <f t="shared" si="2"/>
        <v>3.7148522339132758E-4</v>
      </c>
      <c r="G131" s="196">
        <f t="shared" si="3"/>
        <v>8.857866778583858E-4</v>
      </c>
      <c r="H131" s="198"/>
      <c r="I131" s="192"/>
      <c r="J131" s="193"/>
    </row>
    <row r="132" spans="1:11" x14ac:dyDescent="0.45">
      <c r="A132" s="20" t="s">
        <v>62</v>
      </c>
      <c r="B132" s="21">
        <v>204226.7</v>
      </c>
      <c r="C132" s="22">
        <v>87435</v>
      </c>
      <c r="D132" s="195">
        <v>435113.6</v>
      </c>
      <c r="E132" s="22">
        <v>164927</v>
      </c>
      <c r="F132" s="189">
        <f t="shared" si="2"/>
        <v>4.1653813264280602E-4</v>
      </c>
      <c r="G132" s="196">
        <f t="shared" si="3"/>
        <v>7.1793352606874155E-4</v>
      </c>
      <c r="H132" s="198"/>
      <c r="I132" s="192"/>
      <c r="J132" s="193"/>
    </row>
    <row r="133" spans="1:11" x14ac:dyDescent="0.45">
      <c r="A133" s="20" t="s">
        <v>69</v>
      </c>
      <c r="B133" s="21">
        <v>659800.4</v>
      </c>
      <c r="C133" s="22">
        <v>273496</v>
      </c>
      <c r="D133" s="195">
        <v>395082</v>
      </c>
      <c r="E133" s="22">
        <v>163230</v>
      </c>
      <c r="F133" s="189">
        <f t="shared" si="2"/>
        <v>1.3029280394038641E-3</v>
      </c>
      <c r="G133" s="196">
        <f t="shared" si="3"/>
        <v>7.105464202962564E-4</v>
      </c>
      <c r="H133" s="198"/>
      <c r="I133" s="192"/>
      <c r="J133" s="193"/>
    </row>
    <row r="134" spans="1:11" x14ac:dyDescent="0.45">
      <c r="A134" s="20" t="s">
        <v>67</v>
      </c>
      <c r="B134" s="21">
        <v>491607.44</v>
      </c>
      <c r="C134" s="22">
        <v>235557</v>
      </c>
      <c r="D134" s="195">
        <v>361827.48</v>
      </c>
      <c r="E134" s="22">
        <v>146667</v>
      </c>
      <c r="F134" s="189">
        <f t="shared" si="2"/>
        <v>1.1221876012002224E-3</v>
      </c>
      <c r="G134" s="196">
        <f t="shared" si="3"/>
        <v>6.3844704910611424E-4</v>
      </c>
      <c r="H134" s="198"/>
      <c r="I134" s="192"/>
      <c r="J134" s="193"/>
    </row>
    <row r="135" spans="1:11" x14ac:dyDescent="0.45">
      <c r="A135" s="20" t="s">
        <v>68</v>
      </c>
      <c r="B135" s="21">
        <v>83200</v>
      </c>
      <c r="C135" s="22">
        <v>40000</v>
      </c>
      <c r="D135" s="195">
        <v>540733.73</v>
      </c>
      <c r="E135" s="22">
        <v>145709</v>
      </c>
      <c r="F135" s="189">
        <f t="shared" si="2"/>
        <v>1.9055899017226784E-4</v>
      </c>
      <c r="G135" s="196">
        <f t="shared" si="3"/>
        <v>6.3427683854038613E-4</v>
      </c>
      <c r="H135" s="198"/>
      <c r="I135" s="192"/>
      <c r="J135" s="193"/>
    </row>
    <row r="136" spans="1:11" x14ac:dyDescent="0.45">
      <c r="A136" s="20" t="s">
        <v>92</v>
      </c>
      <c r="B136" s="21">
        <v>306625.96000000002</v>
      </c>
      <c r="C136" s="22">
        <v>147566</v>
      </c>
      <c r="D136" s="195">
        <v>334447.02</v>
      </c>
      <c r="E136" s="22">
        <v>145475</v>
      </c>
      <c r="F136" s="189">
        <f t="shared" si="2"/>
        <v>7.03000698594022E-4</v>
      </c>
      <c r="G136" s="196">
        <f t="shared" si="3"/>
        <v>6.3325822760888252E-4</v>
      </c>
      <c r="H136" s="198"/>
      <c r="I136" s="192"/>
      <c r="J136" s="199"/>
      <c r="K136" s="193"/>
    </row>
    <row r="137" spans="1:11" x14ac:dyDescent="0.45">
      <c r="A137" s="20" t="s">
        <v>79</v>
      </c>
      <c r="B137" s="21">
        <v>209792.01</v>
      </c>
      <c r="C137" s="22">
        <v>84988</v>
      </c>
      <c r="D137" s="195">
        <v>314975.01</v>
      </c>
      <c r="E137" s="22">
        <v>133873</v>
      </c>
      <c r="F137" s="189">
        <f t="shared" si="2"/>
        <v>4.0488068641901753E-4</v>
      </c>
      <c r="G137" s="196">
        <f t="shared" si="3"/>
        <v>5.8275427877424945E-4</v>
      </c>
      <c r="H137" s="198"/>
      <c r="I137" s="192"/>
      <c r="J137" s="199"/>
      <c r="K137" s="193"/>
    </row>
    <row r="138" spans="1:11" x14ac:dyDescent="0.45">
      <c r="A138" s="20" t="s">
        <v>107</v>
      </c>
      <c r="B138" s="21">
        <v>0</v>
      </c>
      <c r="C138" s="22">
        <v>0</v>
      </c>
      <c r="D138" s="195">
        <v>288705.32</v>
      </c>
      <c r="E138" s="22">
        <v>90220</v>
      </c>
      <c r="F138" s="189">
        <f t="shared" si="2"/>
        <v>0</v>
      </c>
      <c r="G138" s="196">
        <f t="shared" si="3"/>
        <v>3.9273110359081204E-4</v>
      </c>
      <c r="H138" s="198"/>
      <c r="I138" s="192"/>
      <c r="J138" s="199"/>
      <c r="K138" s="193"/>
    </row>
    <row r="139" spans="1:11" x14ac:dyDescent="0.45">
      <c r="A139" s="20" t="s">
        <v>117</v>
      </c>
      <c r="B139" s="21">
        <v>0</v>
      </c>
      <c r="C139" s="22">
        <v>0</v>
      </c>
      <c r="D139" s="195">
        <v>246524.4</v>
      </c>
      <c r="E139" s="22">
        <v>83703</v>
      </c>
      <c r="F139" s="189">
        <f t="shared" si="2"/>
        <v>0</v>
      </c>
      <c r="G139" s="196">
        <f t="shared" si="3"/>
        <v>3.6436235384462137E-4</v>
      </c>
      <c r="H139" s="198"/>
      <c r="I139" s="192"/>
      <c r="J139" s="199"/>
      <c r="K139" s="193"/>
    </row>
    <row r="140" spans="1:11" x14ac:dyDescent="0.45">
      <c r="A140" s="20" t="s">
        <v>36</v>
      </c>
      <c r="B140" s="21">
        <v>529154.12</v>
      </c>
      <c r="C140" s="22">
        <v>188175</v>
      </c>
      <c r="D140" s="195">
        <v>506530.04</v>
      </c>
      <c r="E140" s="22">
        <v>82862</v>
      </c>
      <c r="F140" s="189">
        <f t="shared" si="2"/>
        <v>8.9646094939166258E-4</v>
      </c>
      <c r="G140" s="196">
        <f t="shared" si="3"/>
        <v>3.6070144874464496E-4</v>
      </c>
      <c r="H140" s="198"/>
      <c r="I140" s="192"/>
      <c r="J140" s="199"/>
      <c r="K140" s="193"/>
    </row>
    <row r="141" spans="1:11" x14ac:dyDescent="0.45">
      <c r="A141" s="20" t="s">
        <v>71</v>
      </c>
      <c r="B141" s="21">
        <v>565133.93999999994</v>
      </c>
      <c r="C141" s="22">
        <v>226106</v>
      </c>
      <c r="D141" s="195">
        <v>268731.88</v>
      </c>
      <c r="E141" s="22">
        <v>81003</v>
      </c>
      <c r="F141" s="189">
        <f t="shared" si="2"/>
        <v>1.0771632757972699E-3</v>
      </c>
      <c r="G141" s="196">
        <f t="shared" si="3"/>
        <v>3.5260915078881122E-4</v>
      </c>
      <c r="H141" s="198"/>
      <c r="I141" s="192"/>
      <c r="J141" s="199"/>
      <c r="K141" s="193"/>
    </row>
    <row r="142" spans="1:11" x14ac:dyDescent="0.45">
      <c r="A142" s="20" t="s">
        <v>57</v>
      </c>
      <c r="B142" s="21">
        <v>120131.49</v>
      </c>
      <c r="C142" s="22">
        <v>36381</v>
      </c>
      <c r="D142" s="195">
        <v>227687.83</v>
      </c>
      <c r="E142" s="22">
        <v>78579</v>
      </c>
      <c r="F142" s="189">
        <f t="shared" si="2"/>
        <v>1.7331816553643192E-4</v>
      </c>
      <c r="G142" s="196">
        <f t="shared" si="3"/>
        <v>3.42057386267595E-4</v>
      </c>
      <c r="H142" s="198"/>
      <c r="I142" s="192"/>
      <c r="J142" s="199"/>
      <c r="K142" s="193"/>
    </row>
    <row r="143" spans="1:11" x14ac:dyDescent="0.45">
      <c r="A143" s="20" t="s">
        <v>59</v>
      </c>
      <c r="B143" s="21">
        <v>435059.42</v>
      </c>
      <c r="C143" s="22">
        <v>170454</v>
      </c>
      <c r="D143" s="195">
        <v>288599</v>
      </c>
      <c r="E143" s="22">
        <v>72939</v>
      </c>
      <c r="F143" s="189">
        <f t="shared" si="2"/>
        <v>8.1203855277059357E-4</v>
      </c>
      <c r="G143" s="196">
        <f t="shared" si="3"/>
        <v>3.175062509954582E-4</v>
      </c>
      <c r="H143" s="198"/>
      <c r="I143" s="192"/>
      <c r="J143" s="199"/>
      <c r="K143" s="193"/>
    </row>
    <row r="144" spans="1:11" x14ac:dyDescent="0.45">
      <c r="A144" s="20" t="s">
        <v>127</v>
      </c>
      <c r="B144" s="21">
        <v>0</v>
      </c>
      <c r="C144" s="22">
        <v>0</v>
      </c>
      <c r="D144" s="195">
        <v>141444</v>
      </c>
      <c r="E144" s="22">
        <v>52910</v>
      </c>
      <c r="F144" s="189">
        <f t="shared" si="2"/>
        <v>0</v>
      </c>
      <c r="G144" s="196">
        <f t="shared" si="3"/>
        <v>2.3031924951219093E-4</v>
      </c>
      <c r="H144" s="198"/>
      <c r="I144" s="199"/>
      <c r="J144" s="193"/>
    </row>
    <row r="145" spans="1:10" x14ac:dyDescent="0.45">
      <c r="A145" s="20" t="s">
        <v>58</v>
      </c>
      <c r="B145" s="21">
        <v>0</v>
      </c>
      <c r="C145" s="22">
        <v>0</v>
      </c>
      <c r="D145" s="195">
        <v>154723</v>
      </c>
      <c r="E145" s="22">
        <v>50186</v>
      </c>
      <c r="F145" s="189">
        <f t="shared" si="2"/>
        <v>0</v>
      </c>
      <c r="G145" s="196">
        <f t="shared" si="3"/>
        <v>2.1846157354032912E-4</v>
      </c>
      <c r="H145" s="198"/>
      <c r="I145" s="199"/>
      <c r="J145" s="193"/>
    </row>
    <row r="146" spans="1:10" x14ac:dyDescent="0.45">
      <c r="A146" s="20" t="s">
        <v>98</v>
      </c>
      <c r="B146" s="21">
        <v>0</v>
      </c>
      <c r="C146" s="22">
        <v>0</v>
      </c>
      <c r="D146" s="195">
        <v>123670.71</v>
      </c>
      <c r="E146" s="22">
        <v>50130</v>
      </c>
      <c r="F146" s="189"/>
      <c r="G146" s="196"/>
      <c r="H146" s="198"/>
      <c r="I146" s="199"/>
      <c r="J146" s="193"/>
    </row>
    <row r="147" spans="1:10" x14ac:dyDescent="0.45">
      <c r="A147" s="20" t="s">
        <v>119</v>
      </c>
      <c r="B147" s="21">
        <v>0</v>
      </c>
      <c r="C147" s="22">
        <v>0</v>
      </c>
      <c r="D147" s="195">
        <v>126949.8</v>
      </c>
      <c r="E147" s="22">
        <v>50000</v>
      </c>
      <c r="F147" s="189"/>
      <c r="G147" s="196"/>
      <c r="H147" s="198"/>
      <c r="I147" s="199"/>
      <c r="J147" s="193"/>
    </row>
    <row r="148" spans="1:10" x14ac:dyDescent="0.45">
      <c r="A148" s="20" t="s">
        <v>65</v>
      </c>
      <c r="B148" s="21">
        <v>272129.48</v>
      </c>
      <c r="C148" s="22">
        <v>137440</v>
      </c>
      <c r="D148" s="195">
        <v>108496.73</v>
      </c>
      <c r="E148" s="22">
        <v>48501</v>
      </c>
      <c r="F148" s="189"/>
      <c r="G148" s="196"/>
      <c r="H148" s="198"/>
      <c r="I148" s="199"/>
      <c r="J148" s="193"/>
    </row>
    <row r="149" spans="1:10" x14ac:dyDescent="0.45">
      <c r="A149" s="20" t="s">
        <v>113</v>
      </c>
      <c r="B149" s="21">
        <v>0</v>
      </c>
      <c r="C149" s="22">
        <v>0</v>
      </c>
      <c r="D149" s="195">
        <v>132693.79999999999</v>
      </c>
      <c r="E149" s="22">
        <v>47382</v>
      </c>
      <c r="F149" s="189"/>
      <c r="G149" s="196"/>
      <c r="H149" s="198"/>
      <c r="I149" s="199"/>
      <c r="J149" s="193"/>
    </row>
    <row r="150" spans="1:10" x14ac:dyDescent="0.45">
      <c r="A150" s="20" t="s">
        <v>77</v>
      </c>
      <c r="B150" s="21">
        <v>0</v>
      </c>
      <c r="C150" s="22">
        <v>0</v>
      </c>
      <c r="D150" s="195">
        <v>112153.86</v>
      </c>
      <c r="E150" s="22">
        <v>45591</v>
      </c>
      <c r="F150" s="189"/>
      <c r="G150" s="196"/>
      <c r="H150" s="198"/>
      <c r="I150" s="199"/>
      <c r="J150" s="193"/>
    </row>
    <row r="151" spans="1:10" x14ac:dyDescent="0.45">
      <c r="A151" s="20" t="s">
        <v>94</v>
      </c>
      <c r="B151" s="21">
        <v>0</v>
      </c>
      <c r="C151" s="22">
        <v>0</v>
      </c>
      <c r="D151" s="195">
        <v>81675</v>
      </c>
      <c r="E151" s="22">
        <v>44092</v>
      </c>
      <c r="F151" s="189"/>
      <c r="G151" s="196"/>
      <c r="H151" s="198"/>
      <c r="I151" s="199"/>
      <c r="J151" s="193"/>
    </row>
    <row r="152" spans="1:10" x14ac:dyDescent="0.45">
      <c r="A152" s="20" t="s">
        <v>106</v>
      </c>
      <c r="B152" s="21">
        <v>106725</v>
      </c>
      <c r="C152" s="22">
        <v>42990</v>
      </c>
      <c r="D152" s="195">
        <v>95627.199999999997</v>
      </c>
      <c r="E152" s="22">
        <v>40520</v>
      </c>
      <c r="F152" s="189"/>
      <c r="G152" s="196"/>
      <c r="H152" s="198"/>
      <c r="I152" s="199"/>
      <c r="J152" s="193"/>
    </row>
    <row r="153" spans="1:10" x14ac:dyDescent="0.45">
      <c r="A153" s="20" t="s">
        <v>60</v>
      </c>
      <c r="B153" s="21">
        <v>738853.36</v>
      </c>
      <c r="C153" s="22">
        <v>319256</v>
      </c>
      <c r="D153" s="195">
        <v>123840</v>
      </c>
      <c r="E153" s="22">
        <v>36000</v>
      </c>
      <c r="F153" s="189"/>
      <c r="G153" s="196"/>
      <c r="H153" s="198"/>
      <c r="I153" s="199"/>
      <c r="J153" s="193"/>
    </row>
    <row r="154" spans="1:10" x14ac:dyDescent="0.45">
      <c r="A154" s="20" t="s">
        <v>72</v>
      </c>
      <c r="B154" s="21">
        <v>0</v>
      </c>
      <c r="C154" s="22">
        <v>0</v>
      </c>
      <c r="D154" s="195">
        <v>125001</v>
      </c>
      <c r="E154" s="22">
        <v>34039</v>
      </c>
      <c r="F154" s="189"/>
      <c r="G154" s="196"/>
      <c r="H154" s="198"/>
      <c r="I154" s="199"/>
      <c r="J154" s="193"/>
    </row>
    <row r="155" spans="1:10" x14ac:dyDescent="0.45">
      <c r="A155" s="20" t="s">
        <v>121</v>
      </c>
      <c r="B155" s="21">
        <v>0</v>
      </c>
      <c r="C155" s="22">
        <v>0</v>
      </c>
      <c r="D155" s="195">
        <v>134511.5</v>
      </c>
      <c r="E155" s="22">
        <v>32618</v>
      </c>
      <c r="F155" s="189"/>
      <c r="G155" s="196"/>
      <c r="H155" s="198"/>
      <c r="I155" s="199"/>
      <c r="J155" s="193"/>
    </row>
    <row r="156" spans="1:10" x14ac:dyDescent="0.45">
      <c r="A156" s="20" t="s">
        <v>73</v>
      </c>
      <c r="B156" s="21">
        <v>0</v>
      </c>
      <c r="C156" s="22">
        <v>0</v>
      </c>
      <c r="D156" s="195">
        <v>191400</v>
      </c>
      <c r="E156" s="22">
        <v>29101</v>
      </c>
      <c r="F156" s="189"/>
      <c r="G156" s="196"/>
      <c r="H156" s="198"/>
      <c r="I156" s="199"/>
      <c r="J156" s="193"/>
    </row>
    <row r="157" spans="1:10" x14ac:dyDescent="0.45">
      <c r="A157" s="20" t="s">
        <v>120</v>
      </c>
      <c r="B157" s="21">
        <v>0</v>
      </c>
      <c r="C157" s="22">
        <v>0</v>
      </c>
      <c r="D157" s="195">
        <v>77178.600000000006</v>
      </c>
      <c r="E157" s="22">
        <v>23744</v>
      </c>
      <c r="F157" s="189"/>
      <c r="G157" s="196"/>
      <c r="H157" s="198"/>
      <c r="I157" s="199"/>
      <c r="J157" s="193"/>
    </row>
    <row r="158" spans="1:10" x14ac:dyDescent="0.45">
      <c r="A158" s="20" t="s">
        <v>64</v>
      </c>
      <c r="B158" s="21">
        <v>0</v>
      </c>
      <c r="C158" s="22">
        <v>0</v>
      </c>
      <c r="D158" s="195">
        <v>66571.600000000006</v>
      </c>
      <c r="E158" s="22">
        <v>19753</v>
      </c>
      <c r="F158" s="189"/>
      <c r="G158" s="196"/>
      <c r="H158" s="198"/>
      <c r="I158" s="199"/>
      <c r="J158" s="193"/>
    </row>
    <row r="159" spans="1:10" x14ac:dyDescent="0.45">
      <c r="A159" s="20" t="s">
        <v>114</v>
      </c>
      <c r="B159" s="21">
        <v>235283.32</v>
      </c>
      <c r="C159" s="22">
        <v>105820</v>
      </c>
      <c r="D159" s="195">
        <v>0</v>
      </c>
      <c r="E159" s="22">
        <v>0</v>
      </c>
      <c r="F159" s="189"/>
      <c r="G159" s="196"/>
      <c r="H159" s="198"/>
      <c r="I159" s="199"/>
      <c r="J159" s="193"/>
    </row>
    <row r="160" spans="1:10" x14ac:dyDescent="0.45">
      <c r="A160" s="20" t="s">
        <v>139</v>
      </c>
      <c r="B160" s="21">
        <v>92736</v>
      </c>
      <c r="C160" s="22">
        <v>40320</v>
      </c>
      <c r="D160" s="195">
        <v>0</v>
      </c>
      <c r="E160" s="22">
        <v>0</v>
      </c>
      <c r="F160" s="189"/>
      <c r="G160" s="196"/>
      <c r="H160" s="198"/>
      <c r="I160" s="199"/>
      <c r="J160" s="193"/>
    </row>
    <row r="161" spans="1:10" x14ac:dyDescent="0.45">
      <c r="A161" s="20" t="s">
        <v>52</v>
      </c>
      <c r="B161" s="21">
        <v>167364.12</v>
      </c>
      <c r="C161" s="22">
        <v>82600</v>
      </c>
      <c r="D161" s="195">
        <v>0</v>
      </c>
      <c r="E161" s="22">
        <v>0</v>
      </c>
      <c r="F161" s="189"/>
      <c r="G161" s="196"/>
      <c r="H161" s="198"/>
      <c r="I161" s="199"/>
      <c r="J161" s="193"/>
    </row>
    <row r="162" spans="1:10" x14ac:dyDescent="0.45">
      <c r="A162" s="20" t="s">
        <v>140</v>
      </c>
      <c r="B162" s="21">
        <v>103501.13</v>
      </c>
      <c r="C162" s="22">
        <v>48501</v>
      </c>
      <c r="D162" s="195">
        <v>0</v>
      </c>
      <c r="E162" s="22">
        <v>0</v>
      </c>
      <c r="F162" s="189">
        <f t="shared" si="2"/>
        <v>2.3105753955862907E-4</v>
      </c>
      <c r="G162" s="196">
        <f t="shared" si="3"/>
        <v>0</v>
      </c>
      <c r="H162" s="198"/>
      <c r="I162" s="199"/>
      <c r="J162" s="193"/>
    </row>
    <row r="163" spans="1:10" x14ac:dyDescent="0.45">
      <c r="A163" s="20" t="s">
        <v>122</v>
      </c>
      <c r="B163" s="21">
        <v>45000</v>
      </c>
      <c r="C163" s="22">
        <v>12500</v>
      </c>
      <c r="D163" s="195">
        <v>0</v>
      </c>
      <c r="E163" s="200">
        <v>0</v>
      </c>
      <c r="F163" s="189">
        <f t="shared" ref="F163" si="4">+C163/$C$90</f>
        <v>5.9549684428833706E-5</v>
      </c>
      <c r="G163" s="196">
        <f t="shared" ref="G163" si="5">+E163/$E$90</f>
        <v>0</v>
      </c>
      <c r="I163" s="199"/>
      <c r="J163" s="193"/>
    </row>
    <row r="164" spans="1:10" ht="17" thickBot="1" x14ac:dyDescent="0.5">
      <c r="A164" s="23" t="s">
        <v>93</v>
      </c>
      <c r="B164" s="24">
        <v>240287.58</v>
      </c>
      <c r="C164" s="25">
        <v>97143</v>
      </c>
      <c r="D164" s="201">
        <v>0</v>
      </c>
      <c r="E164" s="202">
        <v>0</v>
      </c>
      <c r="F164" s="194"/>
      <c r="G164" s="203"/>
      <c r="I164" s="199"/>
      <c r="J164" s="193"/>
    </row>
    <row r="165" spans="1:10" x14ac:dyDescent="0.45">
      <c r="I165" s="199"/>
      <c r="J165" s="193"/>
    </row>
    <row r="166" spans="1:10" x14ac:dyDescent="0.45">
      <c r="I166" s="199"/>
      <c r="J166" s="193"/>
    </row>
    <row r="167" spans="1:10" x14ac:dyDescent="0.45">
      <c r="I167" s="199"/>
      <c r="J167" s="193"/>
    </row>
    <row r="168" spans="1:10" x14ac:dyDescent="0.45">
      <c r="I168" s="199"/>
      <c r="J168" s="193"/>
    </row>
    <row r="169" spans="1:10" x14ac:dyDescent="0.45">
      <c r="I169" s="199"/>
      <c r="J169" s="193"/>
    </row>
    <row r="170" spans="1:10" x14ac:dyDescent="0.45">
      <c r="I170" s="199"/>
      <c r="J170" s="193"/>
    </row>
    <row r="171" spans="1:10" x14ac:dyDescent="0.45">
      <c r="I171" s="199"/>
      <c r="J171" s="193"/>
    </row>
    <row r="172" spans="1:10" x14ac:dyDescent="0.45">
      <c r="I172" s="199"/>
      <c r="J172" s="193"/>
    </row>
    <row r="173" spans="1:10" x14ac:dyDescent="0.45">
      <c r="I173" s="199"/>
      <c r="J173" s="193"/>
    </row>
    <row r="174" spans="1:10" x14ac:dyDescent="0.45">
      <c r="I174" s="199"/>
      <c r="J174" s="193"/>
    </row>
    <row r="175" spans="1:10" x14ac:dyDescent="0.45">
      <c r="I175" s="199"/>
      <c r="J175" s="193"/>
    </row>
    <row r="176" spans="1:10" x14ac:dyDescent="0.45">
      <c r="I176" s="199"/>
      <c r="J176" s="193"/>
    </row>
    <row r="177" spans="9:10" x14ac:dyDescent="0.45">
      <c r="I177" s="199"/>
      <c r="J177" s="193"/>
    </row>
    <row r="178" spans="9:10" x14ac:dyDescent="0.45">
      <c r="I178" s="199"/>
      <c r="J178" s="193"/>
    </row>
  </sheetData>
  <mergeCells count="11">
    <mergeCell ref="H94:H103"/>
    <mergeCell ref="K10:L11"/>
    <mergeCell ref="A1:A3"/>
    <mergeCell ref="B10:C10"/>
    <mergeCell ref="D10:E10"/>
    <mergeCell ref="A10:A11"/>
    <mergeCell ref="A92:A93"/>
    <mergeCell ref="B92:C92"/>
    <mergeCell ref="D92:E92"/>
    <mergeCell ref="F92:F93"/>
    <mergeCell ref="G92:G93"/>
  </mergeCells>
  <phoneticPr fontId="9" type="noConversion"/>
  <conditionalFormatting sqref="F12:G91">
    <cfRule type="cellIs" dxfId="6" priority="4" operator="lessThan">
      <formula>0</formula>
    </cfRule>
  </conditionalFormatting>
  <conditionalFormatting sqref="F92:G92 F96:G65141 H106:H65146">
    <cfRule type="cellIs" dxfId="5" priority="1" stopIfTrue="1" operator="lessThan">
      <formula>0</formula>
    </cfRule>
  </conditionalFormatting>
  <conditionalFormatting sqref="F59:H91 F1:H10 H92:H94 F94:G94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85"/>
  <sheetViews>
    <sheetView showGridLines="0" zoomScale="70" zoomScaleNormal="70" workbookViewId="0">
      <selection activeCell="G105" sqref="G105:G114"/>
    </sheetView>
  </sheetViews>
  <sheetFormatPr baseColWidth="10" defaultColWidth="9.08984375" defaultRowHeight="16.5" x14ac:dyDescent="0.45"/>
  <cols>
    <col min="1" max="1" width="32" style="142" customWidth="1"/>
    <col min="2" max="2" width="18.453125" style="146" customWidth="1"/>
    <col min="3" max="3" width="17.54296875" style="147" customWidth="1"/>
    <col min="4" max="4" width="18.6328125" style="146" bestFit="1" customWidth="1"/>
    <col min="5" max="5" width="16.453125" style="147" bestFit="1" customWidth="1"/>
    <col min="6" max="6" width="16.453125" style="149" bestFit="1" customWidth="1"/>
    <col min="7" max="7" width="16.453125" style="149" customWidth="1"/>
    <col min="8" max="8" width="16.453125" style="149" bestFit="1" customWidth="1"/>
    <col min="9" max="9" width="10.453125" style="150" customWidth="1"/>
    <col min="10" max="10" width="15.08984375" style="142" bestFit="1" customWidth="1"/>
    <col min="11" max="11" width="19.453125" style="142" bestFit="1" customWidth="1"/>
    <col min="12" max="12" width="18.6328125" style="142" customWidth="1"/>
    <col min="13" max="13" width="20.453125" style="142" customWidth="1"/>
    <col min="14" max="14" width="13.6328125" style="142" bestFit="1" customWidth="1"/>
    <col min="15" max="16384" width="9.08984375" style="142"/>
  </cols>
  <sheetData>
    <row r="1" spans="1:15" x14ac:dyDescent="0.45">
      <c r="A1" s="234"/>
      <c r="F1" s="148"/>
      <c r="G1" s="148"/>
    </row>
    <row r="2" spans="1:15" x14ac:dyDescent="0.45">
      <c r="A2" s="234"/>
      <c r="B2" s="151"/>
      <c r="D2" s="151"/>
    </row>
    <row r="3" spans="1:15" x14ac:dyDescent="0.45">
      <c r="A3" s="234"/>
      <c r="B3" s="151"/>
      <c r="D3" s="151"/>
    </row>
    <row r="4" spans="1:15" s="143" customFormat="1" x14ac:dyDescent="0.45">
      <c r="A4" s="48" t="s">
        <v>5</v>
      </c>
      <c r="B4" s="152"/>
      <c r="C4" s="153"/>
      <c r="D4" s="151"/>
      <c r="E4" s="153"/>
      <c r="F4" s="148"/>
      <c r="G4" s="148"/>
      <c r="H4" s="148"/>
      <c r="I4" s="154"/>
    </row>
    <row r="5" spans="1:15" s="143" customFormat="1" x14ac:dyDescent="0.45">
      <c r="A5" s="48" t="s">
        <v>103</v>
      </c>
      <c r="B5" s="152"/>
      <c r="C5" s="153"/>
      <c r="D5" s="152"/>
      <c r="E5" s="153"/>
      <c r="F5" s="148"/>
      <c r="G5" s="148"/>
      <c r="H5" s="148"/>
      <c r="I5" s="154"/>
    </row>
    <row r="6" spans="1:15" s="143" customFormat="1" x14ac:dyDescent="0.45">
      <c r="A6" s="48" t="s">
        <v>138</v>
      </c>
      <c r="B6" s="152"/>
      <c r="C6" s="153"/>
      <c r="D6" s="152"/>
      <c r="E6" s="153"/>
      <c r="F6" s="155"/>
      <c r="G6" s="155"/>
      <c r="H6" s="148"/>
      <c r="I6" s="154"/>
    </row>
    <row r="7" spans="1:15" s="143" customFormat="1" x14ac:dyDescent="0.45">
      <c r="A7" s="48" t="s">
        <v>74</v>
      </c>
      <c r="B7" s="152"/>
      <c r="C7" s="153"/>
      <c r="D7" s="152"/>
      <c r="E7" s="153"/>
      <c r="F7" s="148"/>
      <c r="G7" s="148"/>
      <c r="H7" s="148"/>
      <c r="I7" s="156"/>
    </row>
    <row r="8" spans="1:15" s="143" customFormat="1" x14ac:dyDescent="0.45">
      <c r="A8" s="48" t="s">
        <v>7</v>
      </c>
      <c r="B8" s="152"/>
      <c r="C8" s="153"/>
      <c r="D8" s="152"/>
      <c r="E8" s="153"/>
      <c r="F8" s="148"/>
      <c r="G8" s="148"/>
      <c r="H8" s="148"/>
      <c r="I8" s="156"/>
    </row>
    <row r="9" spans="1:15" ht="17" thickBot="1" x14ac:dyDescent="0.5">
      <c r="A9" s="157"/>
      <c r="B9" s="151"/>
      <c r="D9" s="151"/>
      <c r="F9" s="158"/>
      <c r="G9" s="158"/>
      <c r="H9" s="158"/>
    </row>
    <row r="10" spans="1:15" ht="15" customHeight="1" thickBot="1" x14ac:dyDescent="0.5">
      <c r="A10" s="223" t="s">
        <v>47</v>
      </c>
      <c r="B10" s="235" t="s">
        <v>141</v>
      </c>
      <c r="C10" s="226"/>
      <c r="D10" s="235" t="s">
        <v>142</v>
      </c>
      <c r="E10" s="226"/>
      <c r="F10" s="159"/>
      <c r="G10" s="160" t="s">
        <v>29</v>
      </c>
      <c r="H10" s="161"/>
      <c r="I10" s="162"/>
      <c r="K10" s="230" t="s">
        <v>108</v>
      </c>
      <c r="L10" s="231"/>
    </row>
    <row r="11" spans="1:15" ht="15" customHeight="1" thickBot="1" x14ac:dyDescent="0.5">
      <c r="A11" s="224"/>
      <c r="B11" s="163" t="s">
        <v>4</v>
      </c>
      <c r="C11" s="145" t="s">
        <v>0</v>
      </c>
      <c r="D11" s="164" t="s">
        <v>4</v>
      </c>
      <c r="E11" s="145" t="s">
        <v>0</v>
      </c>
      <c r="F11" s="164" t="s">
        <v>4</v>
      </c>
      <c r="G11" s="145" t="s">
        <v>0</v>
      </c>
      <c r="H11" s="144" t="s">
        <v>30</v>
      </c>
      <c r="I11" s="142"/>
      <c r="J11" s="165"/>
      <c r="K11" s="232"/>
      <c r="L11" s="233"/>
      <c r="M11" s="166"/>
      <c r="N11" s="166"/>
      <c r="O11" s="166"/>
    </row>
    <row r="12" spans="1:15" ht="17" thickBot="1" x14ac:dyDescent="0.5">
      <c r="A12" s="29" t="s">
        <v>41</v>
      </c>
      <c r="B12" s="30">
        <v>2190718967.3899999</v>
      </c>
      <c r="C12" s="31">
        <v>1081019634</v>
      </c>
      <c r="D12" s="30">
        <v>2374096359.4780002</v>
      </c>
      <c r="E12" s="31">
        <v>1114368635</v>
      </c>
      <c r="F12" s="32">
        <v>8.3706488517089062E-2</v>
      </c>
      <c r="G12" s="32">
        <v>3.0849579370359589E-2</v>
      </c>
      <c r="H12" s="32">
        <v>0.48686652596189212</v>
      </c>
      <c r="I12" s="167"/>
      <c r="J12" s="165"/>
      <c r="K12" s="168">
        <v>2024</v>
      </c>
      <c r="L12" s="168">
        <v>2025</v>
      </c>
    </row>
    <row r="13" spans="1:15" ht="17" thickBot="1" x14ac:dyDescent="0.5">
      <c r="A13" s="20" t="s">
        <v>41</v>
      </c>
      <c r="B13" s="21">
        <v>2190718967.3899999</v>
      </c>
      <c r="C13" s="22">
        <v>1081019634</v>
      </c>
      <c r="D13" s="21">
        <v>2374096359.4780002</v>
      </c>
      <c r="E13" s="22">
        <v>1114368635</v>
      </c>
      <c r="F13" s="33">
        <v>8.3706488517089062E-2</v>
      </c>
      <c r="G13" s="33">
        <v>3.0849579370359589E-2</v>
      </c>
      <c r="H13" s="33">
        <v>0.48686652596189212</v>
      </c>
      <c r="I13" s="167"/>
      <c r="J13" s="172" t="s">
        <v>41</v>
      </c>
      <c r="K13" s="173">
        <f>+C12/$C$100</f>
        <v>0.53696838405112834</v>
      </c>
      <c r="L13" s="174">
        <f>+H12</f>
        <v>0.48686652596189212</v>
      </c>
    </row>
    <row r="14" spans="1:15" ht="17" thickBot="1" x14ac:dyDescent="0.5">
      <c r="A14" s="29" t="s">
        <v>1</v>
      </c>
      <c r="B14" s="30">
        <v>992205191.90600002</v>
      </c>
      <c r="C14" s="31">
        <v>364301837</v>
      </c>
      <c r="D14" s="30">
        <v>1263246431.1630001</v>
      </c>
      <c r="E14" s="31">
        <v>433857397</v>
      </c>
      <c r="F14" s="32">
        <v>0.27317055128116913</v>
      </c>
      <c r="G14" s="32">
        <v>0.1909283811818934</v>
      </c>
      <c r="H14" s="32">
        <v>0.18955185654544149</v>
      </c>
      <c r="I14" s="167"/>
      <c r="J14" s="175" t="s">
        <v>2</v>
      </c>
      <c r="K14" s="173">
        <f>+C16/$C$100</f>
        <v>0.20098156872311165</v>
      </c>
      <c r="L14" s="176">
        <f>+H16</f>
        <v>0.2280015060781824</v>
      </c>
    </row>
    <row r="15" spans="1:15" ht="17" thickBot="1" x14ac:dyDescent="0.5">
      <c r="A15" s="20" t="s">
        <v>87</v>
      </c>
      <c r="B15" s="21">
        <v>992205191.90600002</v>
      </c>
      <c r="C15" s="22">
        <v>364301837</v>
      </c>
      <c r="D15" s="21">
        <v>1263246431.1630001</v>
      </c>
      <c r="E15" s="22">
        <v>433857397</v>
      </c>
      <c r="F15" s="33">
        <v>0.27317055128116913</v>
      </c>
      <c r="G15" s="33">
        <v>0.1909283811818934</v>
      </c>
      <c r="H15" s="33">
        <v>0.18955185654544149</v>
      </c>
      <c r="I15" s="167"/>
      <c r="J15" s="175" t="s">
        <v>1</v>
      </c>
      <c r="K15" s="173">
        <f>+C14/$C$100</f>
        <v>0.18095746142641064</v>
      </c>
      <c r="L15" s="176">
        <f>+H14</f>
        <v>0.18955185654544149</v>
      </c>
    </row>
    <row r="16" spans="1:15" ht="17" thickBot="1" x14ac:dyDescent="0.5">
      <c r="A16" s="29" t="s">
        <v>2</v>
      </c>
      <c r="B16" s="30">
        <v>910210835.24899995</v>
      </c>
      <c r="C16" s="31">
        <v>404614179</v>
      </c>
      <c r="D16" s="30">
        <v>1309371135.4200001</v>
      </c>
      <c r="E16" s="31">
        <v>521863208</v>
      </c>
      <c r="F16" s="32">
        <v>0.43853608934660099</v>
      </c>
      <c r="G16" s="32">
        <v>0.28977983245614342</v>
      </c>
      <c r="H16" s="32">
        <v>0.2280015060781824</v>
      </c>
      <c r="I16" s="167"/>
      <c r="J16" s="175" t="s">
        <v>61</v>
      </c>
      <c r="K16" s="173">
        <f>+C44/$C$100</f>
        <v>4.8732534458732789E-2</v>
      </c>
      <c r="L16" s="176">
        <f>+H44</f>
        <v>5.7181489061840687E-2</v>
      </c>
    </row>
    <row r="17" spans="1:13" ht="17" thickBot="1" x14ac:dyDescent="0.5">
      <c r="A17" s="20" t="s">
        <v>40</v>
      </c>
      <c r="B17" s="21">
        <v>228169477.16499999</v>
      </c>
      <c r="C17" s="22">
        <v>108019944</v>
      </c>
      <c r="D17" s="21">
        <v>349142147.63999999</v>
      </c>
      <c r="E17" s="22">
        <v>148143336</v>
      </c>
      <c r="F17" s="33">
        <v>0.5301877883846795</v>
      </c>
      <c r="G17" s="33">
        <v>0.37144429550898489</v>
      </c>
      <c r="H17" s="33">
        <v>6.4723673188024813E-2</v>
      </c>
      <c r="I17" s="167"/>
      <c r="J17" s="175" t="s">
        <v>95</v>
      </c>
      <c r="K17" s="173">
        <f>+C65/$C$100</f>
        <v>2.4084817953621239E-2</v>
      </c>
      <c r="L17" s="176">
        <f>+H65</f>
        <v>2.744215916177609E-2</v>
      </c>
    </row>
    <row r="18" spans="1:13" ht="17" thickBot="1" x14ac:dyDescent="0.5">
      <c r="A18" s="20" t="s">
        <v>38</v>
      </c>
      <c r="B18" s="21">
        <v>154407509.94</v>
      </c>
      <c r="C18" s="22">
        <v>68534172</v>
      </c>
      <c r="D18" s="21">
        <v>270750056.97000003</v>
      </c>
      <c r="E18" s="22">
        <v>111338299</v>
      </c>
      <c r="F18" s="33">
        <v>0.7534772568718231</v>
      </c>
      <c r="G18" s="33">
        <v>0.62456619451096596</v>
      </c>
      <c r="H18" s="33">
        <v>4.864358986614551E-2</v>
      </c>
      <c r="I18" s="167"/>
      <c r="J18" s="177" t="s">
        <v>96</v>
      </c>
      <c r="K18" s="173">
        <f>+C88/$C$100</f>
        <v>7.5146923343449501E-3</v>
      </c>
      <c r="L18" s="176">
        <f>+H88</f>
        <v>1.0070930550275151E-2</v>
      </c>
    </row>
    <row r="19" spans="1:13" ht="17" thickBot="1" x14ac:dyDescent="0.5">
      <c r="A19" s="20" t="s">
        <v>39</v>
      </c>
      <c r="B19" s="21">
        <v>146437770.72400001</v>
      </c>
      <c r="C19" s="22">
        <v>66409938</v>
      </c>
      <c r="D19" s="21">
        <v>206626562.88999999</v>
      </c>
      <c r="E19" s="22">
        <v>83216079</v>
      </c>
      <c r="F19" s="33">
        <v>0.41101958783189468</v>
      </c>
      <c r="G19" s="33">
        <v>0.25306665698136932</v>
      </c>
      <c r="H19" s="33">
        <v>3.6357020481737057E-2</v>
      </c>
      <c r="I19" s="167"/>
      <c r="J19" s="177" t="s">
        <v>54</v>
      </c>
      <c r="K19" s="173">
        <f>+C98/$C$100</f>
        <v>7.6054105265035304E-4</v>
      </c>
      <c r="L19" s="176">
        <f>+H98</f>
        <v>8.8553264059212748E-4</v>
      </c>
    </row>
    <row r="20" spans="1:13" x14ac:dyDescent="0.45">
      <c r="A20" s="20" t="s">
        <v>37</v>
      </c>
      <c r="B20" s="21">
        <v>99294995.290000007</v>
      </c>
      <c r="C20" s="22">
        <v>47860578</v>
      </c>
      <c r="D20" s="21">
        <v>98319868.790000007</v>
      </c>
      <c r="E20" s="22">
        <v>42095777</v>
      </c>
      <c r="F20" s="33">
        <v>-9.8204999874571541E-3</v>
      </c>
      <c r="G20" s="33">
        <v>-0.12044988257350341</v>
      </c>
      <c r="H20" s="33">
        <v>1.8391602259746408E-2</v>
      </c>
      <c r="I20" s="167"/>
      <c r="L20" s="165"/>
    </row>
    <row r="21" spans="1:13" x14ac:dyDescent="0.45">
      <c r="A21" s="20" t="s">
        <v>89</v>
      </c>
      <c r="B21" s="21">
        <v>65411517.329999998</v>
      </c>
      <c r="C21" s="22">
        <v>23761087</v>
      </c>
      <c r="D21" s="21">
        <v>76918796.269999996</v>
      </c>
      <c r="E21" s="22">
        <v>22913771</v>
      </c>
      <c r="F21" s="33">
        <v>0.17592129658063069</v>
      </c>
      <c r="G21" s="33">
        <v>-3.5659816404863931E-2</v>
      </c>
      <c r="H21" s="33">
        <v>1.001100330094659E-2</v>
      </c>
      <c r="I21" s="167"/>
    </row>
    <row r="22" spans="1:13" x14ac:dyDescent="0.45">
      <c r="A22" s="20" t="s">
        <v>90</v>
      </c>
      <c r="B22" s="21">
        <v>51283119.729999997</v>
      </c>
      <c r="C22" s="22">
        <v>17534092</v>
      </c>
      <c r="D22" s="21">
        <v>74344785.989999995</v>
      </c>
      <c r="E22" s="22">
        <v>22884613</v>
      </c>
      <c r="F22" s="33">
        <v>0.44969312283295437</v>
      </c>
      <c r="G22" s="33">
        <v>0.30514959086561189</v>
      </c>
      <c r="H22" s="33">
        <v>9.9982642003311178E-3</v>
      </c>
      <c r="I22" s="167"/>
      <c r="M22" s="178"/>
    </row>
    <row r="23" spans="1:13" x14ac:dyDescent="0.45">
      <c r="A23" s="20" t="s">
        <v>63</v>
      </c>
      <c r="B23" s="21">
        <v>41466067.130000003</v>
      </c>
      <c r="C23" s="22">
        <v>20567671</v>
      </c>
      <c r="D23" s="21">
        <v>45837515.799999997</v>
      </c>
      <c r="E23" s="22">
        <v>20204438</v>
      </c>
      <c r="F23" s="33">
        <v>0.1054223120870155</v>
      </c>
      <c r="G23" s="33">
        <v>-1.7660385563343591E-2</v>
      </c>
      <c r="H23" s="33">
        <v>8.8272984622116898E-3</v>
      </c>
      <c r="I23" s="167"/>
      <c r="M23" s="178"/>
    </row>
    <row r="24" spans="1:13" x14ac:dyDescent="0.45">
      <c r="A24" s="20" t="s">
        <v>88</v>
      </c>
      <c r="B24" s="21">
        <v>26375865.800000001</v>
      </c>
      <c r="C24" s="22">
        <v>8795304</v>
      </c>
      <c r="D24" s="21">
        <v>49164187.640000001</v>
      </c>
      <c r="E24" s="22">
        <v>15327831</v>
      </c>
      <c r="F24" s="33">
        <v>0.86398384086409785</v>
      </c>
      <c r="G24" s="33">
        <v>0.74272896081818196</v>
      </c>
      <c r="H24" s="33">
        <v>6.6967138118536459E-3</v>
      </c>
      <c r="I24" s="167"/>
    </row>
    <row r="25" spans="1:13" x14ac:dyDescent="0.45">
      <c r="A25" s="20" t="s">
        <v>34</v>
      </c>
      <c r="B25" s="21">
        <v>30316213.379999999</v>
      </c>
      <c r="C25" s="22">
        <v>13492919</v>
      </c>
      <c r="D25" s="21">
        <v>37680997.710000001</v>
      </c>
      <c r="E25" s="22">
        <v>15141220</v>
      </c>
      <c r="F25" s="33">
        <v>0.24293219729277429</v>
      </c>
      <c r="G25" s="33">
        <v>0.1221604457864158</v>
      </c>
      <c r="H25" s="33">
        <v>6.6151836552943901E-3</v>
      </c>
      <c r="I25" s="167"/>
    </row>
    <row r="26" spans="1:13" x14ac:dyDescent="0.45">
      <c r="A26" s="20" t="s">
        <v>35</v>
      </c>
      <c r="B26" s="21">
        <v>27921387.050000001</v>
      </c>
      <c r="C26" s="22">
        <v>13290535</v>
      </c>
      <c r="D26" s="21">
        <v>33352865</v>
      </c>
      <c r="E26" s="22">
        <v>14678679</v>
      </c>
      <c r="F26" s="33">
        <v>0.19452751184150061</v>
      </c>
      <c r="G26" s="33">
        <v>0.1044460587929681</v>
      </c>
      <c r="H26" s="33">
        <v>6.4130999617014349E-3</v>
      </c>
      <c r="I26" s="167"/>
    </row>
    <row r="27" spans="1:13" x14ac:dyDescent="0.45">
      <c r="A27" s="20" t="s">
        <v>91</v>
      </c>
      <c r="B27" s="21">
        <v>8343341.6699999999</v>
      </c>
      <c r="C27" s="22">
        <v>3770611</v>
      </c>
      <c r="D27" s="21">
        <v>18053676.670000002</v>
      </c>
      <c r="E27" s="22">
        <v>7429228</v>
      </c>
      <c r="F27" s="33">
        <v>1.1638424247823</v>
      </c>
      <c r="G27" s="33">
        <v>0.97029818244311072</v>
      </c>
      <c r="H27" s="33">
        <v>3.2458221752973289E-3</v>
      </c>
      <c r="I27" s="167"/>
    </row>
    <row r="28" spans="1:13" x14ac:dyDescent="0.45">
      <c r="A28" s="20" t="s">
        <v>104</v>
      </c>
      <c r="B28" s="21">
        <v>678482.35</v>
      </c>
      <c r="C28" s="22">
        <v>320095</v>
      </c>
      <c r="D28" s="21">
        <v>11492936.439999999</v>
      </c>
      <c r="E28" s="22">
        <v>4636259</v>
      </c>
      <c r="F28" s="33">
        <v>15.939182633122289</v>
      </c>
      <c r="G28" s="33">
        <v>13.48400943469907</v>
      </c>
      <c r="H28" s="33">
        <v>2.0255768530218509E-3</v>
      </c>
      <c r="I28" s="167"/>
    </row>
    <row r="29" spans="1:13" x14ac:dyDescent="0.45">
      <c r="A29" s="20" t="s">
        <v>33</v>
      </c>
      <c r="B29" s="21">
        <v>5834989.6900000004</v>
      </c>
      <c r="C29" s="22">
        <v>2985822</v>
      </c>
      <c r="D29" s="21">
        <v>10162949.98</v>
      </c>
      <c r="E29" s="22">
        <v>4532823</v>
      </c>
      <c r="F29" s="33">
        <v>0.74172543910698829</v>
      </c>
      <c r="G29" s="33">
        <v>0.5181156143936243</v>
      </c>
      <c r="H29" s="33">
        <v>1.9803857695709121E-3</v>
      </c>
      <c r="I29" s="167"/>
    </row>
    <row r="30" spans="1:13" x14ac:dyDescent="0.45">
      <c r="A30" s="20" t="s">
        <v>36</v>
      </c>
      <c r="B30" s="21">
        <v>7035519.5499999998</v>
      </c>
      <c r="C30" s="22">
        <v>2153978</v>
      </c>
      <c r="D30" s="21">
        <v>9146063.8200000003</v>
      </c>
      <c r="E30" s="22">
        <v>2628047</v>
      </c>
      <c r="F30" s="33">
        <v>0.29998413834270421</v>
      </c>
      <c r="G30" s="33">
        <v>0.22008999163408349</v>
      </c>
      <c r="H30" s="33">
        <v>1.148191067809956E-3</v>
      </c>
      <c r="I30" s="167"/>
    </row>
    <row r="31" spans="1:13" x14ac:dyDescent="0.45">
      <c r="A31" s="20" t="s">
        <v>67</v>
      </c>
      <c r="B31" s="21">
        <v>3923344.01</v>
      </c>
      <c r="C31" s="22">
        <v>1858616</v>
      </c>
      <c r="D31" s="21">
        <v>3065955.46</v>
      </c>
      <c r="E31" s="22">
        <v>1327514</v>
      </c>
      <c r="F31" s="33">
        <v>-0.2185351444621344</v>
      </c>
      <c r="G31" s="33">
        <v>-0.28575133325011731</v>
      </c>
      <c r="H31" s="33">
        <v>5.799895196671389E-4</v>
      </c>
      <c r="I31" s="167"/>
    </row>
    <row r="32" spans="1:13" x14ac:dyDescent="0.45">
      <c r="A32" s="20" t="s">
        <v>68</v>
      </c>
      <c r="B32" s="21">
        <v>3287683.99</v>
      </c>
      <c r="C32" s="22">
        <v>1303429</v>
      </c>
      <c r="D32" s="21">
        <v>3728913.33</v>
      </c>
      <c r="E32" s="22">
        <v>1204627</v>
      </c>
      <c r="F32" s="33">
        <v>0.13420673682205081</v>
      </c>
      <c r="G32" s="33">
        <v>-7.580159717176771E-2</v>
      </c>
      <c r="H32" s="33">
        <v>5.2630031405172869E-4</v>
      </c>
      <c r="I32" s="167"/>
    </row>
    <row r="33" spans="1:9" x14ac:dyDescent="0.45">
      <c r="A33" s="20" t="s">
        <v>92</v>
      </c>
      <c r="B33" s="21">
        <v>2106456.83</v>
      </c>
      <c r="C33" s="22">
        <v>1015322</v>
      </c>
      <c r="D33" s="21">
        <v>2769694.19</v>
      </c>
      <c r="E33" s="22">
        <v>1178843</v>
      </c>
      <c r="F33" s="33">
        <v>0.31485922263120858</v>
      </c>
      <c r="G33" s="33">
        <v>0.16105334071358629</v>
      </c>
      <c r="H33" s="33">
        <v>5.1503531061289679E-4</v>
      </c>
      <c r="I33" s="167"/>
    </row>
    <row r="34" spans="1:9" x14ac:dyDescent="0.45">
      <c r="A34" s="20" t="s">
        <v>59</v>
      </c>
      <c r="B34" s="21">
        <v>3831646.59</v>
      </c>
      <c r="C34" s="22">
        <v>1458967</v>
      </c>
      <c r="D34" s="21">
        <v>2813709.94</v>
      </c>
      <c r="E34" s="22">
        <v>939033</v>
      </c>
      <c r="F34" s="33">
        <v>-0.26566558947702951</v>
      </c>
      <c r="G34" s="33">
        <v>-0.35637132299771002</v>
      </c>
      <c r="H34" s="33">
        <v>4.1026256493083502E-4</v>
      </c>
      <c r="I34" s="167"/>
    </row>
    <row r="35" spans="1:9" x14ac:dyDescent="0.45">
      <c r="A35" s="20" t="s">
        <v>58</v>
      </c>
      <c r="B35" s="21">
        <v>1144429.1599999999</v>
      </c>
      <c r="C35" s="22">
        <v>474449</v>
      </c>
      <c r="D35" s="21">
        <v>1701224.87</v>
      </c>
      <c r="E35" s="22">
        <v>661453</v>
      </c>
      <c r="F35" s="33">
        <v>0.4865270210346615</v>
      </c>
      <c r="G35" s="33">
        <v>0.39414984539961079</v>
      </c>
      <c r="H35" s="33">
        <v>2.8898814457127228E-4</v>
      </c>
      <c r="I35" s="167"/>
    </row>
    <row r="36" spans="1:9" x14ac:dyDescent="0.45">
      <c r="A36" s="20" t="s">
        <v>57</v>
      </c>
      <c r="B36" s="21">
        <v>1071496.78</v>
      </c>
      <c r="C36" s="22">
        <v>358403</v>
      </c>
      <c r="D36" s="21">
        <v>1738620.26</v>
      </c>
      <c r="E36" s="22">
        <v>533316</v>
      </c>
      <c r="F36" s="33">
        <v>0.62260894521773547</v>
      </c>
      <c r="G36" s="33">
        <v>0.48803441935474878</v>
      </c>
      <c r="H36" s="33">
        <v>2.3300521928265911E-4</v>
      </c>
      <c r="I36" s="167"/>
    </row>
    <row r="37" spans="1:9" x14ac:dyDescent="0.45">
      <c r="A37" s="20" t="s">
        <v>98</v>
      </c>
      <c r="B37" s="21">
        <v>308158.53000000003</v>
      </c>
      <c r="C37" s="22">
        <v>148200</v>
      </c>
      <c r="D37" s="21">
        <v>536380.47</v>
      </c>
      <c r="E37" s="22">
        <v>236610</v>
      </c>
      <c r="F37" s="33">
        <v>0.74059913253090848</v>
      </c>
      <c r="G37" s="33">
        <v>0.59655870445344128</v>
      </c>
      <c r="H37" s="33">
        <v>1.033746689288714E-4</v>
      </c>
      <c r="I37" s="167"/>
    </row>
    <row r="38" spans="1:9" x14ac:dyDescent="0.45">
      <c r="A38" s="20" t="s">
        <v>94</v>
      </c>
      <c r="B38" s="21">
        <v>170653.7</v>
      </c>
      <c r="C38" s="22">
        <v>81866</v>
      </c>
      <c r="D38" s="21">
        <v>476267.4</v>
      </c>
      <c r="E38" s="22">
        <v>186623</v>
      </c>
      <c r="F38" s="33">
        <v>1.790841335406147</v>
      </c>
      <c r="G38" s="33">
        <v>1.2796154691813451</v>
      </c>
      <c r="H38" s="33">
        <v>8.1535399347080684E-5</v>
      </c>
      <c r="I38" s="167"/>
    </row>
    <row r="39" spans="1:9" x14ac:dyDescent="0.45">
      <c r="A39" s="20" t="s">
        <v>120</v>
      </c>
      <c r="B39" s="21">
        <v>94443.3</v>
      </c>
      <c r="C39" s="22">
        <v>46575</v>
      </c>
      <c r="D39" s="21">
        <v>432608.97</v>
      </c>
      <c r="E39" s="22">
        <v>154703</v>
      </c>
      <c r="F39" s="33">
        <v>3.5806210710553321</v>
      </c>
      <c r="G39" s="33">
        <v>2.3215888352120242</v>
      </c>
      <c r="H39" s="33">
        <v>6.7589583734006112E-5</v>
      </c>
      <c r="I39" s="167"/>
    </row>
    <row r="40" spans="1:9" x14ac:dyDescent="0.45">
      <c r="A40" s="20" t="s">
        <v>99</v>
      </c>
      <c r="B40" s="21">
        <v>251756.33</v>
      </c>
      <c r="C40" s="22">
        <v>118185</v>
      </c>
      <c r="D40" s="21">
        <v>351304.32</v>
      </c>
      <c r="E40" s="22">
        <v>145349</v>
      </c>
      <c r="F40" s="33">
        <v>0.39541404976788458</v>
      </c>
      <c r="G40" s="33">
        <v>0.2298430426873124</v>
      </c>
      <c r="H40" s="33">
        <v>6.350283062483633E-5</v>
      </c>
      <c r="I40" s="167"/>
    </row>
    <row r="41" spans="1:9" x14ac:dyDescent="0.45">
      <c r="A41" s="20" t="s">
        <v>73</v>
      </c>
      <c r="B41" s="21">
        <v>764266.09</v>
      </c>
      <c r="C41" s="22">
        <v>116201</v>
      </c>
      <c r="D41" s="21">
        <v>763044.6</v>
      </c>
      <c r="E41" s="22">
        <v>124737</v>
      </c>
      <c r="F41" s="33">
        <v>-1.598252252693833E-3</v>
      </c>
      <c r="G41" s="33">
        <v>7.3458920319102283E-2</v>
      </c>
      <c r="H41" s="33">
        <v>5.4497468738348453E-5</v>
      </c>
      <c r="I41" s="167"/>
    </row>
    <row r="42" spans="1:9" x14ac:dyDescent="0.45">
      <c r="A42" s="20" t="s">
        <v>75</v>
      </c>
      <c r="B42" s="21">
        <v>183835.14</v>
      </c>
      <c r="C42" s="22">
        <v>90420</v>
      </c>
      <c r="D42" s="21">
        <v>0</v>
      </c>
      <c r="E42" s="22">
        <v>0</v>
      </c>
      <c r="F42" s="33">
        <v>-1</v>
      </c>
      <c r="G42" s="33">
        <v>-1</v>
      </c>
      <c r="H42" s="33">
        <v>0</v>
      </c>
      <c r="I42" s="167"/>
    </row>
    <row r="43" spans="1:9" ht="17" thickBot="1" x14ac:dyDescent="0.5">
      <c r="A43" s="20" t="s">
        <v>124</v>
      </c>
      <c r="B43" s="21">
        <v>96408</v>
      </c>
      <c r="C43" s="22">
        <v>46800</v>
      </c>
      <c r="D43" s="21">
        <v>0</v>
      </c>
      <c r="E43" s="22">
        <v>0</v>
      </c>
      <c r="F43" s="33">
        <v>-1</v>
      </c>
      <c r="G43" s="33">
        <v>-1</v>
      </c>
      <c r="H43" s="33">
        <v>0</v>
      </c>
      <c r="I43" s="167"/>
    </row>
    <row r="44" spans="1:9" ht="17" thickBot="1" x14ac:dyDescent="0.5">
      <c r="A44" s="29" t="s">
        <v>61</v>
      </c>
      <c r="B44" s="30">
        <v>232056162.06</v>
      </c>
      <c r="C44" s="31">
        <v>98107874</v>
      </c>
      <c r="D44" s="30">
        <v>342477212.92000002</v>
      </c>
      <c r="E44" s="31">
        <v>130880343</v>
      </c>
      <c r="F44" s="32">
        <v>0.47583761568654109</v>
      </c>
      <c r="G44" s="32">
        <v>0.33404524696967752</v>
      </c>
      <c r="H44" s="32">
        <v>5.7181489061840687E-2</v>
      </c>
      <c r="I44" s="167"/>
    </row>
    <row r="45" spans="1:9" x14ac:dyDescent="0.45">
      <c r="A45" s="20" t="s">
        <v>80</v>
      </c>
      <c r="B45" s="21">
        <v>61092467.359999999</v>
      </c>
      <c r="C45" s="22">
        <v>22987452</v>
      </c>
      <c r="D45" s="21">
        <v>94245878.989999995</v>
      </c>
      <c r="E45" s="22">
        <v>31951845</v>
      </c>
      <c r="F45" s="33">
        <v>0.54267593146363957</v>
      </c>
      <c r="G45" s="33">
        <v>0.38996897089768812</v>
      </c>
      <c r="H45" s="33">
        <v>1.3959728661263739E-2</v>
      </c>
      <c r="I45" s="167"/>
    </row>
    <row r="46" spans="1:9" x14ac:dyDescent="0.45">
      <c r="A46" s="20" t="s">
        <v>81</v>
      </c>
      <c r="B46" s="21">
        <v>24601655.870000001</v>
      </c>
      <c r="C46" s="22">
        <v>10882582</v>
      </c>
      <c r="D46" s="21">
        <v>60822518.890000001</v>
      </c>
      <c r="E46" s="22">
        <v>23056579</v>
      </c>
      <c r="F46" s="33">
        <v>1.472293702968539</v>
      </c>
      <c r="G46" s="33">
        <v>1.1186680697650611</v>
      </c>
      <c r="H46" s="33">
        <v>1.00733959712496E-2</v>
      </c>
      <c r="I46" s="167"/>
    </row>
    <row r="47" spans="1:9" x14ac:dyDescent="0.45">
      <c r="A47" s="20" t="s">
        <v>83</v>
      </c>
      <c r="B47" s="21">
        <v>51568522.359999999</v>
      </c>
      <c r="C47" s="22">
        <v>20877098</v>
      </c>
      <c r="D47" s="21">
        <v>42474040.979999997</v>
      </c>
      <c r="E47" s="22">
        <v>17328239</v>
      </c>
      <c r="F47" s="33">
        <v>-0.17635722265826051</v>
      </c>
      <c r="G47" s="33">
        <v>-0.16998813724014711</v>
      </c>
      <c r="H47" s="33">
        <v>7.5706900373836983E-3</v>
      </c>
      <c r="I47" s="167"/>
    </row>
    <row r="48" spans="1:9" x14ac:dyDescent="0.45">
      <c r="A48" s="20" t="s">
        <v>84</v>
      </c>
      <c r="B48" s="21">
        <v>35104682.369999997</v>
      </c>
      <c r="C48" s="22">
        <v>16173961</v>
      </c>
      <c r="D48" s="21">
        <v>32758031.780000001</v>
      </c>
      <c r="E48" s="22">
        <v>12996984</v>
      </c>
      <c r="F48" s="33">
        <v>-6.6847224688334261E-2</v>
      </c>
      <c r="G48" s="33">
        <v>-0.1964254148999123</v>
      </c>
      <c r="H48" s="33">
        <v>5.6783691224962518E-3</v>
      </c>
      <c r="I48" s="167"/>
    </row>
    <row r="49" spans="1:12" x14ac:dyDescent="0.45">
      <c r="A49" s="20" t="s">
        <v>48</v>
      </c>
      <c r="B49" s="21">
        <v>12739468.800000001</v>
      </c>
      <c r="C49" s="22">
        <v>6300147</v>
      </c>
      <c r="D49" s="21">
        <v>28086426.350000001</v>
      </c>
      <c r="E49" s="22">
        <v>12794415</v>
      </c>
      <c r="F49" s="33">
        <v>1.204677980764786</v>
      </c>
      <c r="G49" s="33">
        <v>1.030812138192966</v>
      </c>
      <c r="H49" s="33">
        <v>5.5898669319284292E-3</v>
      </c>
      <c r="I49" s="167"/>
    </row>
    <row r="50" spans="1:12" x14ac:dyDescent="0.45">
      <c r="A50" s="20" t="s">
        <v>56</v>
      </c>
      <c r="B50" s="21">
        <v>782508.38</v>
      </c>
      <c r="C50" s="22">
        <v>369138</v>
      </c>
      <c r="D50" s="21">
        <v>31893416.859999999</v>
      </c>
      <c r="E50" s="22">
        <v>11835640</v>
      </c>
      <c r="F50" s="33">
        <v>39.757923717059747</v>
      </c>
      <c r="G50" s="33">
        <v>31.06291414051114</v>
      </c>
      <c r="H50" s="33">
        <v>5.1709791072283798E-3</v>
      </c>
      <c r="I50" s="167"/>
    </row>
    <row r="51" spans="1:12" x14ac:dyDescent="0.45">
      <c r="A51" s="20" t="s">
        <v>82</v>
      </c>
      <c r="B51" s="21">
        <v>26909930.670000002</v>
      </c>
      <c r="C51" s="22">
        <v>12315594</v>
      </c>
      <c r="D51" s="21">
        <v>16238130.85</v>
      </c>
      <c r="E51" s="22">
        <v>6812641</v>
      </c>
      <c r="F51" s="33">
        <v>-0.39657477943253278</v>
      </c>
      <c r="G51" s="33">
        <v>-0.44682806204881392</v>
      </c>
      <c r="H51" s="33">
        <v>2.976435940603758E-3</v>
      </c>
      <c r="I51" s="167"/>
    </row>
    <row r="52" spans="1:12" x14ac:dyDescent="0.45">
      <c r="A52" s="20" t="s">
        <v>86</v>
      </c>
      <c r="B52" s="21">
        <v>4344441.4800000004</v>
      </c>
      <c r="C52" s="22">
        <v>2071668</v>
      </c>
      <c r="D52" s="21">
        <v>8359243.8799999999</v>
      </c>
      <c r="E52" s="22">
        <v>3554515</v>
      </c>
      <c r="F52" s="33">
        <v>0.92412394515669694</v>
      </c>
      <c r="G52" s="33">
        <v>0.7157744387614231</v>
      </c>
      <c r="H52" s="33">
        <v>1.552963996989591E-3</v>
      </c>
      <c r="I52" s="167"/>
    </row>
    <row r="53" spans="1:12" x14ac:dyDescent="0.45">
      <c r="A53" s="20" t="s">
        <v>85</v>
      </c>
      <c r="B53" s="21">
        <v>6290117.9299999997</v>
      </c>
      <c r="C53" s="22">
        <v>2127375</v>
      </c>
      <c r="D53" s="21">
        <v>7855728.6299999999</v>
      </c>
      <c r="E53" s="22">
        <v>2628758</v>
      </c>
      <c r="F53" s="33">
        <v>0.24890005520134981</v>
      </c>
      <c r="G53" s="33">
        <v>0.23568153240495929</v>
      </c>
      <c r="H53" s="33">
        <v>1.1485017029885551E-3</v>
      </c>
      <c r="I53" s="167"/>
    </row>
    <row r="54" spans="1:12" x14ac:dyDescent="0.45">
      <c r="A54" s="20" t="s">
        <v>53</v>
      </c>
      <c r="B54" s="21">
        <v>4236773.66</v>
      </c>
      <c r="C54" s="22">
        <v>1969505</v>
      </c>
      <c r="D54" s="21">
        <v>5548971.1500000004</v>
      </c>
      <c r="E54" s="22">
        <v>2399841</v>
      </c>
      <c r="F54" s="33">
        <v>0.30971621221795459</v>
      </c>
      <c r="G54" s="33">
        <v>0.21849957222753941</v>
      </c>
      <c r="H54" s="33">
        <v>1.0484880979541511E-3</v>
      </c>
      <c r="I54" s="167"/>
    </row>
    <row r="55" spans="1:12" x14ac:dyDescent="0.45">
      <c r="A55" s="20" t="s">
        <v>105</v>
      </c>
      <c r="B55" s="21">
        <v>1697589.92</v>
      </c>
      <c r="C55" s="22">
        <v>798941</v>
      </c>
      <c r="D55" s="21">
        <v>3906285.71</v>
      </c>
      <c r="E55" s="22">
        <v>1627458</v>
      </c>
      <c r="F55" s="33">
        <v>1.301077347349</v>
      </c>
      <c r="G55" s="33">
        <v>1.0370190039064211</v>
      </c>
      <c r="H55" s="33">
        <v>7.1103474893556117E-4</v>
      </c>
      <c r="I55" s="167"/>
      <c r="J55" s="204"/>
      <c r="K55" s="204"/>
    </row>
    <row r="56" spans="1:12" x14ac:dyDescent="0.45">
      <c r="A56" s="20" t="s">
        <v>111</v>
      </c>
      <c r="B56" s="21">
        <v>1218021.8400000001</v>
      </c>
      <c r="C56" s="22">
        <v>575113</v>
      </c>
      <c r="D56" s="21">
        <v>4188281.63</v>
      </c>
      <c r="E56" s="22">
        <v>1622846</v>
      </c>
      <c r="F56" s="33">
        <v>2.4385932111036688</v>
      </c>
      <c r="G56" s="33">
        <v>1.82178632720874</v>
      </c>
      <c r="H56" s="33">
        <v>7.0901977081502549E-4</v>
      </c>
      <c r="I56" s="167"/>
      <c r="J56" s="204"/>
      <c r="K56" s="204"/>
    </row>
    <row r="57" spans="1:12" x14ac:dyDescent="0.45">
      <c r="A57" s="20" t="s">
        <v>112</v>
      </c>
      <c r="B57" s="21">
        <v>569278.30000000005</v>
      </c>
      <c r="C57" s="22">
        <v>259165</v>
      </c>
      <c r="D57" s="21">
        <v>3045775.3</v>
      </c>
      <c r="E57" s="22">
        <v>1127626</v>
      </c>
      <c r="F57" s="33">
        <v>4.3502395928318354</v>
      </c>
      <c r="G57" s="33">
        <v>3.350996469430672</v>
      </c>
      <c r="H57" s="33">
        <v>4.9265865527909855E-4</v>
      </c>
      <c r="I57" s="167"/>
      <c r="J57" s="204"/>
      <c r="K57" s="204"/>
    </row>
    <row r="58" spans="1:12" x14ac:dyDescent="0.45">
      <c r="A58" s="20" t="s">
        <v>113</v>
      </c>
      <c r="B58" s="21">
        <v>0</v>
      </c>
      <c r="C58" s="22">
        <v>0</v>
      </c>
      <c r="D58" s="21">
        <v>1539836.7</v>
      </c>
      <c r="E58" s="22">
        <v>518982</v>
      </c>
      <c r="F58" s="33"/>
      <c r="G58" s="33"/>
      <c r="H58" s="33">
        <v>2.267427092263367E-4</v>
      </c>
      <c r="I58" s="167"/>
      <c r="J58" s="204"/>
      <c r="K58" s="204"/>
    </row>
    <row r="59" spans="1:12" x14ac:dyDescent="0.45">
      <c r="A59" s="20" t="s">
        <v>114</v>
      </c>
      <c r="B59" s="21">
        <v>699817.12</v>
      </c>
      <c r="C59" s="22">
        <v>314841</v>
      </c>
      <c r="D59" s="21">
        <v>871666.72</v>
      </c>
      <c r="E59" s="22">
        <v>368242</v>
      </c>
      <c r="F59" s="33">
        <v>0.24556358381172491</v>
      </c>
      <c r="G59" s="33">
        <v>0.16961259810507531</v>
      </c>
      <c r="H59" s="33">
        <v>1.6088455617135981E-4</v>
      </c>
      <c r="I59" s="167"/>
    </row>
    <row r="60" spans="1:12" x14ac:dyDescent="0.45">
      <c r="A60" s="20" t="s">
        <v>127</v>
      </c>
      <c r="B60" s="21">
        <v>0</v>
      </c>
      <c r="C60" s="22">
        <v>0</v>
      </c>
      <c r="D60" s="21">
        <v>279352.8</v>
      </c>
      <c r="E60" s="22">
        <v>105820</v>
      </c>
      <c r="F60" s="33"/>
      <c r="G60" s="33"/>
      <c r="H60" s="33">
        <v>4.6232650632066128E-5</v>
      </c>
      <c r="I60" s="167"/>
    </row>
    <row r="61" spans="1:12" x14ac:dyDescent="0.45">
      <c r="A61" s="20" t="s">
        <v>115</v>
      </c>
      <c r="B61" s="21">
        <v>108150</v>
      </c>
      <c r="C61" s="22">
        <v>44974</v>
      </c>
      <c r="D61" s="21">
        <v>138600</v>
      </c>
      <c r="E61" s="22">
        <v>52910</v>
      </c>
      <c r="F61" s="33">
        <v>0.28155339805825252</v>
      </c>
      <c r="G61" s="33">
        <v>0.17645750878285241</v>
      </c>
      <c r="H61" s="33">
        <v>2.3116325316033061E-5</v>
      </c>
      <c r="I61" s="167"/>
    </row>
    <row r="62" spans="1:12" x14ac:dyDescent="0.45">
      <c r="A62" s="20" t="s">
        <v>128</v>
      </c>
      <c r="B62" s="21">
        <v>0</v>
      </c>
      <c r="C62" s="22">
        <v>0</v>
      </c>
      <c r="D62" s="21">
        <v>130687.7</v>
      </c>
      <c r="E62" s="22">
        <v>52910</v>
      </c>
      <c r="F62" s="33"/>
      <c r="G62" s="33"/>
      <c r="H62" s="33">
        <v>2.3116325316033061E-5</v>
      </c>
      <c r="I62" s="167"/>
    </row>
    <row r="63" spans="1:12" s="179" customFormat="1" x14ac:dyDescent="0.45">
      <c r="A63" s="20" t="s">
        <v>129</v>
      </c>
      <c r="B63" s="21">
        <v>0</v>
      </c>
      <c r="C63" s="22">
        <v>0</v>
      </c>
      <c r="D63" s="21">
        <v>94338</v>
      </c>
      <c r="E63" s="22">
        <v>44092</v>
      </c>
      <c r="F63" s="33"/>
      <c r="G63" s="33"/>
      <c r="H63" s="33">
        <v>1.926375006302268E-5</v>
      </c>
      <c r="I63" s="167"/>
      <c r="J63" s="142"/>
      <c r="K63" s="142"/>
      <c r="L63" s="142"/>
    </row>
    <row r="64" spans="1:12" ht="17" thickBot="1" x14ac:dyDescent="0.5">
      <c r="A64" s="20" t="s">
        <v>139</v>
      </c>
      <c r="B64" s="21">
        <v>92736</v>
      </c>
      <c r="C64" s="22">
        <v>40320</v>
      </c>
      <c r="D64" s="21">
        <v>0</v>
      </c>
      <c r="E64" s="22">
        <v>0</v>
      </c>
      <c r="F64" s="33">
        <v>-1</v>
      </c>
      <c r="G64" s="33">
        <v>-1</v>
      </c>
      <c r="H64" s="33">
        <v>0</v>
      </c>
      <c r="I64" s="167"/>
    </row>
    <row r="65" spans="1:9" ht="17" thickBot="1" x14ac:dyDescent="0.5">
      <c r="A65" s="29" t="s">
        <v>66</v>
      </c>
      <c r="B65" s="30">
        <v>114006965.09</v>
      </c>
      <c r="C65" s="31">
        <v>48487326</v>
      </c>
      <c r="D65" s="30">
        <v>166244549.43000001</v>
      </c>
      <c r="E65" s="31">
        <v>62811222</v>
      </c>
      <c r="F65" s="32">
        <v>0.45819642947921929</v>
      </c>
      <c r="G65" s="32">
        <v>0.29541525964950099</v>
      </c>
      <c r="H65" s="32">
        <v>2.744215916177609E-2</v>
      </c>
      <c r="I65" s="167"/>
    </row>
    <row r="66" spans="1:9" x14ac:dyDescent="0.45">
      <c r="A66" s="20" t="s">
        <v>42</v>
      </c>
      <c r="B66" s="21">
        <v>33976719.090000004</v>
      </c>
      <c r="C66" s="22">
        <v>15510729</v>
      </c>
      <c r="D66" s="21">
        <v>71193387.079999998</v>
      </c>
      <c r="E66" s="22">
        <v>28404848</v>
      </c>
      <c r="F66" s="33">
        <v>1.09535790937959</v>
      </c>
      <c r="G66" s="33">
        <v>0.83130322243396804</v>
      </c>
      <c r="H66" s="33">
        <v>1.241004927084618E-2</v>
      </c>
      <c r="I66" s="167"/>
    </row>
    <row r="67" spans="1:9" x14ac:dyDescent="0.45">
      <c r="A67" s="20" t="s">
        <v>78</v>
      </c>
      <c r="B67" s="21">
        <v>20713527.559999999</v>
      </c>
      <c r="C67" s="22">
        <v>7975126</v>
      </c>
      <c r="D67" s="21">
        <v>30497541.760000002</v>
      </c>
      <c r="E67" s="22">
        <v>10690929</v>
      </c>
      <c r="F67" s="33">
        <v>0.47234900823430781</v>
      </c>
      <c r="G67" s="33">
        <v>0.34053418090196952</v>
      </c>
      <c r="H67" s="33">
        <v>4.6708560327842008E-3</v>
      </c>
      <c r="I67" s="167"/>
    </row>
    <row r="68" spans="1:9" x14ac:dyDescent="0.45">
      <c r="A68" s="20" t="s">
        <v>44</v>
      </c>
      <c r="B68" s="21">
        <v>19354085.059999999</v>
      </c>
      <c r="C68" s="22">
        <v>7959794</v>
      </c>
      <c r="D68" s="21">
        <v>20310931.23</v>
      </c>
      <c r="E68" s="22">
        <v>7255195</v>
      </c>
      <c r="F68" s="33">
        <v>4.9438977199576462E-2</v>
      </c>
      <c r="G68" s="33">
        <v>-8.8519753149390534E-2</v>
      </c>
      <c r="H68" s="33">
        <v>3.1697873341760829E-3</v>
      </c>
      <c r="I68" s="167"/>
    </row>
    <row r="69" spans="1:9" x14ac:dyDescent="0.45">
      <c r="A69" s="20" t="s">
        <v>43</v>
      </c>
      <c r="B69" s="21">
        <v>10392288.539999999</v>
      </c>
      <c r="C69" s="22">
        <v>4493602</v>
      </c>
      <c r="D69" s="21">
        <v>11464900.73</v>
      </c>
      <c r="E69" s="22">
        <v>4297355</v>
      </c>
      <c r="F69" s="33">
        <v>0.1032123180444335</v>
      </c>
      <c r="G69" s="33">
        <v>-4.3672537087174113E-2</v>
      </c>
      <c r="H69" s="33">
        <v>1.877510039283335E-3</v>
      </c>
      <c r="I69" s="167"/>
    </row>
    <row r="70" spans="1:9" x14ac:dyDescent="0.45">
      <c r="A70" s="20" t="s">
        <v>100</v>
      </c>
      <c r="B70" s="21">
        <v>7521351.1699999999</v>
      </c>
      <c r="C70" s="22">
        <v>3215428</v>
      </c>
      <c r="D70" s="21">
        <v>5497467.1499999994</v>
      </c>
      <c r="E70" s="22">
        <v>2016149</v>
      </c>
      <c r="F70" s="33">
        <v>-0.26908516491990903</v>
      </c>
      <c r="G70" s="33">
        <v>-0.37297647467149009</v>
      </c>
      <c r="H70" s="33">
        <v>8.8085345245879321E-4</v>
      </c>
      <c r="I70" s="167"/>
    </row>
    <row r="71" spans="1:9" x14ac:dyDescent="0.45">
      <c r="A71" s="20" t="s">
        <v>79</v>
      </c>
      <c r="B71" s="21">
        <v>2586498.5499999998</v>
      </c>
      <c r="C71" s="22">
        <v>1165295</v>
      </c>
      <c r="D71" s="21">
        <v>4078728.54</v>
      </c>
      <c r="E71" s="22">
        <v>1686295</v>
      </c>
      <c r="F71" s="33">
        <v>0.57693053413851714</v>
      </c>
      <c r="G71" s="33">
        <v>0.44709708700372008</v>
      </c>
      <c r="H71" s="33">
        <v>7.3674057453789409E-4</v>
      </c>
      <c r="I71" s="167"/>
    </row>
    <row r="72" spans="1:9" x14ac:dyDescent="0.45">
      <c r="A72" s="20" t="s">
        <v>116</v>
      </c>
      <c r="B72" s="21">
        <v>3154109.32</v>
      </c>
      <c r="C72" s="22">
        <v>1444742</v>
      </c>
      <c r="D72" s="21">
        <v>4166924.55</v>
      </c>
      <c r="E72" s="22">
        <v>1619039</v>
      </c>
      <c r="F72" s="33">
        <v>0.32110974200475711</v>
      </c>
      <c r="G72" s="33">
        <v>0.1206423015320381</v>
      </c>
      <c r="H72" s="33">
        <v>7.0735649637771424E-4</v>
      </c>
      <c r="I72" s="167"/>
    </row>
    <row r="73" spans="1:9" x14ac:dyDescent="0.45">
      <c r="A73" s="20" t="s">
        <v>70</v>
      </c>
      <c r="B73" s="21">
        <v>2546735.75</v>
      </c>
      <c r="C73" s="22">
        <v>957875</v>
      </c>
      <c r="D73" s="21">
        <v>4402667.7</v>
      </c>
      <c r="E73" s="22">
        <v>1544496</v>
      </c>
      <c r="F73" s="33">
        <v>0.72874932155799832</v>
      </c>
      <c r="G73" s="33">
        <v>0.61241915698812477</v>
      </c>
      <c r="H73" s="33">
        <v>6.7478873531112845E-4</v>
      </c>
      <c r="I73" s="167"/>
    </row>
    <row r="74" spans="1:9" x14ac:dyDescent="0.45">
      <c r="A74" s="20" t="s">
        <v>71</v>
      </c>
      <c r="B74" s="21">
        <v>2500104.17</v>
      </c>
      <c r="C74" s="22">
        <v>1006300</v>
      </c>
      <c r="D74" s="21">
        <v>4255174.75</v>
      </c>
      <c r="E74" s="22">
        <v>1392111</v>
      </c>
      <c r="F74" s="33">
        <v>0.70199898110645531</v>
      </c>
      <c r="G74" s="33">
        <v>0.38339560767166853</v>
      </c>
      <c r="H74" s="33">
        <v>6.082118834252146E-4</v>
      </c>
      <c r="I74" s="167"/>
    </row>
    <row r="75" spans="1:9" x14ac:dyDescent="0.45">
      <c r="A75" s="20" t="s">
        <v>62</v>
      </c>
      <c r="B75" s="21">
        <v>1985950.8</v>
      </c>
      <c r="C75" s="22">
        <v>869852</v>
      </c>
      <c r="D75" s="21">
        <v>3025169</v>
      </c>
      <c r="E75" s="22">
        <v>1212963</v>
      </c>
      <c r="F75" s="33">
        <v>0.52328496758328558</v>
      </c>
      <c r="G75" s="33">
        <v>0.39444756119431812</v>
      </c>
      <c r="H75" s="33">
        <v>5.2994230399378971E-4</v>
      </c>
      <c r="I75" s="167"/>
    </row>
    <row r="76" spans="1:9" x14ac:dyDescent="0.45">
      <c r="A76" s="20" t="s">
        <v>60</v>
      </c>
      <c r="B76" s="21">
        <v>1453982.71</v>
      </c>
      <c r="C76" s="22">
        <v>661171</v>
      </c>
      <c r="D76" s="21">
        <v>2460537.73</v>
      </c>
      <c r="E76" s="22">
        <v>941886</v>
      </c>
      <c r="F76" s="33">
        <v>0.69227440813240482</v>
      </c>
      <c r="G76" s="33">
        <v>0.42457246309956131</v>
      </c>
      <c r="H76" s="33">
        <v>4.1150903773610131E-4</v>
      </c>
      <c r="I76" s="167"/>
    </row>
    <row r="77" spans="1:9" x14ac:dyDescent="0.45">
      <c r="A77" s="20" t="s">
        <v>65</v>
      </c>
      <c r="B77" s="21">
        <v>1387080.09</v>
      </c>
      <c r="C77" s="22">
        <v>684071</v>
      </c>
      <c r="D77" s="21">
        <v>1464007.41</v>
      </c>
      <c r="E77" s="22">
        <v>618826</v>
      </c>
      <c r="F77" s="33">
        <v>5.5459897777063283E-2</v>
      </c>
      <c r="G77" s="33">
        <v>-9.5377526601770901E-2</v>
      </c>
      <c r="H77" s="33">
        <v>2.703644515218197E-4</v>
      </c>
      <c r="I77" s="167"/>
    </row>
    <row r="78" spans="1:9" x14ac:dyDescent="0.45">
      <c r="A78" s="20" t="s">
        <v>52</v>
      </c>
      <c r="B78" s="21">
        <v>3796870.55</v>
      </c>
      <c r="C78" s="22">
        <v>1653493</v>
      </c>
      <c r="D78" s="21">
        <v>706478.6</v>
      </c>
      <c r="E78" s="22">
        <v>287350</v>
      </c>
      <c r="F78" s="33">
        <v>-0.81393134406439005</v>
      </c>
      <c r="G78" s="33">
        <v>-0.82621637950689841</v>
      </c>
      <c r="H78" s="33">
        <v>1.2554292344664719E-4</v>
      </c>
      <c r="I78" s="167"/>
    </row>
    <row r="79" spans="1:9" x14ac:dyDescent="0.45">
      <c r="A79" s="20" t="s">
        <v>117</v>
      </c>
      <c r="B79" s="21">
        <v>362106.5</v>
      </c>
      <c r="C79" s="22">
        <v>131844</v>
      </c>
      <c r="D79" s="21">
        <v>556944.5</v>
      </c>
      <c r="E79" s="22">
        <v>197366</v>
      </c>
      <c r="F79" s="33">
        <v>0.53806822026116619</v>
      </c>
      <c r="G79" s="33">
        <v>0.49696611146506481</v>
      </c>
      <c r="H79" s="33">
        <v>8.6229005146932187E-5</v>
      </c>
      <c r="I79" s="167"/>
    </row>
    <row r="80" spans="1:9" x14ac:dyDescent="0.45">
      <c r="A80" s="20" t="s">
        <v>72</v>
      </c>
      <c r="B80" s="21">
        <v>405309.4</v>
      </c>
      <c r="C80" s="22">
        <v>126639</v>
      </c>
      <c r="D80" s="21">
        <v>532875.17000000004</v>
      </c>
      <c r="E80" s="22">
        <v>177212</v>
      </c>
      <c r="F80" s="33">
        <v>0.31473676652947108</v>
      </c>
      <c r="G80" s="33">
        <v>0.39934775227220692</v>
      </c>
      <c r="H80" s="33">
        <v>7.7423742995744689E-5</v>
      </c>
      <c r="I80" s="167"/>
    </row>
    <row r="81" spans="1:12" x14ac:dyDescent="0.45">
      <c r="A81" s="20" t="s">
        <v>121</v>
      </c>
      <c r="B81" s="21">
        <v>0</v>
      </c>
      <c r="C81" s="22">
        <v>0</v>
      </c>
      <c r="D81" s="21">
        <v>410493.1</v>
      </c>
      <c r="E81" s="22">
        <v>121938</v>
      </c>
      <c r="F81" s="33"/>
      <c r="G81" s="33"/>
      <c r="H81" s="33">
        <v>5.3274588478292191E-5</v>
      </c>
      <c r="I81" s="167"/>
    </row>
    <row r="82" spans="1:12" x14ac:dyDescent="0.45">
      <c r="A82" s="20" t="s">
        <v>122</v>
      </c>
      <c r="B82" s="21">
        <v>315000</v>
      </c>
      <c r="C82" s="22">
        <v>92500</v>
      </c>
      <c r="D82" s="21">
        <v>404500</v>
      </c>
      <c r="E82" s="22">
        <v>114000</v>
      </c>
      <c r="F82" s="33">
        <v>0.28412698412698417</v>
      </c>
      <c r="G82" s="33">
        <v>0.2324324324324325</v>
      </c>
      <c r="H82" s="33">
        <v>4.9806484332409177E-5</v>
      </c>
      <c r="I82" s="167"/>
    </row>
    <row r="83" spans="1:12" x14ac:dyDescent="0.45">
      <c r="A83" s="20" t="s">
        <v>107</v>
      </c>
      <c r="B83" s="21">
        <v>438820.04</v>
      </c>
      <c r="C83" s="22">
        <v>131972</v>
      </c>
      <c r="D83" s="21">
        <v>378601.75</v>
      </c>
      <c r="E83" s="22">
        <v>113237</v>
      </c>
      <c r="F83" s="33">
        <v>-0.13722775741964749</v>
      </c>
      <c r="G83" s="33">
        <v>-0.14196193131876461</v>
      </c>
      <c r="H83" s="33">
        <v>4.9473130406570327E-5</v>
      </c>
      <c r="I83" s="167"/>
    </row>
    <row r="84" spans="1:12" x14ac:dyDescent="0.45">
      <c r="A84" s="20" t="s">
        <v>64</v>
      </c>
      <c r="B84" s="21">
        <v>135300.35</v>
      </c>
      <c r="C84" s="22">
        <v>40929</v>
      </c>
      <c r="D84" s="21">
        <v>233787</v>
      </c>
      <c r="E84" s="22">
        <v>76852</v>
      </c>
      <c r="F84" s="33">
        <v>0.72791127295679559</v>
      </c>
      <c r="G84" s="33">
        <v>0.87769063500207678</v>
      </c>
      <c r="H84" s="33">
        <v>3.3576560823809727E-5</v>
      </c>
      <c r="I84" s="167"/>
    </row>
    <row r="85" spans="1:12" x14ac:dyDescent="0.45">
      <c r="A85" s="20" t="s">
        <v>118</v>
      </c>
      <c r="B85" s="21">
        <v>403440.23</v>
      </c>
      <c r="C85" s="22">
        <v>101274</v>
      </c>
      <c r="D85" s="21">
        <v>203431.67999999999</v>
      </c>
      <c r="E85" s="22">
        <v>43175</v>
      </c>
      <c r="F85" s="33">
        <v>-0.49575757479614763</v>
      </c>
      <c r="G85" s="33">
        <v>-0.57368130023500608</v>
      </c>
      <c r="H85" s="33">
        <v>1.8863113693436541E-5</v>
      </c>
      <c r="I85" s="167"/>
    </row>
    <row r="86" spans="1:12" s="179" customFormat="1" x14ac:dyDescent="0.45">
      <c r="A86" s="20" t="s">
        <v>125</v>
      </c>
      <c r="B86" s="21">
        <v>474184.08</v>
      </c>
      <c r="C86" s="22">
        <v>216189</v>
      </c>
      <c r="D86" s="21">
        <v>0</v>
      </c>
      <c r="E86" s="22">
        <v>0</v>
      </c>
      <c r="F86" s="33">
        <v>-1</v>
      </c>
      <c r="G86" s="33">
        <v>-1</v>
      </c>
      <c r="H86" s="33">
        <v>0</v>
      </c>
      <c r="I86" s="167"/>
      <c r="J86" s="142"/>
      <c r="K86" s="142"/>
      <c r="L86" s="142"/>
    </row>
    <row r="87" spans="1:12" ht="17" thickBot="1" x14ac:dyDescent="0.5">
      <c r="A87" s="20" t="s">
        <v>140</v>
      </c>
      <c r="B87" s="21">
        <v>103501.13</v>
      </c>
      <c r="C87" s="22">
        <v>48501</v>
      </c>
      <c r="D87" s="21">
        <v>0</v>
      </c>
      <c r="E87" s="22">
        <v>0</v>
      </c>
      <c r="F87" s="33">
        <v>-1</v>
      </c>
      <c r="G87" s="33">
        <v>-1</v>
      </c>
      <c r="H87" s="33">
        <v>0</v>
      </c>
      <c r="I87" s="167"/>
    </row>
    <row r="88" spans="1:12" ht="17" thickBot="1" x14ac:dyDescent="0.5">
      <c r="A88" s="29" t="s">
        <v>46</v>
      </c>
      <c r="B88" s="30">
        <v>31420542.890000001</v>
      </c>
      <c r="C88" s="31">
        <v>15128507</v>
      </c>
      <c r="D88" s="30">
        <v>53558266.579999998</v>
      </c>
      <c r="E88" s="31">
        <v>23050936</v>
      </c>
      <c r="F88" s="32">
        <v>0.70456210026357047</v>
      </c>
      <c r="G88" s="32">
        <v>0.52367553519987142</v>
      </c>
      <c r="H88" s="32">
        <v>1.0070930550275151E-2</v>
      </c>
      <c r="I88" s="167"/>
    </row>
    <row r="89" spans="1:12" x14ac:dyDescent="0.45">
      <c r="A89" s="20" t="s">
        <v>45</v>
      </c>
      <c r="B89" s="21">
        <v>16960795.469999999</v>
      </c>
      <c r="C89" s="22">
        <v>8781231</v>
      </c>
      <c r="D89" s="21">
        <v>31889744.190000001</v>
      </c>
      <c r="E89" s="22">
        <v>14388367</v>
      </c>
      <c r="F89" s="33">
        <v>0.88020333400081996</v>
      </c>
      <c r="G89" s="33">
        <v>0.63853644210020222</v>
      </c>
      <c r="H89" s="33">
        <v>6.2862629434601164E-3</v>
      </c>
      <c r="I89" s="167"/>
    </row>
    <row r="90" spans="1:12" x14ac:dyDescent="0.45">
      <c r="A90" s="20" t="s">
        <v>76</v>
      </c>
      <c r="B90" s="21">
        <v>10581384.52</v>
      </c>
      <c r="C90" s="22">
        <v>4673867</v>
      </c>
      <c r="D90" s="21">
        <v>13471690.42</v>
      </c>
      <c r="E90" s="22">
        <v>5415430</v>
      </c>
      <c r="F90" s="33">
        <v>0.27315006788922558</v>
      </c>
      <c r="G90" s="33">
        <v>0.1586615536984686</v>
      </c>
      <c r="H90" s="33">
        <v>2.365995872353146E-3</v>
      </c>
      <c r="I90" s="167"/>
    </row>
    <row r="91" spans="1:12" x14ac:dyDescent="0.45">
      <c r="A91" s="20" t="s">
        <v>119</v>
      </c>
      <c r="B91" s="21">
        <v>0</v>
      </c>
      <c r="C91" s="22">
        <v>0</v>
      </c>
      <c r="D91" s="21">
        <v>3295574.94</v>
      </c>
      <c r="E91" s="22">
        <v>1333689</v>
      </c>
      <c r="F91" s="33"/>
      <c r="G91" s="33"/>
      <c r="H91" s="33">
        <v>5.8268737090181103E-4</v>
      </c>
      <c r="I91" s="167"/>
    </row>
    <row r="92" spans="1:12" x14ac:dyDescent="0.45">
      <c r="A92" s="20" t="s">
        <v>69</v>
      </c>
      <c r="B92" s="21">
        <v>2428811.1</v>
      </c>
      <c r="C92" s="22">
        <v>1037738</v>
      </c>
      <c r="D92" s="21">
        <v>2582263.91</v>
      </c>
      <c r="E92" s="22">
        <v>1026466</v>
      </c>
      <c r="F92" s="33">
        <v>6.3180216032444836E-2</v>
      </c>
      <c r="G92" s="33">
        <v>-1.086208657676602E-2</v>
      </c>
      <c r="H92" s="33">
        <v>4.4846195391886592E-4</v>
      </c>
      <c r="I92" s="167"/>
    </row>
    <row r="93" spans="1:12" x14ac:dyDescent="0.45">
      <c r="A93" s="20" t="s">
        <v>106</v>
      </c>
      <c r="B93" s="21">
        <v>383426.25</v>
      </c>
      <c r="C93" s="22">
        <v>167082</v>
      </c>
      <c r="D93" s="21">
        <v>1121469.8</v>
      </c>
      <c r="E93" s="22">
        <v>434196</v>
      </c>
      <c r="F93" s="33">
        <v>1.9248644296002171</v>
      </c>
      <c r="G93" s="33">
        <v>1.598700039501562</v>
      </c>
      <c r="H93" s="33">
        <v>1.8969979185258539E-4</v>
      </c>
      <c r="I93" s="167"/>
    </row>
    <row r="94" spans="1:12" x14ac:dyDescent="0.45">
      <c r="A94" s="20" t="s">
        <v>93</v>
      </c>
      <c r="B94" s="21">
        <v>556114.44000000006</v>
      </c>
      <c r="C94" s="22">
        <v>228092</v>
      </c>
      <c r="D94" s="21">
        <v>683984.52</v>
      </c>
      <c r="E94" s="22">
        <v>240646</v>
      </c>
      <c r="F94" s="33">
        <v>0.22993483139909099</v>
      </c>
      <c r="G94" s="33">
        <v>5.5039194710906132E-2</v>
      </c>
      <c r="H94" s="33">
        <v>1.0513799323383281E-4</v>
      </c>
      <c r="I94" s="167"/>
    </row>
    <row r="95" spans="1:12" x14ac:dyDescent="0.45">
      <c r="A95" s="20" t="s">
        <v>123</v>
      </c>
      <c r="B95" s="21">
        <v>341433.38</v>
      </c>
      <c r="C95" s="22">
        <v>159500</v>
      </c>
      <c r="D95" s="21">
        <v>290895.8</v>
      </c>
      <c r="E95" s="22">
        <v>117662</v>
      </c>
      <c r="F95" s="33">
        <v>-0.14801593212708139</v>
      </c>
      <c r="G95" s="33">
        <v>-0.26230721003134788</v>
      </c>
      <c r="H95" s="33">
        <v>5.1406408416841479E-5</v>
      </c>
      <c r="I95" s="167"/>
    </row>
    <row r="96" spans="1:12" x14ac:dyDescent="0.45">
      <c r="A96" s="20" t="s">
        <v>126</v>
      </c>
      <c r="B96" s="21">
        <v>0</v>
      </c>
      <c r="C96" s="22">
        <v>0</v>
      </c>
      <c r="D96" s="21">
        <v>110489.14</v>
      </c>
      <c r="E96" s="22">
        <v>48889</v>
      </c>
      <c r="F96" s="33"/>
      <c r="G96" s="33"/>
      <c r="H96" s="33">
        <v>2.1359554495852209E-5</v>
      </c>
      <c r="I96" s="167"/>
    </row>
    <row r="97" spans="1:9" ht="17" thickBot="1" x14ac:dyDescent="0.5">
      <c r="A97" s="20" t="s">
        <v>77</v>
      </c>
      <c r="B97" s="21">
        <v>168577.73</v>
      </c>
      <c r="C97" s="22">
        <v>80997</v>
      </c>
      <c r="D97" s="21">
        <v>112153.86</v>
      </c>
      <c r="E97" s="22">
        <v>45591</v>
      </c>
      <c r="F97" s="33">
        <v>-0.33470536114111871</v>
      </c>
      <c r="G97" s="33">
        <v>-0.43712730101114861</v>
      </c>
      <c r="H97" s="33">
        <v>1.9918661642095321E-5</v>
      </c>
      <c r="I97" s="167"/>
    </row>
    <row r="98" spans="1:9" ht="17" thickBot="1" x14ac:dyDescent="0.5">
      <c r="A98" s="29" t="s">
        <v>54</v>
      </c>
      <c r="B98" s="30">
        <v>3450648.99</v>
      </c>
      <c r="C98" s="31">
        <v>1531114</v>
      </c>
      <c r="D98" s="30">
        <v>4972313.42</v>
      </c>
      <c r="E98" s="31">
        <v>2026859</v>
      </c>
      <c r="F98" s="32">
        <v>0.44097919968382532</v>
      </c>
      <c r="G98" s="32">
        <v>0.32378059373763152</v>
      </c>
      <c r="H98" s="32">
        <v>8.8553264059212748E-4</v>
      </c>
      <c r="I98" s="193"/>
    </row>
    <row r="99" spans="1:9" ht="17" thickBot="1" x14ac:dyDescent="0.5">
      <c r="A99" s="20" t="s">
        <v>55</v>
      </c>
      <c r="B99" s="21">
        <v>3450648.99</v>
      </c>
      <c r="C99" s="22">
        <v>1531114</v>
      </c>
      <c r="D99" s="21">
        <v>4972313.42</v>
      </c>
      <c r="E99" s="22">
        <v>2026859</v>
      </c>
      <c r="F99" s="33">
        <v>0.44097919968382532</v>
      </c>
      <c r="G99" s="33">
        <v>0.32378059373763152</v>
      </c>
      <c r="H99" s="33">
        <v>8.8553264059212748E-4</v>
      </c>
      <c r="I99" s="193"/>
    </row>
    <row r="100" spans="1:9" ht="17" thickBot="1" x14ac:dyDescent="0.5">
      <c r="A100" s="29" t="s">
        <v>49</v>
      </c>
      <c r="B100" s="30">
        <f>+B12+B14+B16+B44+B65+B88+B98</f>
        <v>4474069313.5750008</v>
      </c>
      <c r="C100" s="31">
        <f>+C12+C14+C16+C44+C65+C88+C98</f>
        <v>2013190471</v>
      </c>
      <c r="D100" s="30">
        <f>+D12+D14+D16+D44+D65+D88+D98</f>
        <v>5513966268.4110012</v>
      </c>
      <c r="E100" s="31">
        <f>+E12+E14+E16+E44+E65+E88+E98</f>
        <v>2288858600</v>
      </c>
      <c r="F100" s="32">
        <f>+D100/B100-1</f>
        <v>0.2324275468153334</v>
      </c>
      <c r="G100" s="32">
        <f>+E100/C100-1</f>
        <v>0.13693097248918984</v>
      </c>
      <c r="H100" s="32">
        <f>+H12+H14+H16+H44+H65+H88+H98</f>
        <v>1</v>
      </c>
      <c r="I100" s="193"/>
    </row>
    <row r="101" spans="1:9" x14ac:dyDescent="0.45">
      <c r="A101" s="35"/>
      <c r="B101" s="36"/>
      <c r="C101" s="37"/>
      <c r="D101" s="36"/>
      <c r="E101" s="37"/>
      <c r="F101" s="38"/>
      <c r="G101" s="38"/>
      <c r="H101" s="38"/>
      <c r="I101" s="193"/>
    </row>
    <row r="102" spans="1:9" ht="17" thickBot="1" x14ac:dyDescent="0.5">
      <c r="A102" s="48"/>
      <c r="B102" s="48"/>
      <c r="C102" s="48"/>
      <c r="D102" s="48"/>
      <c r="E102" s="48"/>
      <c r="F102" s="48"/>
      <c r="G102" s="48"/>
      <c r="H102" s="48"/>
      <c r="I102" s="193"/>
    </row>
    <row r="103" spans="1:9" ht="17" thickBot="1" x14ac:dyDescent="0.5">
      <c r="A103" s="223" t="s">
        <v>47</v>
      </c>
      <c r="B103" s="235" t="s">
        <v>141</v>
      </c>
      <c r="C103" s="226"/>
      <c r="D103" s="235" t="s">
        <v>142</v>
      </c>
      <c r="E103" s="226"/>
      <c r="F103" s="237" t="s">
        <v>97</v>
      </c>
      <c r="G103" s="239" t="s">
        <v>109</v>
      </c>
      <c r="H103" s="205"/>
      <c r="I103" s="193"/>
    </row>
    <row r="104" spans="1:9" ht="17" thickBot="1" x14ac:dyDescent="0.5">
      <c r="A104" s="236"/>
      <c r="B104" s="206" t="s">
        <v>4</v>
      </c>
      <c r="C104" s="207" t="s">
        <v>0</v>
      </c>
      <c r="D104" s="185" t="s">
        <v>4</v>
      </c>
      <c r="E104" s="208" t="s">
        <v>0</v>
      </c>
      <c r="F104" s="238"/>
      <c r="G104" s="240"/>
      <c r="H104" s="205"/>
      <c r="I104" s="193"/>
    </row>
    <row r="105" spans="1:9" x14ac:dyDescent="0.45">
      <c r="A105" s="26" t="s">
        <v>41</v>
      </c>
      <c r="B105" s="27">
        <v>2190718967.3899999</v>
      </c>
      <c r="C105" s="28">
        <v>1081019634</v>
      </c>
      <c r="D105" s="27">
        <v>2374096359.4780002</v>
      </c>
      <c r="E105" s="28">
        <v>1114368635</v>
      </c>
      <c r="F105" s="209">
        <f>+C105/$C$100</f>
        <v>0.53696838405112834</v>
      </c>
      <c r="G105" s="209">
        <f>+E105/$E$100</f>
        <v>0.48686652596189212</v>
      </c>
      <c r="H105" s="241">
        <f>SUM(G105:G114)</f>
        <v>0.8909884455072935</v>
      </c>
      <c r="I105" s="193"/>
    </row>
    <row r="106" spans="1:9" x14ac:dyDescent="0.45">
      <c r="A106" s="20" t="s">
        <v>87</v>
      </c>
      <c r="B106" s="21">
        <v>992205191.90600002</v>
      </c>
      <c r="C106" s="22">
        <v>364301837</v>
      </c>
      <c r="D106" s="21">
        <v>1263246431.1630001</v>
      </c>
      <c r="E106" s="22">
        <v>433857397</v>
      </c>
      <c r="F106" s="33">
        <f t="shared" ref="F106:F169" si="0">+C106/$C$100</f>
        <v>0.18095746142641064</v>
      </c>
      <c r="G106" s="33">
        <f t="shared" ref="G106:G169" si="1">+E106/$E$100</f>
        <v>0.18955185654544146</v>
      </c>
      <c r="H106" s="242"/>
      <c r="I106" s="193"/>
    </row>
    <row r="107" spans="1:9" x14ac:dyDescent="0.45">
      <c r="A107" s="20" t="s">
        <v>40</v>
      </c>
      <c r="B107" s="21">
        <v>228169477.16499999</v>
      </c>
      <c r="C107" s="22">
        <v>108019944</v>
      </c>
      <c r="D107" s="21">
        <v>349142147.63999999</v>
      </c>
      <c r="E107" s="22">
        <v>148143336</v>
      </c>
      <c r="F107" s="33">
        <f t="shared" si="0"/>
        <v>5.3656097401625344E-2</v>
      </c>
      <c r="G107" s="33">
        <f t="shared" si="1"/>
        <v>6.4723673188024813E-2</v>
      </c>
      <c r="H107" s="242"/>
      <c r="I107" s="193"/>
    </row>
    <row r="108" spans="1:9" x14ac:dyDescent="0.45">
      <c r="A108" s="20" t="s">
        <v>38</v>
      </c>
      <c r="B108" s="21">
        <v>154407509.94</v>
      </c>
      <c r="C108" s="22">
        <v>68534172</v>
      </c>
      <c r="D108" s="21">
        <v>270750056.97000003</v>
      </c>
      <c r="E108" s="22">
        <v>111338299</v>
      </c>
      <c r="F108" s="210">
        <f t="shared" si="0"/>
        <v>3.4042567251948812E-2</v>
      </c>
      <c r="G108" s="210">
        <f t="shared" si="1"/>
        <v>4.864358986614551E-2</v>
      </c>
      <c r="H108" s="242"/>
      <c r="I108" s="193"/>
    </row>
    <row r="109" spans="1:9" x14ac:dyDescent="0.45">
      <c r="A109" s="20" t="s">
        <v>39</v>
      </c>
      <c r="B109" s="21">
        <v>146437770.72400001</v>
      </c>
      <c r="C109" s="22">
        <v>66409938</v>
      </c>
      <c r="D109" s="21">
        <v>206626562.88999999</v>
      </c>
      <c r="E109" s="22">
        <v>83216079</v>
      </c>
      <c r="F109" s="210">
        <f t="shared" si="0"/>
        <v>3.2987409267346966E-2</v>
      </c>
      <c r="G109" s="210">
        <f t="shared" si="1"/>
        <v>3.6357020481737057E-2</v>
      </c>
      <c r="H109" s="242"/>
      <c r="I109" s="193"/>
    </row>
    <row r="110" spans="1:9" x14ac:dyDescent="0.45">
      <c r="A110" s="20" t="s">
        <v>37</v>
      </c>
      <c r="B110" s="21">
        <v>99294995.290000007</v>
      </c>
      <c r="C110" s="22">
        <v>47860578</v>
      </c>
      <c r="D110" s="21">
        <v>98319868.790000007</v>
      </c>
      <c r="E110" s="22">
        <v>42095777</v>
      </c>
      <c r="F110" s="33">
        <f t="shared" si="0"/>
        <v>2.3773497187390573E-2</v>
      </c>
      <c r="G110" s="33">
        <f t="shared" si="1"/>
        <v>1.8391602259746408E-2</v>
      </c>
      <c r="H110" s="242"/>
      <c r="I110" s="193"/>
    </row>
    <row r="111" spans="1:9" x14ac:dyDescent="0.45">
      <c r="A111" s="20" t="s">
        <v>80</v>
      </c>
      <c r="B111" s="21">
        <v>61092467.359999999</v>
      </c>
      <c r="C111" s="22">
        <v>22987452</v>
      </c>
      <c r="D111" s="21">
        <v>94245878.989999995</v>
      </c>
      <c r="E111" s="22">
        <v>31951845</v>
      </c>
      <c r="F111" s="33">
        <f t="shared" si="0"/>
        <v>1.1418418838720999E-2</v>
      </c>
      <c r="G111" s="33">
        <f t="shared" si="1"/>
        <v>1.3959728661263741E-2</v>
      </c>
      <c r="H111" s="242"/>
      <c r="I111" s="193"/>
    </row>
    <row r="112" spans="1:9" x14ac:dyDescent="0.45">
      <c r="A112" s="20" t="s">
        <v>42</v>
      </c>
      <c r="B112" s="21">
        <v>33976719.090000004</v>
      </c>
      <c r="C112" s="22">
        <v>15510729</v>
      </c>
      <c r="D112" s="21">
        <v>71193387.079999998</v>
      </c>
      <c r="E112" s="22">
        <v>28404848</v>
      </c>
      <c r="F112" s="33">
        <f t="shared" si="0"/>
        <v>7.7045511706080394E-3</v>
      </c>
      <c r="G112" s="33">
        <f t="shared" si="1"/>
        <v>1.2410049270846176E-2</v>
      </c>
      <c r="H112" s="242"/>
      <c r="I112" s="193"/>
    </row>
    <row r="113" spans="1:9" x14ac:dyDescent="0.45">
      <c r="A113" s="20" t="s">
        <v>81</v>
      </c>
      <c r="B113" s="21">
        <v>24601655.870000001</v>
      </c>
      <c r="C113" s="22">
        <v>10882582</v>
      </c>
      <c r="D113" s="21">
        <v>60822518.890000001</v>
      </c>
      <c r="E113" s="22">
        <v>23056579</v>
      </c>
      <c r="F113" s="33">
        <f t="shared" si="0"/>
        <v>5.4056395342435533E-3</v>
      </c>
      <c r="G113" s="33">
        <f t="shared" si="1"/>
        <v>1.00733959712496E-2</v>
      </c>
      <c r="H113" s="242"/>
      <c r="I113" s="193"/>
    </row>
    <row r="114" spans="1:9" ht="17" thickBot="1" x14ac:dyDescent="0.5">
      <c r="A114" s="23" t="s">
        <v>89</v>
      </c>
      <c r="B114" s="24">
        <v>65411517.329999998</v>
      </c>
      <c r="C114" s="25">
        <v>23761087</v>
      </c>
      <c r="D114" s="24">
        <v>76918796.269999996</v>
      </c>
      <c r="E114" s="25">
        <v>22913771</v>
      </c>
      <c r="F114" s="211">
        <f t="shared" si="0"/>
        <v>1.1802701901423813E-2</v>
      </c>
      <c r="G114" s="211">
        <f t="shared" si="1"/>
        <v>1.0011003300946593E-2</v>
      </c>
      <c r="H114" s="243"/>
      <c r="I114" s="193"/>
    </row>
    <row r="115" spans="1:9" x14ac:dyDescent="0.45">
      <c r="A115" s="26" t="s">
        <v>90</v>
      </c>
      <c r="B115" s="27">
        <v>51283119.729999997</v>
      </c>
      <c r="C115" s="28">
        <v>17534092</v>
      </c>
      <c r="D115" s="27">
        <v>74344785.989999995</v>
      </c>
      <c r="E115" s="28">
        <v>22884613</v>
      </c>
      <c r="F115" s="212">
        <f>+C115/$C$100</f>
        <v>8.7096041097842053E-3</v>
      </c>
      <c r="G115" s="212">
        <f t="shared" si="1"/>
        <v>9.9982642003311178E-3</v>
      </c>
      <c r="H115" s="35"/>
      <c r="I115" s="193"/>
    </row>
    <row r="116" spans="1:9" x14ac:dyDescent="0.45">
      <c r="A116" s="20" t="s">
        <v>63</v>
      </c>
      <c r="B116" s="21">
        <v>41466067.130000003</v>
      </c>
      <c r="C116" s="22">
        <v>20567671</v>
      </c>
      <c r="D116" s="21">
        <v>45837515.799999997</v>
      </c>
      <c r="E116" s="22">
        <v>20204438</v>
      </c>
      <c r="F116" s="210">
        <f t="shared" si="0"/>
        <v>1.0216455569543573E-2</v>
      </c>
      <c r="G116" s="210">
        <f t="shared" si="1"/>
        <v>8.8272984622116898E-3</v>
      </c>
      <c r="H116" s="35"/>
      <c r="I116" s="193"/>
    </row>
    <row r="117" spans="1:9" x14ac:dyDescent="0.45">
      <c r="A117" s="20" t="s">
        <v>83</v>
      </c>
      <c r="B117" s="21">
        <v>51568522.359999999</v>
      </c>
      <c r="C117" s="22">
        <v>20877098</v>
      </c>
      <c r="D117" s="21">
        <v>42474040.979999997</v>
      </c>
      <c r="E117" s="22">
        <v>17328239</v>
      </c>
      <c r="F117" s="210">
        <f t="shared" si="0"/>
        <v>1.0370155383077014E-2</v>
      </c>
      <c r="G117" s="210">
        <f t="shared" si="1"/>
        <v>7.5706900373836983E-3</v>
      </c>
      <c r="H117" s="35"/>
      <c r="I117" s="193"/>
    </row>
    <row r="118" spans="1:9" x14ac:dyDescent="0.45">
      <c r="A118" s="20" t="s">
        <v>88</v>
      </c>
      <c r="B118" s="21">
        <v>26375865.800000001</v>
      </c>
      <c r="C118" s="22">
        <v>8795304</v>
      </c>
      <c r="D118" s="21">
        <v>49164187.640000001</v>
      </c>
      <c r="E118" s="22">
        <v>15327831</v>
      </c>
      <c r="F118" s="210">
        <f t="shared" si="0"/>
        <v>4.3688384813540078E-3</v>
      </c>
      <c r="G118" s="210">
        <f t="shared" si="1"/>
        <v>6.6967138118536459E-3</v>
      </c>
      <c r="H118" s="35"/>
      <c r="I118" s="193"/>
    </row>
    <row r="119" spans="1:9" x14ac:dyDescent="0.45">
      <c r="A119" s="20" t="s">
        <v>34</v>
      </c>
      <c r="B119" s="21">
        <v>30316213.379999999</v>
      </c>
      <c r="C119" s="22">
        <v>13492919</v>
      </c>
      <c r="D119" s="21">
        <v>37680997.710000001</v>
      </c>
      <c r="E119" s="22">
        <v>15141220</v>
      </c>
      <c r="F119" s="210">
        <f t="shared" si="0"/>
        <v>6.7022565397390063E-3</v>
      </c>
      <c r="G119" s="210">
        <f t="shared" si="1"/>
        <v>6.6151836552943901E-3</v>
      </c>
      <c r="H119" s="35"/>
      <c r="I119" s="193"/>
    </row>
    <row r="120" spans="1:9" x14ac:dyDescent="0.45">
      <c r="A120" s="20" t="s">
        <v>35</v>
      </c>
      <c r="B120" s="21">
        <v>27921387.050000001</v>
      </c>
      <c r="C120" s="22">
        <v>13290535</v>
      </c>
      <c r="D120" s="21">
        <v>33352865</v>
      </c>
      <c r="E120" s="22">
        <v>14678679</v>
      </c>
      <c r="F120" s="210">
        <f t="shared" si="0"/>
        <v>6.6017275520871468E-3</v>
      </c>
      <c r="G120" s="210">
        <f t="shared" si="1"/>
        <v>6.4130999617014349E-3</v>
      </c>
      <c r="H120" s="35"/>
      <c r="I120" s="193"/>
    </row>
    <row r="121" spans="1:9" x14ac:dyDescent="0.45">
      <c r="A121" s="20" t="s">
        <v>45</v>
      </c>
      <c r="B121" s="21">
        <v>16960795.469999999</v>
      </c>
      <c r="C121" s="22">
        <v>8781231</v>
      </c>
      <c r="D121" s="21">
        <v>31889744.190000001</v>
      </c>
      <c r="E121" s="22">
        <v>14388367</v>
      </c>
      <c r="F121" s="210">
        <f t="shared" si="0"/>
        <v>4.3618480846664013E-3</v>
      </c>
      <c r="G121" s="210">
        <f t="shared" si="1"/>
        <v>6.2862629434601155E-3</v>
      </c>
      <c r="H121" s="35"/>
      <c r="I121" s="193"/>
    </row>
    <row r="122" spans="1:9" x14ac:dyDescent="0.45">
      <c r="A122" s="20" t="s">
        <v>84</v>
      </c>
      <c r="B122" s="21">
        <v>35104682.369999997</v>
      </c>
      <c r="C122" s="22">
        <v>16173961</v>
      </c>
      <c r="D122" s="21">
        <v>32758031.780000001</v>
      </c>
      <c r="E122" s="22">
        <v>12996984</v>
      </c>
      <c r="F122" s="210">
        <f t="shared" si="0"/>
        <v>8.0339944148285214E-3</v>
      </c>
      <c r="G122" s="210">
        <f t="shared" si="1"/>
        <v>5.6783691224962518E-3</v>
      </c>
      <c r="H122" s="35"/>
      <c r="I122" s="193"/>
    </row>
    <row r="123" spans="1:9" x14ac:dyDescent="0.45">
      <c r="A123" s="20" t="s">
        <v>48</v>
      </c>
      <c r="B123" s="21">
        <v>12739468.800000001</v>
      </c>
      <c r="C123" s="22">
        <v>6300147</v>
      </c>
      <c r="D123" s="21">
        <v>28086426.350000001</v>
      </c>
      <c r="E123" s="22">
        <v>12794415</v>
      </c>
      <c r="F123" s="210">
        <f t="shared" si="0"/>
        <v>3.1294341448330847E-3</v>
      </c>
      <c r="G123" s="210">
        <f t="shared" si="1"/>
        <v>5.5898669319284292E-3</v>
      </c>
      <c r="H123" s="35"/>
      <c r="I123" s="193"/>
    </row>
    <row r="124" spans="1:9" x14ac:dyDescent="0.45">
      <c r="A124" s="20" t="s">
        <v>56</v>
      </c>
      <c r="B124" s="21">
        <v>782508.38</v>
      </c>
      <c r="C124" s="22">
        <v>369138</v>
      </c>
      <c r="D124" s="21">
        <v>31893416.859999999</v>
      </c>
      <c r="E124" s="22">
        <v>11835640</v>
      </c>
      <c r="F124" s="210">
        <f t="shared" si="0"/>
        <v>1.8335969959992922E-4</v>
      </c>
      <c r="G124" s="210">
        <f t="shared" si="1"/>
        <v>5.1709791072283798E-3</v>
      </c>
      <c r="H124" s="35"/>
      <c r="I124" s="193"/>
    </row>
    <row r="125" spans="1:9" x14ac:dyDescent="0.45">
      <c r="A125" s="20" t="s">
        <v>78</v>
      </c>
      <c r="B125" s="21">
        <v>20713527.559999999</v>
      </c>
      <c r="C125" s="22">
        <v>7975126</v>
      </c>
      <c r="D125" s="21">
        <v>30497541.760000002</v>
      </c>
      <c r="E125" s="22">
        <v>10690929</v>
      </c>
      <c r="F125" s="210">
        <f t="shared" si="0"/>
        <v>3.9614363940628844E-3</v>
      </c>
      <c r="G125" s="210">
        <f t="shared" si="1"/>
        <v>4.6708560327842008E-3</v>
      </c>
      <c r="H125" s="35"/>
      <c r="I125" s="193"/>
    </row>
    <row r="126" spans="1:9" x14ac:dyDescent="0.45">
      <c r="A126" s="20" t="s">
        <v>91</v>
      </c>
      <c r="B126" s="21">
        <v>8343341.6699999999</v>
      </c>
      <c r="C126" s="22">
        <v>3770611</v>
      </c>
      <c r="D126" s="21">
        <v>18053676.670000002</v>
      </c>
      <c r="E126" s="22">
        <v>7429228</v>
      </c>
      <c r="F126" s="210">
        <f t="shared" si="0"/>
        <v>1.8729529343177584E-3</v>
      </c>
      <c r="G126" s="210">
        <f t="shared" si="1"/>
        <v>3.2458221752973294E-3</v>
      </c>
      <c r="H126" s="35"/>
      <c r="I126" s="193"/>
    </row>
    <row r="127" spans="1:9" x14ac:dyDescent="0.45">
      <c r="A127" s="20" t="s">
        <v>44</v>
      </c>
      <c r="B127" s="21">
        <v>19354085.059999999</v>
      </c>
      <c r="C127" s="22">
        <v>7959794</v>
      </c>
      <c r="D127" s="21">
        <v>20310931.23</v>
      </c>
      <c r="E127" s="22">
        <v>7255195</v>
      </c>
      <c r="F127" s="210">
        <f t="shared" si="0"/>
        <v>3.9538206218739849E-3</v>
      </c>
      <c r="G127" s="210">
        <f t="shared" si="1"/>
        <v>3.1697873341760825E-3</v>
      </c>
      <c r="H127" s="35"/>
      <c r="I127" s="193"/>
    </row>
    <row r="128" spans="1:9" x14ac:dyDescent="0.45">
      <c r="A128" s="20" t="s">
        <v>82</v>
      </c>
      <c r="B128" s="21">
        <v>26909930.670000002</v>
      </c>
      <c r="C128" s="22">
        <v>12315594</v>
      </c>
      <c r="D128" s="21">
        <v>16238130.85</v>
      </c>
      <c r="E128" s="22">
        <v>6812641</v>
      </c>
      <c r="F128" s="210">
        <f t="shared" si="0"/>
        <v>6.1174509701918808E-3</v>
      </c>
      <c r="G128" s="210">
        <f t="shared" si="1"/>
        <v>2.9764359406037576E-3</v>
      </c>
      <c r="H128" s="35"/>
      <c r="I128" s="193"/>
    </row>
    <row r="129" spans="1:10" x14ac:dyDescent="0.45">
      <c r="A129" s="20" t="s">
        <v>76</v>
      </c>
      <c r="B129" s="21">
        <v>10581384.52</v>
      </c>
      <c r="C129" s="22">
        <v>4673867</v>
      </c>
      <c r="D129" s="21">
        <v>13471690.42</v>
      </c>
      <c r="E129" s="22">
        <v>5415430</v>
      </c>
      <c r="F129" s="210">
        <f t="shared" si="0"/>
        <v>2.3216218571104094E-3</v>
      </c>
      <c r="G129" s="210">
        <f t="shared" si="1"/>
        <v>2.365995872353146E-3</v>
      </c>
      <c r="H129" s="35"/>
      <c r="I129" s="193"/>
    </row>
    <row r="130" spans="1:10" x14ac:dyDescent="0.45">
      <c r="A130" s="20" t="s">
        <v>104</v>
      </c>
      <c r="B130" s="21">
        <v>678482.35</v>
      </c>
      <c r="C130" s="22">
        <v>320095</v>
      </c>
      <c r="D130" s="21">
        <v>11492936.439999999</v>
      </c>
      <c r="E130" s="22">
        <v>4636259</v>
      </c>
      <c r="F130" s="210">
        <f t="shared" si="0"/>
        <v>1.5899886504082306E-4</v>
      </c>
      <c r="G130" s="210">
        <f t="shared" si="1"/>
        <v>2.0255768530218514E-3</v>
      </c>
      <c r="H130" s="35"/>
      <c r="I130" s="193"/>
    </row>
    <row r="131" spans="1:10" x14ac:dyDescent="0.45">
      <c r="A131" s="20" t="s">
        <v>33</v>
      </c>
      <c r="B131" s="21">
        <v>5834989.6900000004</v>
      </c>
      <c r="C131" s="22">
        <v>2985822</v>
      </c>
      <c r="D131" s="21">
        <v>10162949.98</v>
      </c>
      <c r="E131" s="22">
        <v>4532823</v>
      </c>
      <c r="F131" s="210">
        <f t="shared" si="0"/>
        <v>1.4831294122492397E-3</v>
      </c>
      <c r="G131" s="210">
        <f t="shared" si="1"/>
        <v>1.9803857695709121E-3</v>
      </c>
      <c r="H131" s="35"/>
      <c r="I131" s="193"/>
    </row>
    <row r="132" spans="1:10" x14ac:dyDescent="0.45">
      <c r="A132" s="20" t="s">
        <v>43</v>
      </c>
      <c r="B132" s="21">
        <v>10392288.539999999</v>
      </c>
      <c r="C132" s="22">
        <v>4493602</v>
      </c>
      <c r="D132" s="21">
        <v>11464900.73</v>
      </c>
      <c r="E132" s="22">
        <v>4297355</v>
      </c>
      <c r="F132" s="33">
        <f t="shared" si="0"/>
        <v>2.2320799073561677E-3</v>
      </c>
      <c r="G132" s="33">
        <f t="shared" si="1"/>
        <v>1.8775100392833355E-3</v>
      </c>
      <c r="H132" s="35"/>
      <c r="I132" s="193"/>
    </row>
    <row r="133" spans="1:10" x14ac:dyDescent="0.45">
      <c r="A133" s="20" t="s">
        <v>86</v>
      </c>
      <c r="B133" s="21">
        <v>4344441.4800000004</v>
      </c>
      <c r="C133" s="22">
        <v>2071668</v>
      </c>
      <c r="D133" s="21">
        <v>8359243.8799999999</v>
      </c>
      <c r="E133" s="22">
        <v>3554515</v>
      </c>
      <c r="F133" s="210">
        <f t="shared" si="0"/>
        <v>1.0290471914318931E-3</v>
      </c>
      <c r="G133" s="210">
        <f t="shared" si="1"/>
        <v>1.5529639969895912E-3</v>
      </c>
      <c r="H133" s="35"/>
      <c r="I133" s="193"/>
    </row>
    <row r="134" spans="1:10" x14ac:dyDescent="0.45">
      <c r="A134" s="20" t="s">
        <v>85</v>
      </c>
      <c r="B134" s="21">
        <v>6290117.9299999997</v>
      </c>
      <c r="C134" s="22">
        <v>2127375</v>
      </c>
      <c r="D134" s="21">
        <v>7855728.6299999999</v>
      </c>
      <c r="E134" s="22">
        <v>2628758</v>
      </c>
      <c r="F134" s="210">
        <f t="shared" si="0"/>
        <v>1.0567181946491539E-3</v>
      </c>
      <c r="G134" s="210">
        <f t="shared" si="1"/>
        <v>1.1485017029885551E-3</v>
      </c>
      <c r="H134" s="35"/>
      <c r="I134" s="193"/>
    </row>
    <row r="135" spans="1:10" x14ac:dyDescent="0.45">
      <c r="A135" s="20" t="s">
        <v>36</v>
      </c>
      <c r="B135" s="21">
        <v>7035519.5499999998</v>
      </c>
      <c r="C135" s="22">
        <v>2153978</v>
      </c>
      <c r="D135" s="21">
        <v>9146063.8200000003</v>
      </c>
      <c r="E135" s="22">
        <v>2628047</v>
      </c>
      <c r="F135" s="210">
        <f t="shared" si="0"/>
        <v>1.0699325429103922E-3</v>
      </c>
      <c r="G135" s="210">
        <f t="shared" si="1"/>
        <v>1.1481910678099556E-3</v>
      </c>
      <c r="H135" s="35"/>
      <c r="I135" s="193"/>
    </row>
    <row r="136" spans="1:10" x14ac:dyDescent="0.45">
      <c r="A136" s="20" t="s">
        <v>53</v>
      </c>
      <c r="B136" s="21">
        <v>4236773.66</v>
      </c>
      <c r="C136" s="22">
        <v>1969505</v>
      </c>
      <c r="D136" s="21">
        <v>5548971.1500000004</v>
      </c>
      <c r="E136" s="22">
        <v>2399841</v>
      </c>
      <c r="F136" s="210">
        <f t="shared" si="0"/>
        <v>9.7830037861330616E-4</v>
      </c>
      <c r="G136" s="210">
        <f t="shared" si="1"/>
        <v>1.0484880979541506E-3</v>
      </c>
      <c r="H136" s="35"/>
      <c r="I136" s="199"/>
      <c r="J136" s="193"/>
    </row>
    <row r="137" spans="1:10" x14ac:dyDescent="0.45">
      <c r="A137" s="20" t="s">
        <v>55</v>
      </c>
      <c r="B137" s="21">
        <v>3450648.99</v>
      </c>
      <c r="C137" s="22">
        <v>1531114</v>
      </c>
      <c r="D137" s="21">
        <v>4972313.42</v>
      </c>
      <c r="E137" s="22">
        <v>2026859</v>
      </c>
      <c r="F137" s="210">
        <f t="shared" si="0"/>
        <v>7.6054105265035304E-4</v>
      </c>
      <c r="G137" s="210">
        <f t="shared" si="1"/>
        <v>8.8553264059212748E-4</v>
      </c>
      <c r="H137" s="35"/>
      <c r="I137" s="199"/>
      <c r="J137" s="193"/>
    </row>
    <row r="138" spans="1:10" x14ac:dyDescent="0.45">
      <c r="A138" s="20" t="s">
        <v>100</v>
      </c>
      <c r="B138" s="21">
        <v>7521351.1699999999</v>
      </c>
      <c r="C138" s="22">
        <v>3215428</v>
      </c>
      <c r="D138" s="21">
        <v>5497467.1499999994</v>
      </c>
      <c r="E138" s="22">
        <v>2016149</v>
      </c>
      <c r="F138" s="210">
        <f t="shared" si="0"/>
        <v>1.5971802203111063E-3</v>
      </c>
      <c r="G138" s="210">
        <f t="shared" si="1"/>
        <v>8.8085345245879321E-4</v>
      </c>
      <c r="H138" s="35"/>
      <c r="I138" s="199"/>
      <c r="J138" s="193"/>
    </row>
    <row r="139" spans="1:10" x14ac:dyDescent="0.45">
      <c r="A139" s="20" t="s">
        <v>79</v>
      </c>
      <c r="B139" s="21">
        <v>2586498.5499999998</v>
      </c>
      <c r="C139" s="22">
        <v>1165295</v>
      </c>
      <c r="D139" s="21">
        <v>4078728.54</v>
      </c>
      <c r="E139" s="22">
        <v>1686295</v>
      </c>
      <c r="F139" s="210">
        <f t="shared" si="0"/>
        <v>5.7882997996765303E-4</v>
      </c>
      <c r="G139" s="210">
        <f t="shared" si="1"/>
        <v>7.3674057453789409E-4</v>
      </c>
      <c r="H139" s="35"/>
      <c r="I139" s="199"/>
      <c r="J139" s="193"/>
    </row>
    <row r="140" spans="1:10" x14ac:dyDescent="0.45">
      <c r="A140" s="20" t="s">
        <v>105</v>
      </c>
      <c r="B140" s="21">
        <v>1697589.92</v>
      </c>
      <c r="C140" s="22">
        <v>798941</v>
      </c>
      <c r="D140" s="21">
        <v>3906285.71</v>
      </c>
      <c r="E140" s="22">
        <v>1627458</v>
      </c>
      <c r="F140" s="210">
        <f t="shared" si="0"/>
        <v>3.9685315995120264E-4</v>
      </c>
      <c r="G140" s="210">
        <f t="shared" si="1"/>
        <v>7.1103474893556117E-4</v>
      </c>
      <c r="H140" s="35"/>
      <c r="I140" s="199"/>
      <c r="J140" s="193"/>
    </row>
    <row r="141" spans="1:10" x14ac:dyDescent="0.45">
      <c r="A141" s="20" t="s">
        <v>111</v>
      </c>
      <c r="B141" s="21">
        <v>1218021.8400000001</v>
      </c>
      <c r="C141" s="22">
        <v>575113</v>
      </c>
      <c r="D141" s="21">
        <v>4188281.63</v>
      </c>
      <c r="E141" s="22">
        <v>1622846</v>
      </c>
      <c r="F141" s="210">
        <f t="shared" si="0"/>
        <v>2.8567242309384051E-4</v>
      </c>
      <c r="G141" s="210">
        <f t="shared" si="1"/>
        <v>7.0901977081502549E-4</v>
      </c>
      <c r="H141" s="35"/>
      <c r="I141" s="199"/>
      <c r="J141" s="193"/>
    </row>
    <row r="142" spans="1:10" x14ac:dyDescent="0.45">
      <c r="A142" s="20" t="s">
        <v>116</v>
      </c>
      <c r="B142" s="21">
        <v>3154109.32</v>
      </c>
      <c r="C142" s="22">
        <v>1444742</v>
      </c>
      <c r="D142" s="21">
        <v>4166924.55</v>
      </c>
      <c r="E142" s="22">
        <v>1619039</v>
      </c>
      <c r="F142" s="210">
        <f t="shared" si="0"/>
        <v>7.1763800833130411E-4</v>
      </c>
      <c r="G142" s="210">
        <f t="shared" si="1"/>
        <v>7.0735649637771424E-4</v>
      </c>
      <c r="H142" s="35"/>
      <c r="I142" s="199"/>
      <c r="J142" s="193"/>
    </row>
    <row r="143" spans="1:10" x14ac:dyDescent="0.45">
      <c r="A143" s="20" t="s">
        <v>70</v>
      </c>
      <c r="B143" s="21">
        <v>2546735.75</v>
      </c>
      <c r="C143" s="22">
        <v>957875</v>
      </c>
      <c r="D143" s="21">
        <v>4402667.7</v>
      </c>
      <c r="E143" s="22">
        <v>1544496</v>
      </c>
      <c r="F143" s="210">
        <f t="shared" si="0"/>
        <v>4.7579949031062148E-4</v>
      </c>
      <c r="G143" s="210">
        <f t="shared" si="1"/>
        <v>6.7478873531112845E-4</v>
      </c>
      <c r="H143" s="35"/>
      <c r="I143" s="199"/>
      <c r="J143" s="193"/>
    </row>
    <row r="144" spans="1:10" x14ac:dyDescent="0.45">
      <c r="A144" s="20" t="s">
        <v>71</v>
      </c>
      <c r="B144" s="21">
        <v>2500104.17</v>
      </c>
      <c r="C144" s="22">
        <v>1006300</v>
      </c>
      <c r="D144" s="21">
        <v>4255174.75</v>
      </c>
      <c r="E144" s="22">
        <v>1392111</v>
      </c>
      <c r="F144" s="210">
        <f t="shared" si="0"/>
        <v>4.998533494449468E-4</v>
      </c>
      <c r="G144" s="210">
        <f t="shared" si="1"/>
        <v>6.082118834252146E-4</v>
      </c>
      <c r="H144" s="35"/>
      <c r="I144" s="199"/>
      <c r="J144" s="193"/>
    </row>
    <row r="145" spans="1:10" x14ac:dyDescent="0.45">
      <c r="A145" s="20" t="s">
        <v>119</v>
      </c>
      <c r="B145" s="21">
        <v>0</v>
      </c>
      <c r="C145" s="22">
        <v>0</v>
      </c>
      <c r="D145" s="21">
        <v>3295574.94</v>
      </c>
      <c r="E145" s="22">
        <v>1333689</v>
      </c>
      <c r="F145" s="210">
        <f t="shared" si="0"/>
        <v>0</v>
      </c>
      <c r="G145" s="210">
        <f t="shared" si="1"/>
        <v>5.8268737090181103E-4</v>
      </c>
      <c r="H145" s="35"/>
      <c r="I145" s="199"/>
      <c r="J145" s="193"/>
    </row>
    <row r="146" spans="1:10" x14ac:dyDescent="0.45">
      <c r="A146" s="20" t="s">
        <v>67</v>
      </c>
      <c r="B146" s="21">
        <v>3923344.01</v>
      </c>
      <c r="C146" s="22">
        <v>1858616</v>
      </c>
      <c r="D146" s="21">
        <v>3065955.46</v>
      </c>
      <c r="E146" s="22">
        <v>1327514</v>
      </c>
      <c r="F146" s="210">
        <f t="shared" si="0"/>
        <v>9.2321915227265149E-4</v>
      </c>
      <c r="G146" s="210">
        <f t="shared" si="1"/>
        <v>5.799895196671389E-4</v>
      </c>
      <c r="H146" s="35"/>
      <c r="I146" s="199"/>
      <c r="J146" s="193"/>
    </row>
    <row r="147" spans="1:10" x14ac:dyDescent="0.45">
      <c r="A147" s="20" t="s">
        <v>62</v>
      </c>
      <c r="B147" s="21">
        <v>1985950.8</v>
      </c>
      <c r="C147" s="22">
        <v>869852</v>
      </c>
      <c r="D147" s="21">
        <v>3025169</v>
      </c>
      <c r="E147" s="22">
        <v>1212963</v>
      </c>
      <c r="F147" s="33">
        <f t="shared" si="0"/>
        <v>4.3207635468685865E-4</v>
      </c>
      <c r="G147" s="33">
        <f t="shared" si="1"/>
        <v>5.2994230399378971E-4</v>
      </c>
      <c r="H147" s="35"/>
      <c r="I147" s="199"/>
      <c r="J147" s="193"/>
    </row>
    <row r="148" spans="1:10" x14ac:dyDescent="0.45">
      <c r="A148" s="20" t="s">
        <v>68</v>
      </c>
      <c r="B148" s="21">
        <v>3287683.99</v>
      </c>
      <c r="C148" s="22">
        <v>1303429</v>
      </c>
      <c r="D148" s="21">
        <v>3728913.33</v>
      </c>
      <c r="E148" s="22">
        <v>1204627</v>
      </c>
      <c r="F148" s="210">
        <f t="shared" si="0"/>
        <v>6.4744445137004621E-4</v>
      </c>
      <c r="G148" s="210">
        <f t="shared" si="1"/>
        <v>5.2630031405172869E-4</v>
      </c>
      <c r="H148" s="35"/>
      <c r="I148" s="199"/>
      <c r="J148" s="193"/>
    </row>
    <row r="149" spans="1:10" x14ac:dyDescent="0.45">
      <c r="A149" s="20" t="s">
        <v>92</v>
      </c>
      <c r="B149" s="21">
        <v>2106456.83</v>
      </c>
      <c r="C149" s="22">
        <v>1015322</v>
      </c>
      <c r="D149" s="21">
        <v>2769694.19</v>
      </c>
      <c r="E149" s="22">
        <v>1178843</v>
      </c>
      <c r="F149" s="210">
        <f t="shared" si="0"/>
        <v>5.0433479326755662E-4</v>
      </c>
      <c r="G149" s="210">
        <f t="shared" si="1"/>
        <v>5.1503531061289679E-4</v>
      </c>
      <c r="H149" s="35"/>
      <c r="I149" s="199"/>
      <c r="J149" s="193"/>
    </row>
    <row r="150" spans="1:10" x14ac:dyDescent="0.45">
      <c r="A150" s="20" t="s">
        <v>112</v>
      </c>
      <c r="B150" s="21">
        <v>569278.30000000005</v>
      </c>
      <c r="C150" s="22">
        <v>259165</v>
      </c>
      <c r="D150" s="21">
        <v>3045775.3</v>
      </c>
      <c r="E150" s="22">
        <v>1127626</v>
      </c>
      <c r="F150" s="210">
        <f t="shared" si="0"/>
        <v>1.2873347243257441E-4</v>
      </c>
      <c r="G150" s="210">
        <f t="shared" si="1"/>
        <v>4.9265865527909855E-4</v>
      </c>
      <c r="H150" s="35"/>
      <c r="I150" s="199"/>
      <c r="J150" s="193"/>
    </row>
    <row r="151" spans="1:10" x14ac:dyDescent="0.45">
      <c r="A151" s="20" t="s">
        <v>69</v>
      </c>
      <c r="B151" s="21">
        <v>2428811.1</v>
      </c>
      <c r="C151" s="22">
        <v>1037738</v>
      </c>
      <c r="D151" s="21">
        <v>2582263.91</v>
      </c>
      <c r="E151" s="22">
        <v>1026466</v>
      </c>
      <c r="F151" s="210">
        <f t="shared" ref="F151:F159" si="2">+C151/$C$100</f>
        <v>5.1546935818970506E-4</v>
      </c>
      <c r="G151" s="210">
        <f t="shared" ref="G151:G159" si="3">+E151/$E$100</f>
        <v>4.4846195391886592E-4</v>
      </c>
      <c r="H151" s="35"/>
      <c r="I151" s="199"/>
      <c r="J151" s="193"/>
    </row>
    <row r="152" spans="1:10" x14ac:dyDescent="0.45">
      <c r="A152" s="20" t="s">
        <v>60</v>
      </c>
      <c r="B152" s="21">
        <v>1453982.71</v>
      </c>
      <c r="C152" s="22">
        <v>661171</v>
      </c>
      <c r="D152" s="21">
        <v>2460537.73</v>
      </c>
      <c r="E152" s="22">
        <v>941886</v>
      </c>
      <c r="F152" s="210">
        <f t="shared" si="2"/>
        <v>3.2841949608055737E-4</v>
      </c>
      <c r="G152" s="210">
        <f t="shared" si="3"/>
        <v>4.1150903773610131E-4</v>
      </c>
      <c r="H152" s="35"/>
      <c r="I152" s="199"/>
      <c r="J152" s="193"/>
    </row>
    <row r="153" spans="1:10" x14ac:dyDescent="0.45">
      <c r="A153" s="20" t="s">
        <v>59</v>
      </c>
      <c r="B153" s="21">
        <v>3831646.59</v>
      </c>
      <c r="C153" s="22">
        <v>1458967</v>
      </c>
      <c r="D153" s="21">
        <v>2813709.94</v>
      </c>
      <c r="E153" s="22">
        <v>939033</v>
      </c>
      <c r="F153" s="210">
        <f t="shared" si="2"/>
        <v>7.2470390706513529E-4</v>
      </c>
      <c r="G153" s="210">
        <f t="shared" si="3"/>
        <v>4.1026256493083496E-4</v>
      </c>
      <c r="H153" s="35"/>
      <c r="I153" s="199"/>
      <c r="J153" s="193"/>
    </row>
    <row r="154" spans="1:10" x14ac:dyDescent="0.45">
      <c r="A154" s="20" t="s">
        <v>58</v>
      </c>
      <c r="B154" s="21">
        <v>1144429.1599999999</v>
      </c>
      <c r="C154" s="22">
        <v>474449</v>
      </c>
      <c r="D154" s="21">
        <v>1701224.87</v>
      </c>
      <c r="E154" s="22">
        <v>661453</v>
      </c>
      <c r="F154" s="210">
        <f t="shared" si="2"/>
        <v>2.3567019953374299E-4</v>
      </c>
      <c r="G154" s="210">
        <f t="shared" si="3"/>
        <v>2.8898814457127233E-4</v>
      </c>
      <c r="H154" s="35"/>
      <c r="I154" s="199"/>
      <c r="J154" s="193"/>
    </row>
    <row r="155" spans="1:10" x14ac:dyDescent="0.45">
      <c r="A155" s="20" t="s">
        <v>65</v>
      </c>
      <c r="B155" s="21">
        <v>1387080.09</v>
      </c>
      <c r="C155" s="22">
        <v>684071</v>
      </c>
      <c r="D155" s="21">
        <v>1464007.41</v>
      </c>
      <c r="E155" s="22">
        <v>618826</v>
      </c>
      <c r="F155" s="210">
        <f t="shared" si="2"/>
        <v>3.3979447541305195E-4</v>
      </c>
      <c r="G155" s="210">
        <f t="shared" si="3"/>
        <v>2.7036445152181965E-4</v>
      </c>
      <c r="H155" s="35"/>
      <c r="I155" s="199"/>
      <c r="J155" s="193"/>
    </row>
    <row r="156" spans="1:10" x14ac:dyDescent="0.45">
      <c r="A156" s="20" t="s">
        <v>57</v>
      </c>
      <c r="B156" s="21">
        <v>1071496.78</v>
      </c>
      <c r="C156" s="22">
        <v>358403</v>
      </c>
      <c r="D156" s="21">
        <v>1738620.26</v>
      </c>
      <c r="E156" s="22">
        <v>533316</v>
      </c>
      <c r="F156" s="210">
        <f t="shared" si="2"/>
        <v>1.780273675853297E-4</v>
      </c>
      <c r="G156" s="210">
        <f t="shared" si="3"/>
        <v>2.3300521928265906E-4</v>
      </c>
      <c r="H156" s="35"/>
      <c r="I156" s="199"/>
      <c r="J156" s="193"/>
    </row>
    <row r="157" spans="1:10" x14ac:dyDescent="0.45">
      <c r="A157" s="20" t="s">
        <v>113</v>
      </c>
      <c r="B157" s="21">
        <v>0</v>
      </c>
      <c r="C157" s="22">
        <v>0</v>
      </c>
      <c r="D157" s="21">
        <v>1539836.7</v>
      </c>
      <c r="E157" s="22">
        <v>518982</v>
      </c>
      <c r="F157" s="210">
        <f t="shared" si="2"/>
        <v>0</v>
      </c>
      <c r="G157" s="210">
        <f t="shared" si="3"/>
        <v>2.2674270922633667E-4</v>
      </c>
      <c r="H157" s="35"/>
      <c r="I157" s="199"/>
      <c r="J157" s="193"/>
    </row>
    <row r="158" spans="1:10" x14ac:dyDescent="0.45">
      <c r="A158" s="20" t="s">
        <v>106</v>
      </c>
      <c r="B158" s="21">
        <v>383426.25</v>
      </c>
      <c r="C158" s="22">
        <v>167082</v>
      </c>
      <c r="D158" s="21">
        <v>1121469.8</v>
      </c>
      <c r="E158" s="22">
        <v>434196</v>
      </c>
      <c r="F158" s="210">
        <f t="shared" si="2"/>
        <v>8.2993637416238291E-5</v>
      </c>
      <c r="G158" s="210">
        <f t="shared" si="3"/>
        <v>1.8969979185258539E-4</v>
      </c>
      <c r="H158" s="35"/>
      <c r="I158" s="199"/>
      <c r="J158" s="193"/>
    </row>
    <row r="159" spans="1:10" x14ac:dyDescent="0.45">
      <c r="A159" s="20" t="s">
        <v>114</v>
      </c>
      <c r="B159" s="21">
        <v>699817.12</v>
      </c>
      <c r="C159" s="22">
        <v>314841</v>
      </c>
      <c r="D159" s="21">
        <v>871666.72</v>
      </c>
      <c r="E159" s="22">
        <v>368242</v>
      </c>
      <c r="F159" s="210">
        <f t="shared" si="2"/>
        <v>1.5638907720619746E-4</v>
      </c>
      <c r="G159" s="210">
        <f t="shared" si="3"/>
        <v>1.6088455617135981E-4</v>
      </c>
      <c r="H159" s="35"/>
      <c r="I159" s="199"/>
      <c r="J159" s="193"/>
    </row>
    <row r="160" spans="1:10" x14ac:dyDescent="0.45">
      <c r="A160" s="20" t="s">
        <v>52</v>
      </c>
      <c r="B160" s="21">
        <v>3796870.55</v>
      </c>
      <c r="C160" s="22">
        <v>1653493</v>
      </c>
      <c r="D160" s="21">
        <v>706478.6</v>
      </c>
      <c r="E160" s="22">
        <v>287350</v>
      </c>
      <c r="F160" s="210">
        <f t="shared" si="0"/>
        <v>8.2132963761678758E-4</v>
      </c>
      <c r="G160" s="210">
        <f t="shared" si="1"/>
        <v>1.2554292344664716E-4</v>
      </c>
      <c r="H160" s="35"/>
      <c r="I160" s="199"/>
      <c r="J160" s="193"/>
    </row>
    <row r="161" spans="1:10" x14ac:dyDescent="0.45">
      <c r="A161" s="20" t="s">
        <v>93</v>
      </c>
      <c r="B161" s="21">
        <v>556114.44000000006</v>
      </c>
      <c r="C161" s="22">
        <v>228092</v>
      </c>
      <c r="D161" s="21">
        <v>683984.52</v>
      </c>
      <c r="E161" s="22">
        <v>240646</v>
      </c>
      <c r="F161" s="210">
        <f t="shared" si="0"/>
        <v>1.1329876794355242E-4</v>
      </c>
      <c r="G161" s="210">
        <f t="shared" si="1"/>
        <v>1.0513799323383279E-4</v>
      </c>
      <c r="H161" s="35"/>
      <c r="I161" s="199"/>
      <c r="J161" s="193"/>
    </row>
    <row r="162" spans="1:10" x14ac:dyDescent="0.45">
      <c r="A162" s="20" t="s">
        <v>98</v>
      </c>
      <c r="B162" s="21">
        <v>308158.53000000003</v>
      </c>
      <c r="C162" s="22">
        <v>148200</v>
      </c>
      <c r="D162" s="21">
        <v>536380.47</v>
      </c>
      <c r="E162" s="22">
        <v>236610</v>
      </c>
      <c r="F162" s="33">
        <f t="shared" si="0"/>
        <v>7.3614495068807621E-5</v>
      </c>
      <c r="G162" s="33">
        <f t="shared" si="1"/>
        <v>1.0337466892887136E-4</v>
      </c>
      <c r="H162" s="35"/>
      <c r="I162" s="199"/>
      <c r="J162" s="193"/>
    </row>
    <row r="163" spans="1:10" x14ac:dyDescent="0.45">
      <c r="A163" s="20" t="s">
        <v>117</v>
      </c>
      <c r="B163" s="21">
        <v>362106.5</v>
      </c>
      <c r="C163" s="22">
        <v>131844</v>
      </c>
      <c r="D163" s="21">
        <v>556944.5</v>
      </c>
      <c r="E163" s="22">
        <v>197366</v>
      </c>
      <c r="F163" s="210">
        <f t="shared" si="0"/>
        <v>6.5490077515869589E-5</v>
      </c>
      <c r="G163" s="210">
        <f t="shared" si="1"/>
        <v>8.6229005146932187E-5</v>
      </c>
      <c r="H163" s="35"/>
      <c r="I163" s="199"/>
      <c r="J163" s="193"/>
    </row>
    <row r="164" spans="1:10" x14ac:dyDescent="0.45">
      <c r="A164" s="20" t="s">
        <v>94</v>
      </c>
      <c r="B164" s="21">
        <v>170653.7</v>
      </c>
      <c r="C164" s="22">
        <v>81866</v>
      </c>
      <c r="D164" s="21">
        <v>476267.4</v>
      </c>
      <c r="E164" s="22">
        <v>186623</v>
      </c>
      <c r="F164" s="210">
        <f t="shared" si="0"/>
        <v>4.0664806027685591E-5</v>
      </c>
      <c r="G164" s="210">
        <f t="shared" si="1"/>
        <v>8.1535399347080684E-5</v>
      </c>
      <c r="H164" s="35"/>
      <c r="I164" s="199"/>
      <c r="J164" s="193"/>
    </row>
    <row r="165" spans="1:10" x14ac:dyDescent="0.45">
      <c r="A165" s="20" t="s">
        <v>72</v>
      </c>
      <c r="B165" s="21">
        <v>405309.4</v>
      </c>
      <c r="C165" s="22">
        <v>126639</v>
      </c>
      <c r="D165" s="21">
        <v>532875.17000000004</v>
      </c>
      <c r="E165" s="22">
        <v>177212</v>
      </c>
      <c r="F165" s="210">
        <f t="shared" si="0"/>
        <v>6.2904629156671578E-5</v>
      </c>
      <c r="G165" s="210">
        <f t="shared" si="1"/>
        <v>7.7423742995744689E-5</v>
      </c>
      <c r="H165" s="35"/>
      <c r="I165" s="199"/>
      <c r="J165" s="193"/>
    </row>
    <row r="166" spans="1:10" x14ac:dyDescent="0.45">
      <c r="A166" s="20" t="s">
        <v>120</v>
      </c>
      <c r="B166" s="21">
        <v>94443.3</v>
      </c>
      <c r="C166" s="22">
        <v>46575</v>
      </c>
      <c r="D166" s="21">
        <v>432608.97</v>
      </c>
      <c r="E166" s="22">
        <v>154703</v>
      </c>
      <c r="F166" s="33">
        <f t="shared" si="0"/>
        <v>2.3134919755936E-5</v>
      </c>
      <c r="G166" s="33">
        <f t="shared" si="1"/>
        <v>6.7589583734006112E-5</v>
      </c>
      <c r="H166" s="35"/>
      <c r="I166" s="199"/>
      <c r="J166" s="193"/>
    </row>
    <row r="167" spans="1:10" x14ac:dyDescent="0.45">
      <c r="A167" s="20" t="s">
        <v>99</v>
      </c>
      <c r="B167" s="21">
        <v>251756.33</v>
      </c>
      <c r="C167" s="22">
        <v>118185</v>
      </c>
      <c r="D167" s="21">
        <v>351304.32</v>
      </c>
      <c r="E167" s="22">
        <v>145349</v>
      </c>
      <c r="F167" s="210">
        <f t="shared" si="0"/>
        <v>5.8705324559426645E-5</v>
      </c>
      <c r="G167" s="210">
        <f t="shared" si="1"/>
        <v>6.350283062483633E-5</v>
      </c>
      <c r="H167" s="35"/>
      <c r="I167" s="199"/>
      <c r="J167" s="193"/>
    </row>
    <row r="168" spans="1:10" x14ac:dyDescent="0.45">
      <c r="A168" s="20" t="s">
        <v>73</v>
      </c>
      <c r="B168" s="21">
        <v>764266.09</v>
      </c>
      <c r="C168" s="22">
        <v>116201</v>
      </c>
      <c r="D168" s="21">
        <v>763044.6</v>
      </c>
      <c r="E168" s="22">
        <v>124737</v>
      </c>
      <c r="F168" s="33">
        <f t="shared" si="0"/>
        <v>5.7719824166602661E-5</v>
      </c>
      <c r="G168" s="33">
        <f t="shared" si="1"/>
        <v>5.4497468738348453E-5</v>
      </c>
      <c r="H168" s="35"/>
      <c r="I168" s="199"/>
      <c r="J168" s="193"/>
    </row>
    <row r="169" spans="1:10" x14ac:dyDescent="0.45">
      <c r="A169" s="20" t="s">
        <v>121</v>
      </c>
      <c r="B169" s="21">
        <v>0</v>
      </c>
      <c r="C169" s="22">
        <v>0</v>
      </c>
      <c r="D169" s="21">
        <v>410493.1</v>
      </c>
      <c r="E169" s="22">
        <v>121938</v>
      </c>
      <c r="F169" s="33">
        <f t="shared" si="0"/>
        <v>0</v>
      </c>
      <c r="G169" s="33">
        <f t="shared" si="1"/>
        <v>5.3274588478292191E-5</v>
      </c>
      <c r="H169" s="35"/>
      <c r="I169" s="199"/>
      <c r="J169" s="193"/>
    </row>
    <row r="170" spans="1:10" x14ac:dyDescent="0.45">
      <c r="A170" s="20" t="s">
        <v>123</v>
      </c>
      <c r="B170" s="21">
        <v>341433.38</v>
      </c>
      <c r="C170" s="22">
        <v>159500</v>
      </c>
      <c r="D170" s="21">
        <v>290895.8</v>
      </c>
      <c r="E170" s="22">
        <v>117662</v>
      </c>
      <c r="F170" s="33">
        <f t="shared" ref="F170:F185" si="4">+C170/$C$100</f>
        <v>7.9227476136807125E-5</v>
      </c>
      <c r="G170" s="33">
        <f t="shared" ref="G170:G185" si="5">+E170/$E$100</f>
        <v>5.1406408416841479E-5</v>
      </c>
      <c r="H170" s="35"/>
      <c r="I170" s="199"/>
      <c r="J170" s="193"/>
    </row>
    <row r="171" spans="1:10" x14ac:dyDescent="0.45">
      <c r="A171" s="20" t="s">
        <v>122</v>
      </c>
      <c r="B171" s="21">
        <v>315000</v>
      </c>
      <c r="C171" s="22">
        <v>92500</v>
      </c>
      <c r="D171" s="21">
        <v>404500</v>
      </c>
      <c r="E171" s="22">
        <v>114000</v>
      </c>
      <c r="F171" s="33">
        <f t="shared" si="4"/>
        <v>4.5946968919464949E-5</v>
      </c>
      <c r="G171" s="33">
        <f t="shared" si="5"/>
        <v>4.9806484332409177E-5</v>
      </c>
      <c r="H171" s="35"/>
      <c r="I171" s="199"/>
      <c r="J171" s="193"/>
    </row>
    <row r="172" spans="1:10" x14ac:dyDescent="0.45">
      <c r="A172" s="20" t="s">
        <v>107</v>
      </c>
      <c r="B172" s="21">
        <v>438820.04</v>
      </c>
      <c r="C172" s="22">
        <v>131972</v>
      </c>
      <c r="D172" s="21">
        <v>378601.75</v>
      </c>
      <c r="E172" s="22">
        <v>113237</v>
      </c>
      <c r="F172" s="33">
        <f t="shared" si="4"/>
        <v>6.5553658186374354E-5</v>
      </c>
      <c r="G172" s="33">
        <f t="shared" si="5"/>
        <v>4.9473130406570334E-5</v>
      </c>
      <c r="H172" s="192"/>
      <c r="I172" s="199"/>
      <c r="J172" s="193"/>
    </row>
    <row r="173" spans="1:10" x14ac:dyDescent="0.45">
      <c r="A173" s="20" t="s">
        <v>127</v>
      </c>
      <c r="B173" s="21">
        <v>0</v>
      </c>
      <c r="C173" s="22">
        <v>0</v>
      </c>
      <c r="D173" s="21">
        <v>279352.8</v>
      </c>
      <c r="E173" s="22">
        <v>105820</v>
      </c>
      <c r="F173" s="33">
        <f t="shared" si="4"/>
        <v>0</v>
      </c>
      <c r="G173" s="33">
        <f t="shared" si="5"/>
        <v>4.6232650632066128E-5</v>
      </c>
      <c r="H173" s="192"/>
      <c r="I173" s="199"/>
      <c r="J173" s="193"/>
    </row>
    <row r="174" spans="1:10" x14ac:dyDescent="0.45">
      <c r="A174" s="20" t="s">
        <v>64</v>
      </c>
      <c r="B174" s="21">
        <v>135300.35</v>
      </c>
      <c r="C174" s="22">
        <v>40929</v>
      </c>
      <c r="D174" s="21">
        <v>233787</v>
      </c>
      <c r="E174" s="22">
        <v>76852</v>
      </c>
      <c r="F174" s="33">
        <f t="shared" si="4"/>
        <v>2.0330416117889522E-5</v>
      </c>
      <c r="G174" s="33">
        <f t="shared" si="5"/>
        <v>3.3576560823809733E-5</v>
      </c>
      <c r="H174" s="192"/>
      <c r="I174" s="199"/>
      <c r="J174" s="193"/>
    </row>
    <row r="175" spans="1:10" x14ac:dyDescent="0.45">
      <c r="A175" s="20" t="s">
        <v>115</v>
      </c>
      <c r="B175" s="21">
        <v>108150</v>
      </c>
      <c r="C175" s="22">
        <v>44974</v>
      </c>
      <c r="D175" s="21">
        <v>138600</v>
      </c>
      <c r="E175" s="22">
        <v>52910</v>
      </c>
      <c r="F175" s="33">
        <f t="shared" si="4"/>
        <v>2.2339664650638018E-5</v>
      </c>
      <c r="G175" s="33">
        <f t="shared" si="5"/>
        <v>2.3116325316033064E-5</v>
      </c>
      <c r="H175" s="192"/>
      <c r="I175" s="199"/>
      <c r="J175" s="193"/>
    </row>
    <row r="176" spans="1:10" x14ac:dyDescent="0.45">
      <c r="A176" s="20" t="s">
        <v>128</v>
      </c>
      <c r="B176" s="21">
        <v>0</v>
      </c>
      <c r="C176" s="22">
        <v>0</v>
      </c>
      <c r="D176" s="21">
        <v>130687.7</v>
      </c>
      <c r="E176" s="22">
        <v>52910</v>
      </c>
      <c r="F176" s="33"/>
      <c r="G176" s="33"/>
      <c r="H176" s="192"/>
      <c r="I176" s="199"/>
      <c r="J176" s="193"/>
    </row>
    <row r="177" spans="1:10" x14ac:dyDescent="0.45">
      <c r="A177" s="20" t="s">
        <v>126</v>
      </c>
      <c r="B177" s="21">
        <v>0</v>
      </c>
      <c r="C177" s="22">
        <v>0</v>
      </c>
      <c r="D177" s="21">
        <v>110489.14</v>
      </c>
      <c r="E177" s="22">
        <v>48889</v>
      </c>
      <c r="F177" s="33"/>
      <c r="G177" s="33"/>
      <c r="H177" s="192"/>
      <c r="I177" s="199"/>
      <c r="J177" s="193"/>
    </row>
    <row r="178" spans="1:10" x14ac:dyDescent="0.45">
      <c r="A178" s="20" t="s">
        <v>77</v>
      </c>
      <c r="B178" s="21">
        <v>168577.73</v>
      </c>
      <c r="C178" s="22">
        <v>80997</v>
      </c>
      <c r="D178" s="21">
        <v>112153.86</v>
      </c>
      <c r="E178" s="22">
        <v>45591</v>
      </c>
      <c r="F178" s="33">
        <f t="shared" si="4"/>
        <v>4.0233152881836781E-5</v>
      </c>
      <c r="G178" s="33">
        <f t="shared" si="5"/>
        <v>1.9918661642095321E-5</v>
      </c>
      <c r="H178" s="192"/>
      <c r="I178" s="199"/>
      <c r="J178" s="193"/>
    </row>
    <row r="179" spans="1:10" x14ac:dyDescent="0.45">
      <c r="A179" s="20" t="s">
        <v>129</v>
      </c>
      <c r="B179" s="21">
        <v>0</v>
      </c>
      <c r="C179" s="22">
        <v>0</v>
      </c>
      <c r="D179" s="21">
        <v>94338</v>
      </c>
      <c r="E179" s="22">
        <v>44092</v>
      </c>
      <c r="F179" s="33">
        <f t="shared" si="4"/>
        <v>0</v>
      </c>
      <c r="G179" s="33">
        <f t="shared" si="5"/>
        <v>1.926375006302268E-5</v>
      </c>
      <c r="H179" s="192"/>
      <c r="I179" s="199"/>
      <c r="J179" s="193"/>
    </row>
    <row r="180" spans="1:10" x14ac:dyDescent="0.45">
      <c r="A180" s="20" t="s">
        <v>118</v>
      </c>
      <c r="B180" s="21">
        <v>403440.23</v>
      </c>
      <c r="C180" s="22">
        <v>101274</v>
      </c>
      <c r="D180" s="21">
        <v>203431.67999999999</v>
      </c>
      <c r="E180" s="22">
        <v>43175</v>
      </c>
      <c r="F180" s="33">
        <f t="shared" si="4"/>
        <v>5.0305225192971821E-5</v>
      </c>
      <c r="G180" s="33">
        <f t="shared" si="5"/>
        <v>1.8863113693436544E-5</v>
      </c>
      <c r="H180" s="192"/>
      <c r="I180" s="199"/>
      <c r="J180" s="193"/>
    </row>
    <row r="181" spans="1:10" x14ac:dyDescent="0.45">
      <c r="A181" s="20" t="s">
        <v>75</v>
      </c>
      <c r="B181" s="21">
        <v>183835.14</v>
      </c>
      <c r="C181" s="22">
        <v>90420</v>
      </c>
      <c r="D181" s="21">
        <v>0</v>
      </c>
      <c r="E181" s="22">
        <v>0</v>
      </c>
      <c r="F181" s="33"/>
      <c r="G181" s="33"/>
      <c r="H181" s="192"/>
      <c r="I181" s="199"/>
      <c r="J181" s="193"/>
    </row>
    <row r="182" spans="1:10" x14ac:dyDescent="0.45">
      <c r="A182" s="20" t="s">
        <v>124</v>
      </c>
      <c r="B182" s="21">
        <v>96408</v>
      </c>
      <c r="C182" s="22">
        <v>46800</v>
      </c>
      <c r="D182" s="21">
        <v>0</v>
      </c>
      <c r="E182" s="22">
        <v>0</v>
      </c>
      <c r="F182" s="33"/>
      <c r="G182" s="33"/>
      <c r="H182" s="192"/>
      <c r="I182" s="199"/>
      <c r="J182" s="193"/>
    </row>
    <row r="183" spans="1:10" x14ac:dyDescent="0.45">
      <c r="A183" s="20" t="s">
        <v>139</v>
      </c>
      <c r="B183" s="21">
        <v>92736</v>
      </c>
      <c r="C183" s="22">
        <v>40320</v>
      </c>
      <c r="D183" s="21">
        <v>0</v>
      </c>
      <c r="E183" s="22">
        <v>0</v>
      </c>
      <c r="F183" s="33">
        <f t="shared" si="4"/>
        <v>2.0027911209003532E-5</v>
      </c>
      <c r="G183" s="33">
        <f t="shared" si="5"/>
        <v>0</v>
      </c>
      <c r="H183" s="192"/>
      <c r="I183" s="199"/>
      <c r="J183" s="193"/>
    </row>
    <row r="184" spans="1:10" x14ac:dyDescent="0.45">
      <c r="A184" s="20" t="s">
        <v>125</v>
      </c>
      <c r="B184" s="21">
        <v>474184.08</v>
      </c>
      <c r="C184" s="22">
        <v>216189</v>
      </c>
      <c r="D184" s="21">
        <v>0</v>
      </c>
      <c r="E184" s="22">
        <v>0</v>
      </c>
      <c r="F184" s="33">
        <f t="shared" si="4"/>
        <v>1.0738626231059685E-4</v>
      </c>
      <c r="G184" s="33">
        <f t="shared" si="5"/>
        <v>0</v>
      </c>
      <c r="H184" s="192"/>
      <c r="I184" s="199"/>
      <c r="J184" s="193"/>
    </row>
    <row r="185" spans="1:10" ht="17" thickBot="1" x14ac:dyDescent="0.5">
      <c r="A185" s="23" t="s">
        <v>140</v>
      </c>
      <c r="B185" s="24">
        <v>103501.13</v>
      </c>
      <c r="C185" s="25">
        <v>48501</v>
      </c>
      <c r="D185" s="24">
        <v>0</v>
      </c>
      <c r="E185" s="25">
        <v>0</v>
      </c>
      <c r="F185" s="213">
        <f t="shared" si="4"/>
        <v>2.4091610157437508E-5</v>
      </c>
      <c r="G185" s="213">
        <f t="shared" si="5"/>
        <v>0</v>
      </c>
      <c r="H185" s="192"/>
      <c r="I185" s="199"/>
      <c r="J185" s="193"/>
    </row>
  </sheetData>
  <mergeCells count="11">
    <mergeCell ref="H105:H114"/>
    <mergeCell ref="K10:L11"/>
    <mergeCell ref="A1:A3"/>
    <mergeCell ref="A10:A11"/>
    <mergeCell ref="B10:C10"/>
    <mergeCell ref="D10:E10"/>
    <mergeCell ref="A103:A104"/>
    <mergeCell ref="B103:C103"/>
    <mergeCell ref="D103:E103"/>
    <mergeCell ref="F103:F104"/>
    <mergeCell ref="G103:G104"/>
  </mergeCells>
  <conditionalFormatting sqref="F12:G97 F100">
    <cfRule type="cellIs" dxfId="3" priority="2" operator="lessThan">
      <formula>0</formula>
    </cfRule>
  </conditionalFormatting>
  <conditionalFormatting sqref="F103:G103 F119:G65184 H186:H65256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2025-10-27T17:46:20Z</dcterms:modified>
</cp:coreProperties>
</file>