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ísticas CNA 2025/"/>
    </mc:Choice>
  </mc:AlternateContent>
  <xr:revisionPtr revIDLastSave="1" documentId="8_{30ADA575-08A9-4FA3-87AA-9FADA7E664C1}" xr6:coauthVersionLast="47" xr6:coauthVersionMax="47" xr10:uidLastSave="{A67D4553-B648-4855-A898-92A258D6F421}"/>
  <bookViews>
    <workbookView xWindow="-110" yWindow="-110" windowWidth="19420" windowHeight="11500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PAÍS'!$A$86:$E$86</definedName>
    <definedName name="_xlnm._FilterDatabase" localSheetId="2" hidden="1">'MERCADO PAÍS ACUM'!$A$110:$E$110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9" i="50" l="1"/>
  <c r="F142" i="50"/>
  <c r="F143" i="50"/>
  <c r="G145" i="50"/>
  <c r="L15" i="50"/>
  <c r="H106" i="59"/>
  <c r="C106" i="59"/>
  <c r="K14" i="59" s="1"/>
  <c r="D106" i="59"/>
  <c r="E106" i="59"/>
  <c r="G178" i="59" s="1"/>
  <c r="B106" i="59"/>
  <c r="H83" i="50"/>
  <c r="C83" i="50"/>
  <c r="K15" i="50" s="1"/>
  <c r="D83" i="50"/>
  <c r="E83" i="50"/>
  <c r="L14" i="50" s="1"/>
  <c r="B83" i="50"/>
  <c r="AU76" i="7"/>
  <c r="AU41" i="7"/>
  <c r="L17" i="59"/>
  <c r="L16" i="59"/>
  <c r="L15" i="59"/>
  <c r="L14" i="59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G189" i="59" l="1"/>
  <c r="F189" i="59"/>
  <c r="G188" i="59"/>
  <c r="F188" i="59"/>
  <c r="F183" i="59"/>
  <c r="G187" i="59"/>
  <c r="F187" i="59"/>
  <c r="G186" i="59"/>
  <c r="F186" i="59"/>
  <c r="G185" i="59"/>
  <c r="F185" i="59"/>
  <c r="F193" i="59"/>
  <c r="G182" i="59"/>
  <c r="G195" i="59"/>
  <c r="F195" i="59"/>
  <c r="G194" i="59"/>
  <c r="F194" i="59"/>
  <c r="G193" i="59"/>
  <c r="G184" i="59"/>
  <c r="F184" i="59"/>
  <c r="G192" i="59"/>
  <c r="G183" i="59"/>
  <c r="F192" i="59"/>
  <c r="G190" i="59"/>
  <c r="F190" i="59"/>
  <c r="F182" i="59"/>
  <c r="G150" i="50"/>
  <c r="F149" i="50"/>
  <c r="F141" i="50"/>
  <c r="G148" i="50"/>
  <c r="G140" i="50"/>
  <c r="F140" i="50"/>
  <c r="G147" i="50"/>
  <c r="G139" i="50"/>
  <c r="F148" i="50"/>
  <c r="F147" i="50"/>
  <c r="G146" i="50"/>
  <c r="F146" i="50"/>
  <c r="F145" i="50"/>
  <c r="G144" i="50"/>
  <c r="F144" i="50"/>
  <c r="G143" i="50"/>
  <c r="G142" i="50"/>
  <c r="F150" i="50"/>
  <c r="G149" i="50"/>
  <c r="G141" i="50"/>
  <c r="L13" i="50"/>
  <c r="G161" i="59"/>
  <c r="G177" i="59"/>
  <c r="G176" i="59"/>
  <c r="G162" i="59"/>
  <c r="F161" i="59"/>
  <c r="F176" i="59"/>
  <c r="G160" i="59"/>
  <c r="F160" i="59"/>
  <c r="F181" i="59"/>
  <c r="G111" i="59"/>
  <c r="F158" i="59"/>
  <c r="G165" i="59"/>
  <c r="G157" i="59"/>
  <c r="G180" i="59"/>
  <c r="F165" i="59"/>
  <c r="F157" i="59"/>
  <c r="F180" i="59"/>
  <c r="F178" i="59"/>
  <c r="F177" i="59"/>
  <c r="G181" i="59"/>
  <c r="G197" i="59"/>
  <c r="F164" i="59"/>
  <c r="F197" i="59"/>
  <c r="F179" i="59"/>
  <c r="F163" i="59"/>
  <c r="F196" i="59"/>
  <c r="F162" i="59"/>
  <c r="G159" i="59"/>
  <c r="F159" i="59"/>
  <c r="G158" i="59"/>
  <c r="G164" i="59"/>
  <c r="G179" i="59"/>
  <c r="G163" i="59"/>
  <c r="G196" i="59"/>
  <c r="F83" i="50"/>
  <c r="AV41" i="7"/>
  <c r="K15" i="59"/>
  <c r="G106" i="59"/>
  <c r="F106" i="59"/>
  <c r="K14" i="50"/>
  <c r="G83" i="50"/>
  <c r="AD82" i="7"/>
  <c r="AC82" i="7"/>
  <c r="AE81" i="7"/>
  <c r="AE80" i="7"/>
  <c r="AE79" i="7"/>
  <c r="AE78" i="7"/>
  <c r="AE77" i="7"/>
  <c r="AE76" i="7"/>
  <c r="AE75" i="7"/>
  <c r="AE74" i="7"/>
  <c r="AE73" i="7"/>
  <c r="AE72" i="7"/>
  <c r="AE71" i="7"/>
  <c r="AE70" i="7"/>
  <c r="AD69" i="7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U40" i="7"/>
  <c r="AV40" i="7" s="1"/>
  <c r="AU39" i="7"/>
  <c r="AV39" i="7" s="1"/>
  <c r="AU73" i="7"/>
  <c r="AE82" i="7" l="1"/>
  <c r="AE69" i="7"/>
  <c r="K16" i="50"/>
  <c r="K13" i="50"/>
  <c r="K13" i="59"/>
  <c r="F121" i="59"/>
  <c r="F97" i="50"/>
  <c r="F87" i="50"/>
  <c r="K16" i="59"/>
  <c r="G175" i="59"/>
  <c r="G174" i="59"/>
  <c r="G173" i="59"/>
  <c r="G172" i="59"/>
  <c r="G171" i="59"/>
  <c r="G170" i="59"/>
  <c r="G169" i="59"/>
  <c r="G168" i="59"/>
  <c r="G167" i="59"/>
  <c r="G166" i="59"/>
  <c r="G156" i="59"/>
  <c r="G155" i="59"/>
  <c r="G154" i="59"/>
  <c r="G153" i="59"/>
  <c r="G152" i="59"/>
  <c r="G151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F175" i="59"/>
  <c r="F174" i="59"/>
  <c r="F173" i="59"/>
  <c r="F172" i="59"/>
  <c r="F171" i="59"/>
  <c r="F170" i="59"/>
  <c r="F169" i="59"/>
  <c r="F168" i="59"/>
  <c r="F167" i="59"/>
  <c r="F166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0" i="59"/>
  <c r="F119" i="59"/>
  <c r="F118" i="59"/>
  <c r="F117" i="59"/>
  <c r="F116" i="59"/>
  <c r="F115" i="59"/>
  <c r="F114" i="59"/>
  <c r="F113" i="59"/>
  <c r="F112" i="59"/>
  <c r="F111" i="59"/>
  <c r="L19" i="59"/>
  <c r="L18" i="59"/>
  <c r="K19" i="59"/>
  <c r="K18" i="59"/>
  <c r="K17" i="59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F138" i="50"/>
  <c r="F137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6" i="50"/>
  <c r="F95" i="50"/>
  <c r="F94" i="50"/>
  <c r="F93" i="50"/>
  <c r="F92" i="50"/>
  <c r="F91" i="50"/>
  <c r="F90" i="50"/>
  <c r="F89" i="50"/>
  <c r="F88" i="50"/>
  <c r="L19" i="50"/>
  <c r="L18" i="50"/>
  <c r="L17" i="50"/>
  <c r="L16" i="50"/>
  <c r="K19" i="50"/>
  <c r="K18" i="50"/>
  <c r="K17" i="50"/>
  <c r="H111" i="59" l="1"/>
  <c r="AW41" i="7"/>
  <c r="H87" i="50"/>
  <c r="L13" i="59" l="1"/>
  <c r="AI35" i="7" l="1"/>
  <c r="AU10" i="7" l="1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W39" i="7" s="1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V38" i="7"/>
  <c r="AU72" i="7"/>
  <c r="AV37" i="7" s="1"/>
  <c r="AU71" i="7"/>
  <c r="AV36" i="7" s="1"/>
  <c r="AE38" i="7"/>
  <c r="AE37" i="7"/>
  <c r="AE36" i="7"/>
  <c r="AE35" i="7"/>
  <c r="AU70" i="7"/>
  <c r="AV35" i="7" s="1"/>
  <c r="AE34" i="7"/>
  <c r="AE33" i="7"/>
  <c r="AE32" i="7"/>
  <c r="AU68" i="7"/>
  <c r="AV33" i="7" s="1"/>
  <c r="AE31" i="7"/>
  <c r="AE30" i="7"/>
  <c r="AU45" i="7"/>
  <c r="AV10" i="7" s="1"/>
  <c r="AU46" i="7"/>
  <c r="AV11" i="7" s="1"/>
  <c r="AU47" i="7"/>
  <c r="AV12" i="7" s="1"/>
  <c r="AU48" i="7"/>
  <c r="AV13" i="7" s="1"/>
  <c r="AU49" i="7"/>
  <c r="AV14" i="7" s="1"/>
  <c r="AU50" i="7"/>
  <c r="AV15" i="7" s="1"/>
  <c r="AU51" i="7"/>
  <c r="AV16" i="7" s="1"/>
  <c r="AU52" i="7"/>
  <c r="AV17" i="7" s="1"/>
  <c r="AU53" i="7"/>
  <c r="AV18" i="7" s="1"/>
  <c r="AU54" i="7"/>
  <c r="AV19" i="7" s="1"/>
  <c r="AU55" i="7"/>
  <c r="AV20" i="7" s="1"/>
  <c r="AU56" i="7"/>
  <c r="AV21" i="7" s="1"/>
  <c r="AU57" i="7"/>
  <c r="AV22" i="7" s="1"/>
  <c r="AU58" i="7"/>
  <c r="AV23" i="7" s="1"/>
  <c r="AU59" i="7"/>
  <c r="AV24" i="7" s="1"/>
  <c r="AU60" i="7"/>
  <c r="AV25" i="7" s="1"/>
  <c r="AU61" i="7"/>
  <c r="AV26" i="7" s="1"/>
  <c r="AU62" i="7"/>
  <c r="AV27" i="7" s="1"/>
  <c r="AU63" i="7"/>
  <c r="AV28" i="7" s="1"/>
  <c r="AU64" i="7"/>
  <c r="AV29" i="7" s="1"/>
  <c r="AU65" i="7"/>
  <c r="AV30" i="7" s="1"/>
  <c r="AU66" i="7"/>
  <c r="AV31" i="7" s="1"/>
  <c r="AU67" i="7"/>
  <c r="AV32" i="7" s="1"/>
  <c r="AU69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W40" i="7" l="1"/>
</calcChain>
</file>

<file path=xl/sharedStrings.xml><?xml version="1.0" encoding="utf-8"?>
<sst xmlns="http://schemas.openxmlformats.org/spreadsheetml/2006/main" count="444" uniqueCount="150">
  <si>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</si>
  <si>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</si>
  <si>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</si>
  <si>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</si>
  <si>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</si>
  <si>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</si>
  <si>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</si>
  <si>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</si>
  <si>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</si>
  <si>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</si>
  <si>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</si>
  <si>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</si>
  <si>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</si>
  <si>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</si>
  <si>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</si>
  <si>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</si>
  <si>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</si>
  <si>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</si>
  <si>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</si>
  <si>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</si>
  <si>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</si>
  <si>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</si>
  <si>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</si>
  <si>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</si>
  <si>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</si>
  <si>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</si>
  <si>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</si>
  <si>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</si>
  <si>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</si>
  <si>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</si>
  <si>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</si>
  <si>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</si>
  <si>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</si>
  <si>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</si>
  <si>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</si>
  <si>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</si>
  <si>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</si>
  <si>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</si>
  <si>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</si>
  <si>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</si>
  <si>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</si>
  <si>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</si>
  <si>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</si>
  <si>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</si>
  <si>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</si>
  <si>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</si>
  <si>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</si>
  <si>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</si>
  <si>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</si>
  <si>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</si>
  <si>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</si>
  <si>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</si>
  <si>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</si>
  <si>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</si>
  <si>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</si>
  <si>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</si>
  <si>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</si>
  <si>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</si>
  <si>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</si>
  <si>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</si>
  <si>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</si>
  <si>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</si>
  <si>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</si>
  <si>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</si>
  <si>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</si>
  <si>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URUGUAY</t>
  </si>
  <si>
    <t>AMÉRICA</t>
  </si>
  <si>
    <t>ESTONIA</t>
  </si>
  <si>
    <t>POLONIA</t>
  </si>
  <si>
    <t>LIBIA</t>
  </si>
  <si>
    <t>EL SALVADOR</t>
  </si>
  <si>
    <t>COSTA RICA</t>
  </si>
  <si>
    <t>PARAGUAY</t>
  </si>
  <si>
    <t>SUECIA</t>
  </si>
  <si>
    <t>Fuente: Estadistic S.A.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</si>
  <si>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</si>
  <si>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</si>
  <si>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</si>
  <si>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</si>
  <si>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</si>
  <si>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</si>
  <si>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</si>
  <si>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</si>
  <si>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</si>
  <si>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</si>
  <si>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</si>
  <si>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</si>
  <si>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</si>
  <si>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</si>
  <si>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</si>
  <si>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</si>
  <si>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</si>
  <si>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</si>
  <si>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</si>
  <si>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</si>
  <si>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</si>
  <si>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</si>
  <si>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Part. Libras 2024</t>
  </si>
  <si>
    <t>CROACIA</t>
  </si>
  <si>
    <t>BULGARIA</t>
  </si>
  <si>
    <t>NICARAGUA</t>
  </si>
  <si>
    <t>RESUMEN DEL PERÍODO ACUMULADO</t>
  </si>
  <si>
    <t>Período</t>
  </si>
  <si>
    <t>Exportaciones Acumuladas por Mercado y País</t>
  </si>
  <si>
    <t>UCRANIA</t>
  </si>
  <si>
    <t>CATAR</t>
  </si>
  <si>
    <t>COSTA DE MARFIL</t>
  </si>
  <si>
    <t>MÉXICO</t>
  </si>
  <si>
    <t>% participación 2024 vs 2025</t>
  </si>
  <si>
    <t>Part. Libras 2025</t>
  </si>
  <si>
    <t>RESUMEN HISTÓRICO MENSUAL (2017 - 2025)</t>
  </si>
  <si>
    <t>HONG KONG</t>
  </si>
  <si>
    <t>GEORGIA</t>
  </si>
  <si>
    <t>ARABIA SAUDITA</t>
  </si>
  <si>
    <t>JORDANIA</t>
  </si>
  <si>
    <t>BAHRÉIN</t>
  </si>
  <si>
    <t>TRINIDAD Y TOBAGO</t>
  </si>
  <si>
    <t>ARUBA</t>
  </si>
  <si>
    <t>MARTINICA (COLONIA FRANCIA)</t>
  </si>
  <si>
    <t>EGIPTO</t>
  </si>
  <si>
    <t>MONTENEGRO</t>
  </si>
  <si>
    <t>BAHAMAS</t>
  </si>
  <si>
    <t>PERÚ</t>
  </si>
  <si>
    <t>CABO VERDE</t>
  </si>
  <si>
    <t>NORUEGA</t>
  </si>
  <si>
    <t>PANAMÁ</t>
  </si>
  <si>
    <t>TÚNEZ</t>
  </si>
  <si>
    <t>KUWAIT</t>
  </si>
  <si>
    <t>INDONESIA</t>
  </si>
  <si>
    <t>FILIPINAS</t>
  </si>
  <si>
    <t>OMÁN</t>
  </si>
  <si>
    <t>VENEZUELA</t>
  </si>
  <si>
    <t>BRUNEI</t>
  </si>
  <si>
    <t>KENIA</t>
  </si>
  <si>
    <t>ESLOVENIA</t>
  </si>
  <si>
    <t>MALTA</t>
  </si>
  <si>
    <t>NIGERIA</t>
  </si>
  <si>
    <t>ene-dic 2019</t>
  </si>
  <si>
    <t>ene-dic 2020</t>
  </si>
  <si>
    <t>ene-dic 2021</t>
  </si>
  <si>
    <t>ene-dic 2022</t>
  </si>
  <si>
    <t>ene-dic 2023</t>
  </si>
  <si>
    <t>ene-dic 2024</t>
  </si>
  <si>
    <t>ene-dic 2025</t>
  </si>
  <si>
    <t>Análisis de las Exportaciones de CAMARÓN Diciembre - 2025</t>
  </si>
  <si>
    <t>Comparativo Diciembre  - CAMARÓN</t>
  </si>
  <si>
    <t>ISRAEL</t>
  </si>
  <si>
    <t>Comparativo Diciembre  2025 - CAMARÓN</t>
  </si>
  <si>
    <t>ene - dic 24</t>
  </si>
  <si>
    <t>ene - dic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</si>
</sst>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  <numFmt numFmtId="174" formatCode="\$\ #,##0.00"/>
  </numFmts>
  <fonts count="2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sz val="10"/>
      <color theme="3"/>
      <name val="Segoe UI"/>
      <family val="2"/>
    </font>
    <font>
      <sz val="10"/>
      <color rgb="FFFF0000"/>
      <name val="Segoe UI"/>
      <family val="2"/>
    </font>
    <font>
      <sz val="10"/>
      <name val="Calibri"/>
      <family val="2"/>
    </font>
    <font>
      <sz val="10"/>
      <color theme="1"/>
      <name val="Segoe UI"/>
      <family val="2"/>
    </font>
    <font>
      <sz val="10"/>
      <color rgb="FFB91C1C"/>
      <name val="Segoe UI"/>
      <family val="2"/>
    </font>
    <font>
      <sz val="10"/>
      <color rgb="FF15803D"/>
      <name val="Segoe UI"/>
      <family val="2"/>
    </font>
    <font>
      <sz val="10"/>
      <color indexed="8"/>
      <name val="MS Sans Serif"/>
    </font>
    <font>
      <b/>
      <sz val="10"/>
      <color rgb="FF000000"/>
      <name val="Segoe UI"/>
      <family val="2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9" fontId="6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>
      <alignment vertical="top"/>
    </xf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top"/>
    </xf>
    <xf numFmtId="0" fontId="12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7" fillId="0" borderId="0" xfId="16" applyFont="1"/>
    <xf numFmtId="0" fontId="14" fillId="0" borderId="0" xfId="16" applyFont="1"/>
    <xf numFmtId="0" fontId="15" fillId="0" borderId="0" xfId="16" applyFont="1" applyAlignment="1">
      <alignment vertical="center"/>
    </xf>
    <xf numFmtId="9" fontId="7" fillId="0" borderId="0" xfId="29" applyFont="1"/>
    <xf numFmtId="0" fontId="8" fillId="0" borderId="0" xfId="16" applyFont="1" applyAlignment="1">
      <alignment horizontal="right" vertical="center"/>
    </xf>
    <xf numFmtId="0" fontId="7" fillId="0" borderId="0" xfId="20" applyFont="1"/>
    <xf numFmtId="4" fontId="7" fillId="0" borderId="0" xfId="20" applyNumberFormat="1" applyFont="1" applyAlignment="1">
      <alignment vertical="center"/>
    </xf>
    <xf numFmtId="10" fontId="7" fillId="0" borderId="0" xfId="30" applyNumberFormat="1" applyFont="1" applyFill="1">
      <alignment vertical="center"/>
    </xf>
    <xf numFmtId="4" fontId="7" fillId="0" borderId="0" xfId="17" applyNumberFormat="1" applyFont="1" applyAlignment="1">
      <alignment vertical="center"/>
    </xf>
    <xf numFmtId="0" fontId="7" fillId="0" borderId="0" xfId="17" applyFont="1"/>
    <xf numFmtId="3" fontId="7" fillId="0" borderId="0" xfId="20" applyNumberFormat="1" applyFont="1"/>
    <xf numFmtId="2" fontId="7" fillId="0" borderId="0" xfId="17" applyNumberFormat="1" applyFont="1"/>
    <xf numFmtId="9" fontId="7" fillId="0" borderId="0" xfId="17" applyNumberFormat="1" applyFont="1"/>
    <xf numFmtId="3" fontId="7" fillId="0" borderId="0" xfId="17" applyNumberFormat="1" applyFont="1"/>
    <xf numFmtId="0" fontId="8" fillId="0" borderId="0" xfId="20" applyFont="1" applyAlignment="1">
      <alignment horizontal="right" vertical="center"/>
    </xf>
    <xf numFmtId="3" fontId="7" fillId="0" borderId="0" xfId="17" applyNumberFormat="1" applyFont="1" applyAlignment="1">
      <alignment vertical="center"/>
    </xf>
    <xf numFmtId="0" fontId="8" fillId="0" borderId="0" xfId="17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4" fontId="8" fillId="0" borderId="0" xfId="20" applyNumberFormat="1" applyFont="1" applyAlignment="1">
      <alignment horizontal="right"/>
    </xf>
    <xf numFmtId="3" fontId="8" fillId="0" borderId="0" xfId="20" applyNumberFormat="1" applyFont="1" applyAlignment="1">
      <alignment horizontal="right"/>
    </xf>
    <xf numFmtId="4" fontId="7" fillId="0" borderId="0" xfId="20" applyNumberFormat="1" applyFont="1"/>
    <xf numFmtId="3" fontId="8" fillId="0" borderId="0" xfId="17" applyNumberFormat="1" applyFont="1" applyAlignment="1">
      <alignment vertical="center"/>
    </xf>
    <xf numFmtId="0" fontId="7" fillId="0" borderId="0" xfId="17" applyFont="1" applyAlignment="1">
      <alignment horizontal="center"/>
    </xf>
    <xf numFmtId="10" fontId="7" fillId="0" borderId="0" xfId="16" applyNumberFormat="1" applyFont="1"/>
    <xf numFmtId="0" fontId="7" fillId="0" borderId="0" xfId="20" applyFont="1" applyAlignment="1">
      <alignment horizontal="center"/>
    </xf>
    <xf numFmtId="0" fontId="15" fillId="2" borderId="1" xfId="20" applyFont="1" applyFill="1" applyBorder="1" applyAlignment="1">
      <alignment horizontal="center"/>
    </xf>
    <xf numFmtId="168" fontId="7" fillId="0" borderId="0" xfId="17" applyNumberFormat="1" applyFont="1"/>
    <xf numFmtId="0" fontId="16" fillId="0" borderId="0" xfId="16" applyFont="1" applyAlignment="1">
      <alignment vertical="center"/>
    </xf>
    <xf numFmtId="3" fontId="7" fillId="0" borderId="2" xfId="20" applyNumberFormat="1" applyFont="1" applyBorder="1" applyAlignment="1">
      <alignment horizontal="center"/>
    </xf>
    <xf numFmtId="9" fontId="14" fillId="0" borderId="0" xfId="29" applyFont="1" applyAlignment="1">
      <alignment horizontal="center" vertical="center"/>
    </xf>
    <xf numFmtId="9" fontId="7" fillId="0" borderId="0" xfId="29" applyFont="1" applyFill="1" applyAlignment="1">
      <alignment horizontal="center" vertical="center"/>
    </xf>
    <xf numFmtId="9" fontId="14" fillId="0" borderId="0" xfId="29" applyFont="1" applyFill="1" applyAlignment="1">
      <alignment horizontal="center" vertical="center"/>
    </xf>
    <xf numFmtId="3" fontId="7" fillId="0" borderId="2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/>
    </xf>
    <xf numFmtId="171" fontId="7" fillId="0" borderId="0" xfId="14" applyNumberFormat="1" applyFont="1" applyFill="1" applyAlignment="1">
      <alignment horizontal="center" vertical="center"/>
    </xf>
    <xf numFmtId="171" fontId="7" fillId="0" borderId="0" xfId="14" applyNumberFormat="1" applyFont="1" applyAlignment="1">
      <alignment horizontal="center" vertical="center"/>
    </xf>
    <xf numFmtId="171" fontId="14" fillId="0" borderId="0" xfId="14" applyNumberFormat="1" applyFont="1" applyAlignment="1">
      <alignment horizontal="center" vertical="center"/>
    </xf>
    <xf numFmtId="168" fontId="7" fillId="0" borderId="2" xfId="20" applyNumberFormat="1" applyFont="1" applyBorder="1" applyAlignment="1">
      <alignment horizontal="center"/>
    </xf>
    <xf numFmtId="168" fontId="7" fillId="0" borderId="2" xfId="17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vertical="center"/>
    </xf>
    <xf numFmtId="3" fontId="7" fillId="0" borderId="0" xfId="16" applyNumberFormat="1" applyFont="1" applyAlignment="1">
      <alignment horizontal="center" vertical="center"/>
    </xf>
    <xf numFmtId="3" fontId="14" fillId="0" borderId="0" xfId="16" applyNumberFormat="1" applyFont="1" applyAlignment="1">
      <alignment horizontal="center" vertical="center"/>
    </xf>
    <xf numFmtId="170" fontId="7" fillId="0" borderId="2" xfId="20" applyNumberFormat="1" applyFont="1" applyBorder="1" applyAlignment="1">
      <alignment horizontal="center"/>
    </xf>
    <xf numFmtId="3" fontId="8" fillId="0" borderId="0" xfId="16" applyNumberFormat="1" applyFont="1"/>
    <xf numFmtId="3" fontId="15" fillId="3" borderId="3" xfId="16" applyNumberFormat="1" applyFont="1" applyFill="1" applyBorder="1" applyAlignment="1">
      <alignment horizontal="center" vertical="center"/>
    </xf>
    <xf numFmtId="171" fontId="15" fillId="3" borderId="3" xfId="14" applyNumberFormat="1" applyFont="1" applyFill="1" applyBorder="1" applyAlignment="1">
      <alignment horizontal="center" vertical="center"/>
    </xf>
    <xf numFmtId="10" fontId="15" fillId="3" borderId="9" xfId="16" applyNumberFormat="1" applyFont="1" applyFill="1" applyBorder="1"/>
    <xf numFmtId="10" fontId="15" fillId="3" borderId="4" xfId="16" applyNumberFormat="1" applyFont="1" applyFill="1" applyBorder="1"/>
    <xf numFmtId="0" fontId="15" fillId="3" borderId="4" xfId="16" applyFont="1" applyFill="1" applyBorder="1"/>
    <xf numFmtId="1" fontId="15" fillId="3" borderId="1" xfId="16" applyNumberFormat="1" applyFont="1" applyFill="1" applyBorder="1" applyAlignment="1">
      <alignment horizontal="center"/>
    </xf>
    <xf numFmtId="171" fontId="15" fillId="3" borderId="1" xfId="14" applyNumberFormat="1" applyFont="1" applyFill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 vertical="center"/>
    </xf>
    <xf numFmtId="3" fontId="7" fillId="0" borderId="4" xfId="20" applyNumberFormat="1" applyFont="1" applyBorder="1" applyAlignment="1">
      <alignment horizontal="center"/>
    </xf>
    <xf numFmtId="168" fontId="7" fillId="0" borderId="4" xfId="20" applyNumberFormat="1" applyFont="1" applyBorder="1" applyAlignment="1">
      <alignment horizontal="center" vertical="center"/>
    </xf>
    <xf numFmtId="9" fontId="7" fillId="0" borderId="0" xfId="29" applyFont="1" applyAlignment="1">
      <alignment horizontal="center" vertical="center"/>
    </xf>
    <xf numFmtId="1" fontId="7" fillId="0" borderId="2" xfId="20" applyNumberFormat="1" applyFont="1" applyBorder="1" applyAlignment="1">
      <alignment horizontal="center" vertical="center"/>
    </xf>
    <xf numFmtId="0" fontId="15" fillId="2" borderId="8" xfId="20" applyFont="1" applyFill="1" applyBorder="1" applyAlignment="1">
      <alignment horizontal="center" vertical="center"/>
    </xf>
    <xf numFmtId="0" fontId="9" fillId="0" borderId="0" xfId="16" applyFont="1"/>
    <xf numFmtId="0" fontId="15" fillId="2" borderId="9" xfId="20" applyFont="1" applyFill="1" applyBorder="1" applyAlignment="1">
      <alignment horizontal="center" vertical="center"/>
    </xf>
    <xf numFmtId="9" fontId="8" fillId="0" borderId="0" xfId="29" applyFont="1"/>
    <xf numFmtId="9" fontId="15" fillId="0" borderId="0" xfId="29" applyFont="1"/>
    <xf numFmtId="9" fontId="14" fillId="0" borderId="0" xfId="29" applyFont="1"/>
    <xf numFmtId="9" fontId="15" fillId="0" borderId="0" xfId="29" applyFont="1" applyAlignment="1">
      <alignment horizontal="center" vertical="center"/>
    </xf>
    <xf numFmtId="3" fontId="7" fillId="0" borderId="0" xfId="20" applyNumberFormat="1" applyFont="1" applyAlignment="1">
      <alignment horizontal="center"/>
    </xf>
    <xf numFmtId="171" fontId="15" fillId="3" borderId="1" xfId="15" applyNumberFormat="1" applyFont="1" applyFill="1" applyBorder="1" applyAlignment="1">
      <alignment horizontal="center" vertical="center"/>
    </xf>
    <xf numFmtId="171" fontId="15" fillId="3" borderId="3" xfId="15" applyNumberFormat="1" applyFont="1" applyFill="1" applyBorder="1" applyAlignment="1">
      <alignment horizontal="center" vertical="center"/>
    </xf>
    <xf numFmtId="168" fontId="7" fillId="0" borderId="1" xfId="20" applyNumberFormat="1" applyFont="1" applyBorder="1" applyAlignment="1">
      <alignment horizontal="center" vertical="center"/>
    </xf>
    <xf numFmtId="168" fontId="7" fillId="0" borderId="2" xfId="17" applyNumberFormat="1" applyFont="1" applyBorder="1" applyAlignment="1">
      <alignment horizontal="center" vertical="center"/>
    </xf>
    <xf numFmtId="171" fontId="7" fillId="0" borderId="2" xfId="17" applyNumberFormat="1" applyFont="1" applyBorder="1" applyAlignment="1">
      <alignment horizontal="center"/>
    </xf>
    <xf numFmtId="9" fontId="10" fillId="0" borderId="0" xfId="29" applyFont="1" applyFill="1"/>
    <xf numFmtId="3" fontId="7" fillId="0" borderId="1" xfId="20" applyNumberFormat="1" applyFont="1" applyBorder="1" applyAlignment="1">
      <alignment horizontal="center" vertical="center"/>
    </xf>
    <xf numFmtId="3" fontId="7" fillId="0" borderId="2" xfId="17" applyNumberFormat="1" applyFont="1" applyBorder="1" applyAlignment="1">
      <alignment horizontal="center" vertical="center"/>
    </xf>
    <xf numFmtId="170" fontId="7" fillId="0" borderId="1" xfId="20" applyNumberFormat="1" applyFont="1" applyBorder="1" applyAlignment="1">
      <alignment horizontal="center" vertical="center"/>
    </xf>
    <xf numFmtId="170" fontId="7" fillId="0" borderId="2" xfId="20" applyNumberFormat="1" applyFont="1" applyBorder="1" applyAlignment="1">
      <alignment horizontal="center" vertical="center"/>
    </xf>
    <xf numFmtId="170" fontId="7" fillId="0" borderId="2" xfId="17" applyNumberFormat="1" applyFont="1" applyBorder="1" applyAlignment="1">
      <alignment horizontal="center"/>
    </xf>
    <xf numFmtId="170" fontId="7" fillId="0" borderId="2" xfId="17" applyNumberFormat="1" applyFont="1" applyBorder="1" applyAlignment="1">
      <alignment horizontal="center" vertical="center"/>
    </xf>
    <xf numFmtId="10" fontId="8" fillId="0" borderId="0" xfId="29" applyNumberFormat="1" applyFont="1"/>
    <xf numFmtId="10" fontId="8" fillId="0" borderId="9" xfId="29" applyNumberFormat="1" applyFont="1" applyFill="1" applyBorder="1" applyAlignment="1">
      <alignment horizontal="center"/>
    </xf>
    <xf numFmtId="10" fontId="8" fillId="0" borderId="8" xfId="29" applyNumberFormat="1" applyFont="1" applyFill="1" applyBorder="1" applyAlignment="1">
      <alignment horizontal="center"/>
    </xf>
    <xf numFmtId="10" fontId="8" fillId="0" borderId="5" xfId="29" applyNumberFormat="1" applyFont="1" applyFill="1" applyBorder="1" applyAlignment="1">
      <alignment horizontal="center"/>
    </xf>
    <xf numFmtId="0" fontId="15" fillId="2" borderId="8" xfId="20" applyFont="1" applyFill="1" applyBorder="1" applyAlignment="1">
      <alignment horizontal="center"/>
    </xf>
    <xf numFmtId="9" fontId="15" fillId="3" borderId="1" xfId="29" applyFont="1" applyFill="1" applyBorder="1" applyAlignment="1">
      <alignment horizontal="center" vertical="center"/>
    </xf>
    <xf numFmtId="0" fontId="15" fillId="2" borderId="9" xfId="20" applyFont="1" applyFill="1" applyBorder="1" applyAlignment="1">
      <alignment horizontal="center"/>
    </xf>
    <xf numFmtId="0" fontId="10" fillId="0" borderId="1" xfId="20" applyFont="1" applyBorder="1" applyAlignment="1">
      <alignment horizontal="center"/>
    </xf>
    <xf numFmtId="0" fontId="10" fillId="0" borderId="2" xfId="20" applyFont="1" applyBorder="1" applyAlignment="1">
      <alignment horizontal="center"/>
    </xf>
    <xf numFmtId="0" fontId="10" fillId="0" borderId="4" xfId="20" applyFont="1" applyBorder="1" applyAlignment="1">
      <alignment horizontal="center"/>
    </xf>
    <xf numFmtId="168" fontId="9" fillId="0" borderId="1" xfId="20" applyNumberFormat="1" applyFont="1" applyBorder="1" applyAlignment="1">
      <alignment horizontal="center"/>
    </xf>
    <xf numFmtId="168" fontId="9" fillId="0" borderId="2" xfId="20" applyNumberFormat="1" applyFont="1" applyBorder="1" applyAlignment="1">
      <alignment horizontal="center"/>
    </xf>
    <xf numFmtId="168" fontId="9" fillId="0" borderId="10" xfId="20" applyNumberFormat="1" applyFont="1" applyBorder="1" applyAlignment="1">
      <alignment horizontal="center"/>
    </xf>
    <xf numFmtId="168" fontId="9" fillId="0" borderId="7" xfId="20" applyNumberFormat="1" applyFont="1" applyBorder="1" applyAlignment="1">
      <alignment horizontal="center"/>
    </xf>
    <xf numFmtId="168" fontId="7" fillId="0" borderId="7" xfId="20" applyNumberFormat="1" applyFont="1" applyBorder="1" applyAlignment="1">
      <alignment horizontal="center"/>
    </xf>
    <xf numFmtId="168" fontId="7" fillId="0" borderId="7" xfId="20" applyNumberFormat="1" applyFont="1" applyBorder="1" applyAlignment="1">
      <alignment horizontal="center" vertical="center"/>
    </xf>
    <xf numFmtId="168" fontId="7" fillId="0" borderId="7" xfId="17" applyNumberFormat="1" applyFont="1" applyBorder="1" applyAlignment="1">
      <alignment horizontal="center"/>
    </xf>
    <xf numFmtId="168" fontId="7" fillId="0" borderId="2" xfId="2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 wrapText="1"/>
    </xf>
    <xf numFmtId="171" fontId="7" fillId="0" borderId="2" xfId="20" applyNumberFormat="1" applyFont="1" applyBorder="1" applyAlignment="1">
      <alignment horizontal="center"/>
    </xf>
    <xf numFmtId="171" fontId="7" fillId="0" borderId="2" xfId="14" applyNumberFormat="1" applyFont="1" applyBorder="1" applyAlignment="1">
      <alignment horizontal="center"/>
    </xf>
    <xf numFmtId="168" fontId="10" fillId="0" borderId="1" xfId="20" applyNumberFormat="1" applyFont="1" applyBorder="1" applyAlignment="1">
      <alignment horizontal="center"/>
    </xf>
    <xf numFmtId="168" fontId="10" fillId="0" borderId="2" xfId="20" applyNumberFormat="1" applyFont="1" applyBorder="1" applyAlignment="1">
      <alignment horizontal="center"/>
    </xf>
    <xf numFmtId="168" fontId="8" fillId="0" borderId="2" xfId="20" applyNumberFormat="1" applyFont="1" applyBorder="1" applyAlignment="1">
      <alignment horizontal="center"/>
    </xf>
    <xf numFmtId="3" fontId="9" fillId="0" borderId="1" xfId="2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</xf>
    <xf numFmtId="3" fontId="7" fillId="0" borderId="4" xfId="17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 wrapText="1"/>
    </xf>
    <xf numFmtId="3" fontId="9" fillId="0" borderId="10" xfId="20" applyNumberFormat="1" applyFont="1" applyBorder="1" applyAlignment="1">
      <alignment horizontal="center"/>
    </xf>
    <xf numFmtId="3" fontId="9" fillId="0" borderId="7" xfId="20" applyNumberFormat="1" applyFont="1" applyBorder="1" applyAlignment="1">
      <alignment horizontal="center"/>
    </xf>
    <xf numFmtId="3" fontId="7" fillId="0" borderId="7" xfId="20" applyNumberFormat="1" applyFont="1" applyBorder="1" applyAlignment="1">
      <alignment horizontal="center"/>
    </xf>
    <xf numFmtId="3" fontId="10" fillId="0" borderId="1" xfId="20" applyNumberFormat="1" applyFont="1" applyBorder="1" applyAlignment="1">
      <alignment horizontal="center"/>
    </xf>
    <xf numFmtId="3" fontId="10" fillId="0" borderId="2" xfId="20" applyNumberFormat="1" applyFont="1" applyBorder="1" applyAlignment="1">
      <alignment horizontal="center"/>
    </xf>
    <xf numFmtId="3" fontId="8" fillId="0" borderId="2" xfId="20" applyNumberFormat="1" applyFont="1" applyBorder="1" applyAlignment="1">
      <alignment horizontal="center"/>
    </xf>
    <xf numFmtId="3" fontId="10" fillId="0" borderId="4" xfId="20" applyNumberFormat="1" applyFont="1" applyBorder="1" applyAlignment="1">
      <alignment horizontal="center"/>
    </xf>
    <xf numFmtId="170" fontId="7" fillId="0" borderId="1" xfId="20" applyNumberFormat="1" applyFont="1" applyBorder="1" applyAlignment="1">
      <alignment horizontal="center"/>
    </xf>
    <xf numFmtId="9" fontId="7" fillId="0" borderId="1" xfId="20" applyNumberFormat="1" applyFont="1" applyBorder="1" applyAlignment="1">
      <alignment horizontal="center"/>
    </xf>
    <xf numFmtId="9" fontId="7" fillId="0" borderId="2" xfId="20" applyNumberFormat="1" applyFont="1" applyBorder="1" applyAlignment="1">
      <alignment horizontal="center"/>
    </xf>
    <xf numFmtId="9" fontId="17" fillId="0" borderId="2" xfId="20" applyNumberFormat="1" applyFont="1" applyBorder="1" applyAlignment="1">
      <alignment horizontal="center"/>
    </xf>
    <xf numFmtId="1" fontId="10" fillId="0" borderId="0" xfId="0" applyNumberFormat="1" applyFont="1"/>
    <xf numFmtId="1" fontId="7" fillId="0" borderId="4" xfId="20" applyNumberFormat="1" applyFont="1" applyBorder="1" applyAlignment="1">
      <alignment horizontal="center" vertical="center"/>
    </xf>
    <xf numFmtId="9" fontId="15" fillId="3" borderId="12" xfId="29" applyFont="1" applyFill="1" applyBorder="1" applyAlignment="1">
      <alignment vertical="center"/>
    </xf>
    <xf numFmtId="9" fontId="15" fillId="3" borderId="8" xfId="29" applyFont="1" applyFill="1" applyBorder="1" applyAlignment="1">
      <alignment vertical="center"/>
    </xf>
    <xf numFmtId="3" fontId="7" fillId="0" borderId="13" xfId="20" applyNumberFormat="1" applyFont="1" applyBorder="1" applyAlignment="1">
      <alignment horizontal="center"/>
    </xf>
    <xf numFmtId="168" fontId="7" fillId="0" borderId="0" xfId="20" applyNumberFormat="1" applyFont="1" applyAlignment="1">
      <alignment horizontal="center" vertical="center"/>
    </xf>
    <xf numFmtId="168" fontId="10" fillId="0" borderId="4" xfId="20" applyNumberFormat="1" applyFont="1" applyBorder="1" applyAlignment="1">
      <alignment horizontal="center"/>
    </xf>
    <xf numFmtId="171" fontId="7" fillId="0" borderId="4" xfId="2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2" xfId="16" applyNumberFormat="1" applyFont="1" applyBorder="1" applyAlignment="1">
      <alignment horizontal="center" vertical="center"/>
    </xf>
    <xf numFmtId="9" fontId="9" fillId="0" borderId="0" xfId="29" applyFont="1" applyFill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9" fontId="10" fillId="0" borderId="0" xfId="29" applyFont="1" applyFill="1" applyBorder="1" applyAlignment="1">
      <alignment vertical="center"/>
    </xf>
    <xf numFmtId="1" fontId="9" fillId="0" borderId="0" xfId="0" applyNumberFormat="1" applyFont="1"/>
    <xf numFmtId="10" fontId="9" fillId="0" borderId="1" xfId="29" applyNumberFormat="1" applyFont="1" applyFill="1" applyBorder="1" applyAlignment="1">
      <alignment horizontal="center" vertical="center"/>
    </xf>
    <xf numFmtId="10" fontId="9" fillId="0" borderId="2" xfId="29" applyNumberFormat="1" applyFont="1" applyFill="1" applyBorder="1" applyAlignment="1">
      <alignment horizontal="center" vertical="center"/>
    </xf>
    <xf numFmtId="10" fontId="9" fillId="0" borderId="4" xfId="29" applyNumberFormat="1" applyFont="1" applyFill="1" applyBorder="1" applyAlignment="1">
      <alignment horizontal="center" vertical="center"/>
    </xf>
    <xf numFmtId="10" fontId="9" fillId="0" borderId="2" xfId="31" applyNumberFormat="1" applyFont="1" applyFill="1" applyBorder="1" applyAlignment="1">
      <alignment horizontal="center" vertical="center"/>
    </xf>
    <xf numFmtId="9" fontId="10" fillId="0" borderId="0" xfId="0" applyNumberFormat="1" applyFont="1" applyAlignment="1">
      <alignment vertical="center"/>
    </xf>
    <xf numFmtId="171" fontId="7" fillId="0" borderId="6" xfId="17" applyNumberFormat="1" applyFont="1" applyBorder="1" applyAlignment="1">
      <alignment horizontal="center" vertical="center"/>
    </xf>
    <xf numFmtId="171" fontId="7" fillId="0" borderId="2" xfId="2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70" fontId="7" fillId="0" borderId="4" xfId="2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73" fontId="7" fillId="0" borderId="2" xfId="0" applyNumberFormat="1" applyFont="1" applyBorder="1" applyAlignment="1">
      <alignment horizontal="center"/>
    </xf>
    <xf numFmtId="173" fontId="7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 vertical="center"/>
    </xf>
    <xf numFmtId="173" fontId="10" fillId="0" borderId="9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173" fontId="9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173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" fontId="18" fillId="0" borderId="0" xfId="0" applyNumberFormat="1" applyFont="1"/>
    <xf numFmtId="173" fontId="18" fillId="0" borderId="0" xfId="0" applyNumberFormat="1" applyFont="1"/>
    <xf numFmtId="3" fontId="18" fillId="0" borderId="0" xfId="0" applyNumberFormat="1" applyFont="1"/>
    <xf numFmtId="10" fontId="18" fillId="0" borderId="0" xfId="0" applyNumberFormat="1" applyFont="1"/>
    <xf numFmtId="17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7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" fontId="7" fillId="0" borderId="1" xfId="20" applyNumberFormat="1" applyFont="1" applyBorder="1" applyAlignment="1">
      <alignment horizontal="center" vertical="center"/>
    </xf>
    <xf numFmtId="9" fontId="17" fillId="0" borderId="4" xfId="20" applyNumberFormat="1" applyFont="1" applyBorder="1" applyAlignment="1">
      <alignment horizontal="center"/>
    </xf>
    <xf numFmtId="10" fontId="21" fillId="0" borderId="2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3" fontId="19" fillId="0" borderId="2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3" fontId="19" fillId="0" borderId="4" xfId="0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10" fontId="9" fillId="0" borderId="13" xfId="29" applyNumberFormat="1" applyFont="1" applyFill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7" fontId="7" fillId="0" borderId="4" xfId="20" applyNumberFormat="1" applyFont="1" applyBorder="1" applyAlignment="1">
      <alignment horizontal="center"/>
    </xf>
    <xf numFmtId="17" fontId="7" fillId="0" borderId="2" xfId="20" applyNumberFormat="1" applyFont="1" applyBorder="1" applyAlignment="1">
      <alignment horizontal="center"/>
    </xf>
    <xf numFmtId="174" fontId="7" fillId="0" borderId="2" xfId="0" applyNumberFormat="1" applyFont="1" applyBorder="1" applyAlignment="1">
      <alignment horizontal="center"/>
    </xf>
    <xf numFmtId="170" fontId="7" fillId="0" borderId="4" xfId="17" applyNumberFormat="1" applyFont="1" applyBorder="1" applyAlignment="1">
      <alignment horizontal="center" vertical="center"/>
    </xf>
    <xf numFmtId="17" fontId="7" fillId="0" borderId="1" xfId="20" applyNumberFormat="1" applyFont="1" applyBorder="1" applyAlignment="1">
      <alignment horizontal="center" vertical="center"/>
    </xf>
    <xf numFmtId="17" fontId="7" fillId="0" borderId="2" xfId="20" applyNumberFormat="1" applyFont="1" applyBorder="1" applyAlignment="1">
      <alignment horizontal="center" vertical="center"/>
    </xf>
    <xf numFmtId="10" fontId="21" fillId="0" borderId="4" xfId="0" applyNumberFormat="1" applyFont="1" applyBorder="1" applyAlignment="1">
      <alignment horizontal="center" vertical="center"/>
    </xf>
    <xf numFmtId="173" fontId="9" fillId="0" borderId="14" xfId="0" applyNumberFormat="1" applyFont="1" applyBorder="1" applyAlignment="1">
      <alignment horizontal="center" vertical="center"/>
    </xf>
    <xf numFmtId="10" fontId="9" fillId="0" borderId="5" xfId="29" applyNumberFormat="1" applyFont="1" applyFill="1" applyBorder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0" fontId="7" fillId="0" borderId="0" xfId="20" applyFont="1" applyAlignment="1">
      <alignment vertical="center"/>
    </xf>
    <xf numFmtId="0" fontId="14" fillId="0" borderId="0" xfId="20" applyFont="1"/>
    <xf numFmtId="0" fontId="8" fillId="0" borderId="0" xfId="20" applyFont="1" applyAlignment="1">
      <alignment horizontal="left" vertical="center"/>
    </xf>
    <xf numFmtId="4" fontId="8" fillId="0" borderId="0" xfId="20" applyNumberFormat="1" applyFont="1" applyAlignment="1">
      <alignment vertical="center"/>
    </xf>
    <xf numFmtId="0" fontId="8" fillId="0" borderId="0" xfId="20" applyFont="1" applyAlignment="1">
      <alignment vertical="center"/>
    </xf>
    <xf numFmtId="3" fontId="7" fillId="0" borderId="0" xfId="20" applyNumberFormat="1" applyFont="1" applyAlignment="1">
      <alignment horizontal="left" vertical="center"/>
    </xf>
    <xf numFmtId="3" fontId="8" fillId="0" borderId="0" xfId="20" applyNumberFormat="1" applyFont="1" applyAlignment="1">
      <alignment horizontal="right" vertical="center"/>
    </xf>
    <xf numFmtId="3" fontId="8" fillId="0" borderId="0" xfId="17" applyNumberFormat="1" applyFont="1" applyAlignment="1">
      <alignment horizontal="left" vertical="center"/>
    </xf>
    <xf numFmtId="0" fontId="8" fillId="0" borderId="0" xfId="17" applyFont="1" applyAlignment="1">
      <alignment horizontal="left" vertical="center"/>
    </xf>
    <xf numFmtId="0" fontId="7" fillId="0" borderId="0" xfId="20" applyFont="1" applyAlignment="1">
      <alignment wrapText="1"/>
    </xf>
    <xf numFmtId="0" fontId="23" fillId="0" borderId="0" xfId="17" applyFont="1" applyAlignment="1">
      <alignment horizontal="center" vertical="center" readingOrder="1"/>
    </xf>
    <xf numFmtId="172" fontId="7" fillId="0" borderId="0" xfId="29" applyNumberFormat="1" applyFont="1"/>
    <xf numFmtId="9" fontId="7" fillId="0" borderId="0" xfId="20" applyNumberFormat="1" applyFont="1"/>
    <xf numFmtId="10" fontId="7" fillId="0" borderId="0" xfId="20" applyNumberFormat="1" applyFont="1"/>
    <xf numFmtId="0" fontId="22" fillId="0" borderId="0" xfId="0" applyFont="1"/>
    <xf numFmtId="173" fontId="9" fillId="0" borderId="0" xfId="0" applyNumberFormat="1" applyFont="1"/>
    <xf numFmtId="3" fontId="9" fillId="0" borderId="0" xfId="0" applyNumberFormat="1" applyFont="1"/>
    <xf numFmtId="10" fontId="9" fillId="0" borderId="0" xfId="0" applyNumberFormat="1" applyFont="1"/>
    <xf numFmtId="171" fontId="9" fillId="0" borderId="0" xfId="14" applyNumberFormat="1" applyFont="1" applyFill="1" applyAlignment="1">
      <alignment horizontal="center" vertical="center"/>
    </xf>
    <xf numFmtId="3" fontId="9" fillId="0" borderId="0" xfId="16" applyNumberFormat="1" applyFont="1" applyAlignment="1">
      <alignment horizontal="center" vertical="center"/>
    </xf>
    <xf numFmtId="9" fontId="9" fillId="0" borderId="0" xfId="29" applyFont="1" applyAlignment="1">
      <alignment horizontal="center" vertical="center"/>
    </xf>
    <xf numFmtId="9" fontId="9" fillId="0" borderId="0" xfId="29" applyFont="1" applyFill="1" applyAlignment="1">
      <alignment horizontal="center" vertical="center"/>
    </xf>
    <xf numFmtId="9" fontId="10" fillId="0" borderId="0" xfId="29" applyFont="1"/>
    <xf numFmtId="171" fontId="9" fillId="0" borderId="0" xfId="14" applyNumberFormat="1" applyFont="1" applyAlignment="1">
      <alignment horizontal="center" vertical="center"/>
    </xf>
    <xf numFmtId="0" fontId="10" fillId="0" borderId="0" xfId="16" applyFont="1" applyAlignment="1">
      <alignment vertical="center"/>
    </xf>
    <xf numFmtId="9" fontId="9" fillId="0" borderId="0" xfId="29" applyFont="1"/>
    <xf numFmtId="17" fontId="10" fillId="3" borderId="12" xfId="16" applyNumberFormat="1" applyFont="1" applyFill="1" applyBorder="1" applyAlignment="1">
      <alignment horizontal="center" vertical="center"/>
    </xf>
    <xf numFmtId="9" fontId="10" fillId="3" borderId="12" xfId="29" applyFont="1" applyFill="1" applyBorder="1" applyAlignment="1">
      <alignment vertical="center"/>
    </xf>
    <xf numFmtId="9" fontId="10" fillId="3" borderId="8" xfId="29" applyFont="1" applyFill="1" applyBorder="1" applyAlignment="1">
      <alignment vertical="center"/>
    </xf>
    <xf numFmtId="9" fontId="10" fillId="0" borderId="0" xfId="29" applyFont="1" applyAlignment="1">
      <alignment horizontal="center" vertical="center"/>
    </xf>
    <xf numFmtId="171" fontId="10" fillId="3" borderId="1" xfId="14" applyNumberFormat="1" applyFont="1" applyFill="1" applyBorder="1" applyAlignment="1">
      <alignment horizontal="center" vertical="center"/>
    </xf>
    <xf numFmtId="3" fontId="10" fillId="3" borderId="3" xfId="16" applyNumberFormat="1" applyFont="1" applyFill="1" applyBorder="1" applyAlignment="1">
      <alignment horizontal="center" vertical="center"/>
    </xf>
    <xf numFmtId="171" fontId="10" fillId="3" borderId="3" xfId="14" applyNumberFormat="1" applyFont="1" applyFill="1" applyBorder="1" applyAlignment="1">
      <alignment horizontal="center" vertical="center"/>
    </xf>
    <xf numFmtId="9" fontId="10" fillId="3" borderId="1" xfId="29" applyFont="1" applyFill="1" applyBorder="1" applyAlignment="1">
      <alignment horizontal="center" vertical="center"/>
    </xf>
    <xf numFmtId="10" fontId="9" fillId="0" borderId="0" xfId="16" applyNumberFormat="1" applyFont="1"/>
    <xf numFmtId="0" fontId="10" fillId="0" borderId="0" xfId="16" applyFont="1" applyAlignment="1">
      <alignment horizontal="right" vertical="center"/>
    </xf>
    <xf numFmtId="10" fontId="10" fillId="0" borderId="0" xfId="29" applyNumberFormat="1" applyFont="1"/>
    <xf numFmtId="1" fontId="10" fillId="3" borderId="1" xfId="16" applyNumberFormat="1" applyFont="1" applyFill="1" applyBorder="1" applyAlignment="1">
      <alignment horizontal="center"/>
    </xf>
    <xf numFmtId="10" fontId="10" fillId="3" borderId="9" xfId="16" applyNumberFormat="1" applyFont="1" applyFill="1" applyBorder="1"/>
    <xf numFmtId="10" fontId="10" fillId="0" borderId="9" xfId="29" applyNumberFormat="1" applyFont="1" applyFill="1" applyBorder="1" applyAlignment="1">
      <alignment horizontal="center"/>
    </xf>
    <xf numFmtId="10" fontId="10" fillId="0" borderId="8" xfId="29" applyNumberFormat="1" applyFont="1" applyFill="1" applyBorder="1" applyAlignment="1">
      <alignment horizontal="center"/>
    </xf>
    <xf numFmtId="10" fontId="10" fillId="3" borderId="4" xfId="16" applyNumberFormat="1" applyFont="1" applyFill="1" applyBorder="1"/>
    <xf numFmtId="10" fontId="10" fillId="0" borderId="5" xfId="29" applyNumberFormat="1" applyFont="1" applyFill="1" applyBorder="1" applyAlignment="1">
      <alignment horizontal="center"/>
    </xf>
    <xf numFmtId="0" fontId="10" fillId="3" borderId="4" xfId="16" applyFont="1" applyFill="1" applyBorder="1"/>
    <xf numFmtId="3" fontId="10" fillId="0" borderId="0" xfId="16" applyNumberFormat="1" applyFont="1"/>
    <xf numFmtId="170" fontId="9" fillId="0" borderId="0" xfId="16" applyNumberFormat="1" applyFont="1"/>
    <xf numFmtId="0" fontId="24" fillId="0" borderId="0" xfId="0" applyFont="1"/>
    <xf numFmtId="171" fontId="10" fillId="3" borderId="7" xfId="15" applyNumberFormat="1" applyFont="1" applyFill="1" applyBorder="1" applyAlignment="1">
      <alignment horizontal="center" vertical="center"/>
    </xf>
    <xf numFmtId="3" fontId="10" fillId="3" borderId="9" xfId="16" applyNumberFormat="1" applyFont="1" applyFill="1" applyBorder="1" applyAlignment="1">
      <alignment horizontal="center" vertical="center"/>
    </xf>
    <xf numFmtId="171" fontId="10" fillId="3" borderId="1" xfId="15" applyNumberFormat="1" applyFont="1" applyFill="1" applyBorder="1" applyAlignment="1">
      <alignment horizontal="center" vertical="center"/>
    </xf>
    <xf numFmtId="3" fontId="10" fillId="3" borderId="1" xfId="16" applyNumberFormat="1" applyFont="1" applyFill="1" applyBorder="1" applyAlignment="1">
      <alignment horizontal="center" vertical="center"/>
    </xf>
    <xf numFmtId="0" fontId="15" fillId="2" borderId="11" xfId="20" applyFont="1" applyFill="1" applyBorder="1" applyAlignment="1">
      <alignment horizontal="center" vertical="center"/>
    </xf>
    <xf numFmtId="0" fontId="15" fillId="2" borderId="12" xfId="20" applyFont="1" applyFill="1" applyBorder="1" applyAlignment="1">
      <alignment horizontal="center" vertical="center"/>
    </xf>
    <xf numFmtId="0" fontId="15" fillId="2" borderId="8" xfId="20" applyFont="1" applyFill="1" applyBorder="1" applyAlignment="1">
      <alignment horizontal="center" vertical="center"/>
    </xf>
    <xf numFmtId="0" fontId="15" fillId="2" borderId="1" xfId="20" applyFont="1" applyFill="1" applyBorder="1" applyAlignment="1">
      <alignment horizontal="center" vertical="center"/>
    </xf>
    <xf numFmtId="0" fontId="15" fillId="2" borderId="4" xfId="20" applyFont="1" applyFill="1" applyBorder="1" applyAlignment="1">
      <alignment horizontal="center" vertical="center"/>
    </xf>
    <xf numFmtId="0" fontId="7" fillId="0" borderId="0" xfId="20" applyFont="1" applyAlignment="1">
      <alignment horizontal="center"/>
    </xf>
    <xf numFmtId="0" fontId="15" fillId="2" borderId="11" xfId="20" applyFont="1" applyFill="1" applyBorder="1" applyAlignment="1">
      <alignment horizontal="center"/>
    </xf>
    <xf numFmtId="0" fontId="15" fillId="2" borderId="12" xfId="20" applyFont="1" applyFill="1" applyBorder="1" applyAlignment="1">
      <alignment horizontal="center"/>
    </xf>
    <xf numFmtId="0" fontId="15" fillId="2" borderId="8" xfId="20" applyFont="1" applyFill="1" applyBorder="1" applyAlignment="1">
      <alignment horizontal="center"/>
    </xf>
    <xf numFmtId="0" fontId="15" fillId="3" borderId="1" xfId="16" applyFont="1" applyFill="1" applyBorder="1" applyAlignment="1">
      <alignment horizontal="center" vertical="center"/>
    </xf>
    <xf numFmtId="0" fontId="15" fillId="3" borderId="2" xfId="16" applyFont="1" applyFill="1" applyBorder="1" applyAlignment="1">
      <alignment horizontal="center" vertical="center"/>
    </xf>
    <xf numFmtId="17" fontId="15" fillId="3" borderId="11" xfId="16" applyNumberFormat="1" applyFont="1" applyFill="1" applyBorder="1" applyAlignment="1">
      <alignment horizontal="center" vertical="center"/>
    </xf>
    <xf numFmtId="17" fontId="15" fillId="3" borderId="8" xfId="16" applyNumberFormat="1" applyFont="1" applyFill="1" applyBorder="1" applyAlignment="1">
      <alignment horizontal="center" vertical="center"/>
    </xf>
    <xf numFmtId="9" fontId="10" fillId="0" borderId="3" xfId="29" applyFont="1" applyFill="1" applyBorder="1" applyAlignment="1">
      <alignment horizontal="center" vertical="center"/>
    </xf>
    <xf numFmtId="9" fontId="10" fillId="0" borderId="13" xfId="29" applyFont="1" applyFill="1" applyBorder="1" applyAlignment="1">
      <alignment horizontal="center" vertical="center"/>
    </xf>
    <xf numFmtId="9" fontId="10" fillId="0" borderId="5" xfId="29" applyFont="1" applyFill="1" applyBorder="1" applyAlignment="1">
      <alignment horizontal="center" vertical="center"/>
    </xf>
    <xf numFmtId="10" fontId="15" fillId="3" borderId="10" xfId="16" applyNumberFormat="1" applyFont="1" applyFill="1" applyBorder="1" applyAlignment="1">
      <alignment horizontal="center" vertical="center"/>
    </xf>
    <xf numFmtId="10" fontId="15" fillId="3" borderId="3" xfId="16" applyNumberFormat="1" applyFont="1" applyFill="1" applyBorder="1" applyAlignment="1">
      <alignment horizontal="center" vertical="center"/>
    </xf>
    <xf numFmtId="10" fontId="15" fillId="3" borderId="6" xfId="16" applyNumberFormat="1" applyFont="1" applyFill="1" applyBorder="1" applyAlignment="1">
      <alignment horizontal="center" vertical="center"/>
    </xf>
    <xf numFmtId="10" fontId="15" fillId="3" borderId="5" xfId="16" applyNumberFormat="1" applyFont="1" applyFill="1" applyBorder="1" applyAlignment="1">
      <alignment horizontal="center" vertical="center"/>
    </xf>
    <xf numFmtId="0" fontId="7" fillId="0" borderId="0" xfId="16" applyFont="1"/>
    <xf numFmtId="17" fontId="15" fillId="3" borderId="12" xfId="16" applyNumberFormat="1" applyFont="1" applyFill="1" applyBorder="1" applyAlignment="1">
      <alignment horizontal="center" vertical="center"/>
    </xf>
    <xf numFmtId="0" fontId="15" fillId="3" borderId="4" xfId="16" applyFont="1" applyFill="1" applyBorder="1" applyAlignment="1">
      <alignment horizontal="center" vertical="center"/>
    </xf>
    <xf numFmtId="9" fontId="15" fillId="3" borderId="1" xfId="16" applyNumberFormat="1" applyFont="1" applyFill="1" applyBorder="1" applyAlignment="1">
      <alignment horizontal="center" vertical="center"/>
    </xf>
    <xf numFmtId="9" fontId="15" fillId="3" borderId="2" xfId="16" applyNumberFormat="1" applyFont="1" applyFill="1" applyBorder="1" applyAlignment="1">
      <alignment horizontal="center" vertical="center"/>
    </xf>
    <xf numFmtId="9" fontId="15" fillId="3" borderId="1" xfId="31" applyFont="1" applyFill="1" applyBorder="1" applyAlignment="1">
      <alignment horizontal="center" vertical="center"/>
    </xf>
    <xf numFmtId="9" fontId="15" fillId="3" borderId="2" xfId="31" applyFont="1" applyFill="1" applyBorder="1" applyAlignment="1">
      <alignment horizontal="center" vertical="center"/>
    </xf>
    <xf numFmtId="9" fontId="10" fillId="0" borderId="3" xfId="0" applyNumberFormat="1" applyFont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10" fontId="10" fillId="3" borderId="10" xfId="16" applyNumberFormat="1" applyFont="1" applyFill="1" applyBorder="1" applyAlignment="1">
      <alignment horizontal="center" vertical="center"/>
    </xf>
    <xf numFmtId="10" fontId="10" fillId="3" borderId="3" xfId="16" applyNumberFormat="1" applyFont="1" applyFill="1" applyBorder="1" applyAlignment="1">
      <alignment horizontal="center" vertical="center"/>
    </xf>
    <xf numFmtId="10" fontId="10" fillId="3" borderId="6" xfId="16" applyNumberFormat="1" applyFont="1" applyFill="1" applyBorder="1" applyAlignment="1">
      <alignment horizontal="center" vertical="center"/>
    </xf>
    <xf numFmtId="10" fontId="10" fillId="3" borderId="5" xfId="16" applyNumberFormat="1" applyFont="1" applyFill="1" applyBorder="1" applyAlignment="1">
      <alignment horizontal="center" vertical="center"/>
    </xf>
    <xf numFmtId="0" fontId="9" fillId="0" borderId="0" xfId="16" applyFont="1"/>
    <xf numFmtId="0" fontId="10" fillId="3" borderId="1" xfId="16" applyFont="1" applyFill="1" applyBorder="1" applyAlignment="1">
      <alignment horizontal="center" vertical="center"/>
    </xf>
    <xf numFmtId="0" fontId="10" fillId="3" borderId="2" xfId="16" applyFont="1" applyFill="1" applyBorder="1" applyAlignment="1">
      <alignment horizontal="center" vertical="center"/>
    </xf>
    <xf numFmtId="17" fontId="10" fillId="3" borderId="12" xfId="16" applyNumberFormat="1" applyFont="1" applyFill="1" applyBorder="1" applyAlignment="1">
      <alignment horizontal="center" vertical="center"/>
    </xf>
    <xf numFmtId="17" fontId="10" fillId="3" borderId="8" xfId="16" applyNumberFormat="1" applyFont="1" applyFill="1" applyBorder="1" applyAlignment="1">
      <alignment horizontal="center" vertical="center"/>
    </xf>
    <xf numFmtId="0" fontId="10" fillId="3" borderId="4" xfId="16" applyFont="1" applyFill="1" applyBorder="1" applyAlignment="1">
      <alignment horizontal="center" vertical="center"/>
    </xf>
    <xf numFmtId="9" fontId="10" fillId="3" borderId="1" xfId="16" applyNumberFormat="1" applyFont="1" applyFill="1" applyBorder="1" applyAlignment="1">
      <alignment horizontal="center" vertical="center"/>
    </xf>
    <xf numFmtId="9" fontId="10" fillId="3" borderId="2" xfId="16" applyNumberFormat="1" applyFont="1" applyFill="1" applyBorder="1" applyAlignment="1">
      <alignment horizontal="center" vertical="center"/>
    </xf>
    <xf numFmtId="9" fontId="10" fillId="3" borderId="1" xfId="31" applyFont="1" applyFill="1" applyBorder="1" applyAlignment="1">
      <alignment horizontal="center" vertical="center"/>
    </xf>
    <xf numFmtId="9" fontId="10" fillId="3" borderId="2" xfId="31" applyFont="1" applyFill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2024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RESUMEN!$AH$10:$AH$41</c15:sqref>
                  </c15:fullRef>
                </c:ext>
              </c:extLst>
              <c:f>RESUMEN!$AH$10:$AH$40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RESUMEN!$AU$10:$AU$41</c15:sqref>
                  </c15:fullRef>
                </c:ext>
              </c:extLst>
              <c:f>RESUMEN!$AU$10:$AU$40</c:f>
              <c:numCache>
                <c:formatCode>#,##0</c:formatCode>
                <c:ptCount val="31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  <c:pt idx="30">
                  <c:v>2671219027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1.1381323908189089E-2"/>
                  <c:y val="-9.1388820524432299E-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dLbl>
              <c:idx val="30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911-40EA-89CA-F498922D0A20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RESUMEN!$AH$10:$AH$40</c15:sqref>
                  </c15:fullRef>
                </c:ext>
              </c:extLst>
              <c:f>RESUMEN!$AH$10:$AH$40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RESUMEN!$AU$45:$AU$76</c15:sqref>
                  </c15:fullRef>
                </c:ext>
              </c:extLst>
              <c:f>RESUMEN!$AU$45:$AU$75</c:f>
              <c:numCache>
                <c:formatCode>"$"\ #,##0</c:formatCode>
                <c:ptCount val="31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  <c:pt idx="30">
                  <c:v>6068447480.2550001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diciembre 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RESUMEN!$AB$10:$AB$117</c:f>
              <c:numCache>
                <c:formatCode>mmm\-yy</c:formatCode>
                <c:ptCount val="10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</c:numCache>
            </c:numRef>
          </c:cat>
          <c:val>
            <c:numRef>
              <c:f>RESUMEN!$AC$10:$AC$117</c:f>
              <c:numCache>
                <c:formatCode>#,##0</c:formatCode>
                <c:ptCount val="108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95557708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196676284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  <c:pt idx="91">
                  <c:v>229869247</c:v>
                </c:pt>
                <c:pt idx="92">
                  <c:v>209908753</c:v>
                </c:pt>
                <c:pt idx="93">
                  <c:v>189754392</c:v>
                </c:pt>
                <c:pt idx="94">
                  <c:v>260146955</c:v>
                </c:pt>
                <c:pt idx="95">
                  <c:v>208127209</c:v>
                </c:pt>
                <c:pt idx="96">
                  <c:v>225192237</c:v>
                </c:pt>
                <c:pt idx="97">
                  <c:v>244773933</c:v>
                </c:pt>
                <c:pt idx="98">
                  <c:v>249652448</c:v>
                </c:pt>
                <c:pt idx="99">
                  <c:v>253851773</c:v>
                </c:pt>
                <c:pt idx="100">
                  <c:v>334047679</c:v>
                </c:pt>
                <c:pt idx="101">
                  <c:v>277945142</c:v>
                </c:pt>
                <c:pt idx="102">
                  <c:v>236828386</c:v>
                </c:pt>
                <c:pt idx="103">
                  <c:v>236842391</c:v>
                </c:pt>
                <c:pt idx="104">
                  <c:v>229724611</c:v>
                </c:pt>
                <c:pt idx="105">
                  <c:v>255976742</c:v>
                </c:pt>
                <c:pt idx="106">
                  <c:v>271180464</c:v>
                </c:pt>
                <c:pt idx="107">
                  <c:v>258137081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RESUMEN!$AB$10:$AB$117</c:f>
              <c:numCache>
                <c:formatCode>mmm\-yy</c:formatCode>
                <c:ptCount val="10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</c:numCache>
            </c:numRef>
          </c:cat>
          <c:val>
            <c:numRef>
              <c:f>RESUMEN!$AD$10:$AD$117</c:f>
              <c:numCache>
                <c:formatCode>"$"\ #,##0</c:formatCode>
                <c:ptCount val="108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220352183.37000003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431631449.03999996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  <c:pt idx="91" formatCode="\$\ #,##0">
                  <c:v>513808828.35000002</c:v>
                </c:pt>
                <c:pt idx="92" formatCode="\$\ #,##0">
                  <c:v>469609820.52999997</c:v>
                </c:pt>
                <c:pt idx="93" formatCode="\$\ #,##0">
                  <c:v>440920579.88</c:v>
                </c:pt>
                <c:pt idx="94" formatCode="\$\ #,##0">
                  <c:v>637745563.21000004</c:v>
                </c:pt>
                <c:pt idx="95" formatCode="\$\ #,##0">
                  <c:v>515712023.58999997</c:v>
                </c:pt>
                <c:pt idx="96" formatCode="\$\ #,##0">
                  <c:v>544523353.16999996</c:v>
                </c:pt>
                <c:pt idx="97" formatCode="\$\ #,##0">
                  <c:v>588784834.12</c:v>
                </c:pt>
                <c:pt idx="98" formatCode="\$\ #,##0">
                  <c:v>610022218.69799995</c:v>
                </c:pt>
                <c:pt idx="99" formatCode="\$\ #,##0">
                  <c:v>606151241.76999998</c:v>
                </c:pt>
                <c:pt idx="100" formatCode="\$\ #,##0">
                  <c:v>785190445.77999997</c:v>
                </c:pt>
                <c:pt idx="101" formatCode="\$\ #,##0">
                  <c:v>659340731.24800003</c:v>
                </c:pt>
                <c:pt idx="102" formatCode="\$\ #,##0">
                  <c:v>568191194.97000003</c:v>
                </c:pt>
                <c:pt idx="103" formatCode="\$\ #,##0">
                  <c:v>580596343.63999999</c:v>
                </c:pt>
                <c:pt idx="104" formatCode="\$\ #,##0">
                  <c:v>571165905.01499999</c:v>
                </c:pt>
                <c:pt idx="105" formatCode="\$\ #,##0">
                  <c:v>650457489.13999999</c:v>
                </c:pt>
                <c:pt idx="106" formatCode="\$\ #,##0">
                  <c:v>679839844.10599995</c:v>
                </c:pt>
                <c:pt idx="107" formatCode="\$\ #,##0">
                  <c:v>630450452.71000004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  <c:max val="45992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(diciembre 2023 - diciembre 2025)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RESUMEN!$AB$93:$AB$117</c:f>
              <c:numCache>
                <c:formatCode>mmm\-yy</c:formatCode>
                <c:ptCount val="25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  <c:pt idx="24">
                  <c:v>45992</c:v>
                </c:pt>
              </c:numCache>
            </c:numRef>
          </c:cat>
          <c:val>
            <c:numRef>
              <c:f>RESUMEN!$AE$93:$AE$117</c:f>
              <c:numCache>
                <c:formatCode>"$"#,##0.00</c:formatCode>
                <c:ptCount val="25"/>
                <c:pt idx="0">
                  <c:v>2.1545078091456054</c:v>
                </c:pt>
                <c:pt idx="1">
                  <c:v>2.1946288604883342</c:v>
                </c:pt>
                <c:pt idx="2">
                  <c:v>2.250240940710674</c:v>
                </c:pt>
                <c:pt idx="3">
                  <c:v>2.2725509513908566</c:v>
                </c:pt>
                <c:pt idx="4">
                  <c:v>2.1893219328129807</c:v>
                </c:pt>
                <c:pt idx="5">
                  <c:v>2.187150280725128</c:v>
                </c:pt>
                <c:pt idx="6">
                  <c:v>2.2141653656517577</c:v>
                </c:pt>
                <c:pt idx="7">
                  <c:v>2.238216793730202</c:v>
                </c:pt>
                <c:pt idx="8">
                  <c:v>2.2352221319539973</c:v>
                </c:pt>
                <c:pt idx="9">
                  <c:v>2.2372093293794184</c:v>
                </c:pt>
                <c:pt idx="10">
                  <c:v>2.3236383370773308</c:v>
                </c:pt>
                <c:pt idx="11">
                  <c:v>2.4514819449260901</c:v>
                </c:pt>
                <c:pt idx="12">
                  <c:v>2.4778693091973381</c:v>
                </c:pt>
                <c:pt idx="13">
                  <c:v>2.4180378525659392</c:v>
                </c:pt>
                <c:pt idx="14">
                  <c:v>2.4054229423195981</c:v>
                </c:pt>
                <c:pt idx="15">
                  <c:v>2.4434858283384431</c:v>
                </c:pt>
                <c:pt idx="16">
                  <c:v>2.3878156713524308</c:v>
                </c:pt>
                <c:pt idx="17">
                  <c:v>2.3505340558884709</c:v>
                </c:pt>
                <c:pt idx="18">
                  <c:v>2.3721973570165868</c:v>
                </c:pt>
                <c:pt idx="19">
                  <c:v>2.399168463572606</c:v>
                </c:pt>
                <c:pt idx="20" formatCode="\$\ #,##0.00">
                  <c:v>2.45140382677525</c:v>
                </c:pt>
                <c:pt idx="21" formatCode="\$\ #,##0.00">
                  <c:v>2.4863069852581008</c:v>
                </c:pt>
                <c:pt idx="22" formatCode="\$\ #,##0.00">
                  <c:v>2.5410804280804542</c:v>
                </c:pt>
                <c:pt idx="23" formatCode="\$\ #,##0.00">
                  <c:v>2.5069646761353721</c:v>
                </c:pt>
                <c:pt idx="24">
                  <c:v>2.442308754200254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2020 - 2025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  <c:pt idx="4">
                  <c:v>275347813</c:v>
                </c:pt>
                <c:pt idx="5">
                  <c:v>236535209</c:v>
                </c:pt>
                <c:pt idx="6">
                  <c:v>214697316</c:v>
                </c:pt>
                <c:pt idx="7">
                  <c:v>229869247</c:v>
                </c:pt>
                <c:pt idx="8">
                  <c:v>209908753</c:v>
                </c:pt>
                <c:pt idx="9">
                  <c:v>189754392</c:v>
                </c:pt>
                <c:pt idx="10">
                  <c:v>260146955</c:v>
                </c:pt>
                <c:pt idx="11">
                  <c:v>208127209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ser>
          <c:idx val="1"/>
          <c:order val="5"/>
          <c:tx>
            <c:strRef>
              <c:f>RESUMEN!$AH$41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2000"/>
                    <a:shade val="51000"/>
                    <a:satMod val="130000"/>
                  </a:schemeClr>
                </a:gs>
                <a:gs pos="80000">
                  <a:schemeClr val="accent1">
                    <a:tint val="62000"/>
                    <a:shade val="93000"/>
                    <a:satMod val="130000"/>
                  </a:schemeClr>
                </a:gs>
                <a:gs pos="100000">
                  <a:schemeClr val="accent1">
                    <a:tint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RESUMEN!$AI$41:$AT$41</c:f>
              <c:numCache>
                <c:formatCode>#,##0</c:formatCode>
                <c:ptCount val="12"/>
                <c:pt idx="0">
                  <c:v>225192237</c:v>
                </c:pt>
                <c:pt idx="1">
                  <c:v>244773933</c:v>
                </c:pt>
                <c:pt idx="2">
                  <c:v>249652448</c:v>
                </c:pt>
                <c:pt idx="3">
                  <c:v>253851773</c:v>
                </c:pt>
                <c:pt idx="4">
                  <c:v>334047679</c:v>
                </c:pt>
                <c:pt idx="5">
                  <c:v>277945142</c:v>
                </c:pt>
                <c:pt idx="6">
                  <c:v>236828386</c:v>
                </c:pt>
                <c:pt idx="7">
                  <c:v>236842391</c:v>
                </c:pt>
                <c:pt idx="8">
                  <c:v>229724611</c:v>
                </c:pt>
                <c:pt idx="9">
                  <c:v>255976742</c:v>
                </c:pt>
                <c:pt idx="10">
                  <c:v>271180464</c:v>
                </c:pt>
                <c:pt idx="11">
                  <c:v>258137081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7-4617-A2EF-5CDBD44A7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Diciembre 2025)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0.56118939765961018</c:v>
                </c:pt>
                <c:pt idx="1">
                  <c:v>0.18795001404699388</c:v>
                </c:pt>
                <c:pt idx="2">
                  <c:v>0.15809902181391761</c:v>
                </c:pt>
                <c:pt idx="3">
                  <c:v>5.7218397073297657E-2</c:v>
                </c:pt>
                <c:pt idx="4">
                  <c:v>2.5827165063511352E-2</c:v>
                </c:pt>
                <c:pt idx="5">
                  <c:v>8.5896919241912409E-3</c:v>
                </c:pt>
                <c:pt idx="6">
                  <c:v>1.1263124184781499E-3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/>
            </a:pPr>
            <a:r>
              <a:rPr lang="es-EC" sz="1400" b="1" i="0" u="none" strike="noStrike" kern="1200" spc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Diciembre</a:t>
            </a: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2024 vs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0.52616543279547845</c:v>
                </c:pt>
                <c:pt idx="1">
                  <c:v>0.21770940098466415</c:v>
                </c:pt>
                <c:pt idx="2">
                  <c:v>0.1815143256929948</c:v>
                </c:pt>
                <c:pt idx="3">
                  <c:v>4.632509630204093E-2</c:v>
                </c:pt>
                <c:pt idx="4">
                  <c:v>1.8744137389551982E-2</c:v>
                </c:pt>
                <c:pt idx="5">
                  <c:v>8.6950572618306726E-3</c:v>
                </c:pt>
                <c:pt idx="6">
                  <c:v>8.4654957343900195E-4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C-44B0-B565-5C1F4F830B78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0.56118939765961018</c:v>
                </c:pt>
                <c:pt idx="1">
                  <c:v>0.18795001404699388</c:v>
                </c:pt>
                <c:pt idx="2">
                  <c:v>0.15809902181391761</c:v>
                </c:pt>
                <c:pt idx="3">
                  <c:v>5.7218397073297657E-2</c:v>
                </c:pt>
                <c:pt idx="4">
                  <c:v>2.5827165063511352E-2</c:v>
                </c:pt>
                <c:pt idx="5">
                  <c:v>8.5896919241912409E-3</c:v>
                </c:pt>
                <c:pt idx="6">
                  <c:v>1.1263124184781499E-3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C-44B0-B565-5C1F4F830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9376687"/>
        <c:axId val="819377167"/>
      </c:barChart>
      <c:catAx>
        <c:axId val="8193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819377167"/>
        <c:crosses val="autoZero"/>
        <c:auto val="1"/>
        <c:lblAlgn val="ctr"/>
        <c:lblOffset val="100"/>
        <c:noMultiLvlLbl val="0"/>
      </c:catAx>
      <c:valAx>
        <c:axId val="8193771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1937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1994 - 2025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A4-46EA-91EA-2BBEA68CCB18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RESUMEN!$AH$10:$AH$41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RESUMEN!$AV$10:$AV$41</c:f>
              <c:numCache>
                <c:formatCode>"$"#,##0.00</c:formatCode>
                <c:ptCount val="32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  <c:pt idx="30">
                  <c:v>2.2717895533524888</c:v>
                </c:pt>
                <c:pt idx="31">
                  <c:v>2.4314711496543087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4-46EA-91EA-2BBEA68C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39</xdr:row>
      <xdr:rowOff>32051</xdr:rowOff>
    </xdr:from>
    <xdr:to>
      <xdr:col>25</xdr:col>
      <xdr:colOff>731759</xdr:colOff>
      <xdr:row>63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18533</xdr:colOff>
      <xdr:row>123</xdr:row>
      <xdr:rowOff>141229</xdr:rowOff>
    </xdr:from>
    <xdr:to>
      <xdr:col>18</xdr:col>
      <xdr:colOff>403979</xdr:colOff>
      <xdr:row>140</xdr:row>
      <xdr:rowOff>97874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129253</xdr:colOff>
      <xdr:row>65</xdr:row>
      <xdr:rowOff>176030</xdr:rowOff>
    </xdr:from>
    <xdr:to>
      <xdr:col>22</xdr:col>
      <xdr:colOff>13004</xdr:colOff>
      <xdr:row>90</xdr:row>
      <xdr:rowOff>94253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65315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39309</xdr:colOff>
      <xdr:row>141</xdr:row>
      <xdr:rowOff>96159</xdr:rowOff>
    </xdr:from>
    <xdr:to>
      <xdr:col>16</xdr:col>
      <xdr:colOff>84667</xdr:colOff>
      <xdr:row>161</xdr:row>
      <xdr:rowOff>161170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165100</xdr:colOff>
      <xdr:row>162</xdr:row>
      <xdr:rowOff>127000</xdr:rowOff>
    </xdr:from>
    <xdr:to>
      <xdr:col>16</xdr:col>
      <xdr:colOff>25400</xdr:colOff>
      <xdr:row>180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2784D-B176-422D-AD28-96B97C3F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114300</xdr:colOff>
      <xdr:row>93</xdr:row>
      <xdr:rowOff>38100</xdr:rowOff>
    </xdr:from>
    <xdr:to>
      <xdr:col>18</xdr:col>
      <xdr:colOff>312910</xdr:colOff>
      <xdr:row>118</xdr:row>
      <xdr:rowOff>84645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AEF00836-A30D-4231-9E67-096A86628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0.90949</cdr:x>
      <cdr:y>0.29723</cdr:y>
    </cdr:from>
    <cdr:to>
      <cdr:x>0.94091</cdr:x>
      <cdr:y>0.37242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11913366" y="1593452"/>
          <a:ext cx="411571" cy="40310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3</xdr:row>
      <xdr:rowOff>0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475931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6"/>
  <sheetViews>
    <sheetView showGridLines="0" tabSelected="1" zoomScale="80" zoomScaleNormal="80" zoomScaleSheetLayoutView="50" workbookViewId="0">
      <selection activeCell="N4" sqref="N4"/>
    </sheetView>
  </sheetViews>
  <sheetFormatPr baseColWidth="10" defaultColWidth="9.08984375" defaultRowHeight="16" x14ac:dyDescent="0.45"/>
  <cols>
    <col min="1" max="1" width="2.6328125" style="10" customWidth="1"/>
    <col min="2" max="24" width="9.08984375" style="10" customWidth="1"/>
    <col min="25" max="25" width="14.453125" style="10" bestFit="1" customWidth="1"/>
    <col min="26" max="26" width="15.08984375" style="10" bestFit="1" customWidth="1"/>
    <col min="27" max="27" width="12" style="10" bestFit="1" customWidth="1"/>
    <col min="28" max="28" width="13.90625" style="23" customWidth="1"/>
    <col min="29" max="29" width="17.6328125" style="23" customWidth="1"/>
    <col min="30" max="30" width="17" style="23" customWidth="1"/>
    <col min="31" max="31" width="16.36328125" style="23" customWidth="1"/>
    <col min="32" max="32" width="13.453125" style="10" customWidth="1"/>
    <col min="33" max="33" width="17.08984375" style="10" customWidth="1"/>
    <col min="34" max="34" width="14.6328125" style="10" bestFit="1" customWidth="1"/>
    <col min="35" max="35" width="17.90625" style="10" bestFit="1" customWidth="1"/>
    <col min="36" max="36" width="17.453125" style="10" bestFit="1" customWidth="1"/>
    <col min="37" max="39" width="17" style="10" bestFit="1" customWidth="1"/>
    <col min="40" max="40" width="17.36328125" style="10" bestFit="1" customWidth="1"/>
    <col min="41" max="41" width="17" style="10" bestFit="1" customWidth="1"/>
    <col min="42" max="43" width="16.453125" style="10" bestFit="1" customWidth="1"/>
    <col min="44" max="46" width="16.90625" style="10" bestFit="1" customWidth="1"/>
    <col min="47" max="47" width="18.6328125" style="10" bestFit="1" customWidth="1"/>
    <col min="48" max="48" width="20.54296875" style="10" bestFit="1" customWidth="1"/>
    <col min="49" max="49" width="23.54296875" style="10" bestFit="1" customWidth="1"/>
    <col min="50" max="50" width="13.453125" style="10" bestFit="1" customWidth="1"/>
    <col min="51" max="16384" width="9.08984375" style="10"/>
  </cols>
  <sheetData>
    <row r="1" spans="1:51" x14ac:dyDescent="0.45">
      <c r="A1" s="242"/>
      <c r="B1" s="242"/>
      <c r="C1" s="242"/>
      <c r="D1" s="242"/>
      <c r="E1" s="242"/>
      <c r="F1" s="24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5"/>
      <c r="AC1" s="25"/>
      <c r="AD1" s="25"/>
      <c r="AE1" s="2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51" x14ac:dyDescent="0.45">
      <c r="A2" s="242"/>
      <c r="B2" s="242"/>
      <c r="C2" s="242"/>
      <c r="D2" s="242"/>
      <c r="E2" s="242"/>
      <c r="F2" s="242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25"/>
      <c r="AC2" s="25"/>
      <c r="AD2" s="25"/>
      <c r="AE2" s="25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51" x14ac:dyDescent="0.45">
      <c r="A3" s="242"/>
      <c r="B3" s="242"/>
      <c r="C3" s="242"/>
      <c r="D3" s="242"/>
      <c r="E3" s="242"/>
      <c r="F3" s="242"/>
      <c r="G3" s="6"/>
      <c r="H3" s="6"/>
      <c r="I3" s="6"/>
      <c r="J3" s="186"/>
      <c r="K3" s="6"/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25"/>
      <c r="AC3" s="25"/>
      <c r="AD3" s="25"/>
      <c r="AE3" s="25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51" x14ac:dyDescent="0.45">
      <c r="A4" s="3" t="s">
        <v>5</v>
      </c>
      <c r="B4" s="187"/>
      <c r="C4" s="187"/>
      <c r="D4" s="187"/>
      <c r="E4" s="187"/>
      <c r="F4" s="187"/>
      <c r="G4" s="187"/>
      <c r="H4" s="187"/>
      <c r="I4" s="6"/>
      <c r="J4" s="186"/>
      <c r="K4" s="6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5"/>
      <c r="AC4" s="25"/>
      <c r="AD4" s="25"/>
      <c r="AE4" s="25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51" x14ac:dyDescent="0.45">
      <c r="A5" s="3" t="s">
        <v>6</v>
      </c>
      <c r="B5" s="187"/>
      <c r="C5" s="187"/>
      <c r="D5" s="187"/>
      <c r="E5" s="187"/>
      <c r="F5" s="187"/>
      <c r="G5" s="187"/>
      <c r="H5" s="187"/>
      <c r="I5" s="15"/>
      <c r="J5" s="186"/>
      <c r="K5" s="6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25"/>
      <c r="AC5" s="25"/>
      <c r="AD5" s="25"/>
      <c r="AE5" s="25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51" x14ac:dyDescent="0.45">
      <c r="A6" s="3" t="s">
        <v>144</v>
      </c>
      <c r="B6" s="187"/>
      <c r="C6" s="187"/>
      <c r="D6" s="187"/>
      <c r="E6" s="187"/>
      <c r="F6" s="187"/>
      <c r="G6" s="187"/>
      <c r="H6" s="187"/>
      <c r="I6" s="6"/>
      <c r="J6" s="186"/>
      <c r="K6" s="6"/>
      <c r="L6" s="7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5"/>
      <c r="AC6" s="25"/>
      <c r="AD6" s="25"/>
      <c r="AE6" s="25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51" ht="16.5" thickBot="1" x14ac:dyDescent="0.5">
      <c r="A7" s="3" t="s">
        <v>74</v>
      </c>
      <c r="B7" s="187"/>
      <c r="C7" s="187"/>
      <c r="D7" s="187"/>
      <c r="E7" s="187"/>
      <c r="F7" s="187"/>
      <c r="G7" s="187"/>
      <c r="H7" s="187"/>
      <c r="I7" s="6"/>
      <c r="J7" s="186"/>
      <c r="K7" s="6"/>
      <c r="L7" s="7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25"/>
      <c r="AC7" s="25"/>
      <c r="AD7" s="25"/>
      <c r="AE7" s="25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51" ht="16.5" thickBot="1" x14ac:dyDescent="0.5">
      <c r="A8" s="3" t="s">
        <v>7</v>
      </c>
      <c r="B8" s="187"/>
      <c r="C8" s="187"/>
      <c r="D8" s="187"/>
      <c r="E8" s="187"/>
      <c r="F8" s="187"/>
      <c r="G8" s="187"/>
      <c r="H8" s="187"/>
      <c r="I8" s="6"/>
      <c r="J8" s="186"/>
      <c r="K8" s="6"/>
      <c r="L8" s="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243" t="s">
        <v>110</v>
      </c>
      <c r="AC8" s="244"/>
      <c r="AD8" s="244"/>
      <c r="AE8" s="245"/>
      <c r="AF8" s="6"/>
      <c r="AG8" s="6"/>
      <c r="AH8" s="243" t="s">
        <v>50</v>
      </c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5"/>
    </row>
    <row r="9" spans="1:51" ht="16.5" thickBot="1" x14ac:dyDescent="0.5">
      <c r="A9" s="6"/>
      <c r="B9" s="6"/>
      <c r="C9" s="6"/>
      <c r="D9" s="6"/>
      <c r="E9" s="6"/>
      <c r="F9" s="6"/>
      <c r="G9" s="6"/>
      <c r="H9" s="6"/>
      <c r="I9" s="6"/>
      <c r="J9" s="186"/>
      <c r="K9" s="6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26" t="s">
        <v>8</v>
      </c>
      <c r="AC9" s="26" t="s">
        <v>9</v>
      </c>
      <c r="AD9" s="26" t="s">
        <v>4</v>
      </c>
      <c r="AE9" s="26" t="s">
        <v>32</v>
      </c>
      <c r="AF9" s="6"/>
      <c r="AG9" s="6"/>
      <c r="AH9" s="83" t="s">
        <v>10</v>
      </c>
      <c r="AI9" s="81" t="s">
        <v>11</v>
      </c>
      <c r="AJ9" s="81" t="s">
        <v>12</v>
      </c>
      <c r="AK9" s="81" t="s">
        <v>13</v>
      </c>
      <c r="AL9" s="81" t="s">
        <v>14</v>
      </c>
      <c r="AM9" s="81" t="s">
        <v>15</v>
      </c>
      <c r="AN9" s="81" t="s">
        <v>16</v>
      </c>
      <c r="AO9" s="81" t="s">
        <v>17</v>
      </c>
      <c r="AP9" s="81" t="s">
        <v>18</v>
      </c>
      <c r="AQ9" s="81" t="s">
        <v>19</v>
      </c>
      <c r="AR9" s="81" t="s">
        <v>20</v>
      </c>
      <c r="AS9" s="81" t="s">
        <v>21</v>
      </c>
      <c r="AT9" s="81" t="s">
        <v>22</v>
      </c>
      <c r="AU9" s="81" t="s">
        <v>3</v>
      </c>
      <c r="AV9" s="59" t="s">
        <v>23</v>
      </c>
      <c r="AW9" s="59" t="s">
        <v>24</v>
      </c>
    </row>
    <row r="10" spans="1:51" x14ac:dyDescent="0.45">
      <c r="A10" s="6"/>
      <c r="B10" s="6"/>
      <c r="C10" s="6"/>
      <c r="D10" s="6"/>
      <c r="E10" s="6"/>
      <c r="F10" s="6"/>
      <c r="G10" s="6"/>
      <c r="H10" s="6"/>
      <c r="I10" s="6"/>
      <c r="J10" s="186"/>
      <c r="K10" s="6"/>
      <c r="L10" s="7"/>
      <c r="M10" s="6"/>
      <c r="N10" s="6"/>
      <c r="O10" s="6"/>
      <c r="P10" s="6"/>
      <c r="Q10" s="6"/>
      <c r="R10" s="11"/>
      <c r="S10" s="6"/>
      <c r="T10" s="7"/>
      <c r="U10" s="7"/>
      <c r="V10" s="7"/>
      <c r="W10" s="7"/>
      <c r="X10" s="7"/>
      <c r="Y10" s="6"/>
      <c r="Z10" s="6"/>
      <c r="AA10" s="6"/>
      <c r="AB10" s="180">
        <v>42736</v>
      </c>
      <c r="AC10" s="71">
        <v>64303584</v>
      </c>
      <c r="AD10" s="67">
        <v>199045945.5</v>
      </c>
      <c r="AE10" s="73">
        <f>+AD10/AC10</f>
        <v>3.095409821947094</v>
      </c>
      <c r="AF10" s="6"/>
      <c r="AG10" s="7"/>
      <c r="AH10" s="84">
        <v>1994</v>
      </c>
      <c r="AI10" s="101">
        <v>11620473</v>
      </c>
      <c r="AJ10" s="101">
        <v>11996071</v>
      </c>
      <c r="AK10" s="101">
        <v>15510568</v>
      </c>
      <c r="AL10" s="101">
        <v>12310509</v>
      </c>
      <c r="AM10" s="101">
        <v>15596030</v>
      </c>
      <c r="AN10" s="101">
        <v>15280896</v>
      </c>
      <c r="AO10" s="101">
        <v>15727753</v>
      </c>
      <c r="AP10" s="101">
        <v>11699342</v>
      </c>
      <c r="AQ10" s="105">
        <v>9368795</v>
      </c>
      <c r="AR10" s="101">
        <v>12156766</v>
      </c>
      <c r="AS10" s="101">
        <v>13016736</v>
      </c>
      <c r="AT10" s="101">
        <v>11916898</v>
      </c>
      <c r="AU10" s="108">
        <f t="shared" ref="AU10:AU31" si="0">SUM(AI10:AT10)</f>
        <v>156200837</v>
      </c>
      <c r="AV10" s="112">
        <f t="shared" ref="AV10:AV38" si="1">+AU45/AU10</f>
        <v>3.292558252296689</v>
      </c>
      <c r="AW10" s="113"/>
    </row>
    <row r="11" spans="1:51" x14ac:dyDescent="0.45">
      <c r="A11" s="6"/>
      <c r="B11" s="6"/>
      <c r="C11" s="6"/>
      <c r="D11" s="6"/>
      <c r="E11" s="6"/>
      <c r="F11" s="6"/>
      <c r="G11" s="6"/>
      <c r="H11" s="6"/>
      <c r="I11" s="6"/>
      <c r="J11" s="186"/>
      <c r="K11" s="6"/>
      <c r="L11" s="7"/>
      <c r="M11" s="6"/>
      <c r="N11" s="6"/>
      <c r="O11" s="6"/>
      <c r="P11" s="6"/>
      <c r="Q11" s="6"/>
      <c r="R11" s="11"/>
      <c r="S11" s="6"/>
      <c r="T11" s="7"/>
      <c r="U11" s="7"/>
      <c r="V11" s="7"/>
      <c r="W11" s="7"/>
      <c r="X11" s="7"/>
      <c r="Y11" s="6"/>
      <c r="Z11" s="6"/>
      <c r="AA11" s="6"/>
      <c r="AB11" s="181">
        <v>42767</v>
      </c>
      <c r="AC11" s="33">
        <v>66620606</v>
      </c>
      <c r="AD11" s="40">
        <v>206099394.28</v>
      </c>
      <c r="AE11" s="74">
        <f>+AD11/AC11</f>
        <v>3.0936283329515195</v>
      </c>
      <c r="AF11" s="6"/>
      <c r="AG11" s="7"/>
      <c r="AH11" s="85">
        <v>1995</v>
      </c>
      <c r="AI11" s="102">
        <v>10807484</v>
      </c>
      <c r="AJ11" s="102">
        <v>13603755</v>
      </c>
      <c r="AK11" s="102">
        <v>15998832</v>
      </c>
      <c r="AL11" s="102">
        <v>15826653</v>
      </c>
      <c r="AM11" s="102">
        <v>16147447</v>
      </c>
      <c r="AN11" s="102">
        <v>16269336</v>
      </c>
      <c r="AO11" s="102">
        <v>17012050</v>
      </c>
      <c r="AP11" s="102">
        <v>16598239</v>
      </c>
      <c r="AQ11" s="106">
        <v>18688420</v>
      </c>
      <c r="AR11" s="102">
        <v>18536022</v>
      </c>
      <c r="AS11" s="102">
        <v>19105834</v>
      </c>
      <c r="AT11" s="102">
        <v>12268692</v>
      </c>
      <c r="AU11" s="109">
        <f t="shared" si="0"/>
        <v>190862764</v>
      </c>
      <c r="AV11" s="43">
        <f t="shared" si="1"/>
        <v>3.485092198182774</v>
      </c>
      <c r="AW11" s="114">
        <f>+(AU11-AU10)/AU10</f>
        <v>0.2219061540624139</v>
      </c>
    </row>
    <row r="12" spans="1:51" x14ac:dyDescent="0.45">
      <c r="A12" s="6"/>
      <c r="B12" s="6"/>
      <c r="C12" s="6"/>
      <c r="D12" s="6"/>
      <c r="E12" s="6"/>
      <c r="F12" s="6"/>
      <c r="G12" s="6"/>
      <c r="H12" s="6"/>
      <c r="I12" s="6"/>
      <c r="J12" s="186"/>
      <c r="K12" s="6"/>
      <c r="L12" s="7"/>
      <c r="M12" s="6"/>
      <c r="N12" s="6"/>
      <c r="O12" s="6"/>
      <c r="P12" s="6"/>
      <c r="Q12" s="6"/>
      <c r="R12" s="11"/>
      <c r="S12" s="6"/>
      <c r="T12" s="7"/>
      <c r="U12" s="7"/>
      <c r="V12" s="7"/>
      <c r="W12" s="7"/>
      <c r="X12" s="7"/>
      <c r="Y12" s="6"/>
      <c r="Z12" s="6"/>
      <c r="AA12" s="6"/>
      <c r="AB12" s="181">
        <v>42795</v>
      </c>
      <c r="AC12" s="33">
        <v>71869640</v>
      </c>
      <c r="AD12" s="40">
        <v>222036343.91</v>
      </c>
      <c r="AE12" s="74">
        <f>+AD12/AC12</f>
        <v>3.0894316975846823</v>
      </c>
      <c r="AF12" s="6"/>
      <c r="AG12" s="7"/>
      <c r="AH12" s="85">
        <v>1996</v>
      </c>
      <c r="AI12" s="102">
        <v>15025684</v>
      </c>
      <c r="AJ12" s="102">
        <v>13903316</v>
      </c>
      <c r="AK12" s="102">
        <v>17889704</v>
      </c>
      <c r="AL12" s="102">
        <v>16057509</v>
      </c>
      <c r="AM12" s="102">
        <v>16235812</v>
      </c>
      <c r="AN12" s="102">
        <v>14565961</v>
      </c>
      <c r="AO12" s="102">
        <v>14555295</v>
      </c>
      <c r="AP12" s="102">
        <v>16439059</v>
      </c>
      <c r="AQ12" s="106">
        <v>14696498</v>
      </c>
      <c r="AR12" s="102">
        <v>16201026</v>
      </c>
      <c r="AS12" s="102">
        <v>18853806</v>
      </c>
      <c r="AT12" s="102">
        <v>14117863</v>
      </c>
      <c r="AU12" s="109">
        <f t="shared" si="0"/>
        <v>188541533</v>
      </c>
      <c r="AV12" s="43">
        <f t="shared" si="1"/>
        <v>3.2635135198036176</v>
      </c>
      <c r="AW12" s="115">
        <f t="shared" ref="AW12:AW30" si="2">+(AU12-AU11)/AU11</f>
        <v>-1.2161780283135793E-2</v>
      </c>
    </row>
    <row r="13" spans="1:51" x14ac:dyDescent="0.45">
      <c r="A13" s="6"/>
      <c r="B13" s="6"/>
      <c r="C13" s="6"/>
      <c r="D13" s="6"/>
      <c r="E13" s="6"/>
      <c r="F13" s="6"/>
      <c r="G13" s="6"/>
      <c r="H13" s="6"/>
      <c r="I13" s="6"/>
      <c r="J13" s="186"/>
      <c r="K13" s="6"/>
      <c r="L13" s="7"/>
      <c r="M13" s="6"/>
      <c r="N13" s="6"/>
      <c r="O13" s="6"/>
      <c r="P13" s="6"/>
      <c r="Q13" s="6"/>
      <c r="R13" s="11"/>
      <c r="S13" s="6"/>
      <c r="T13" s="7"/>
      <c r="U13" s="7"/>
      <c r="V13" s="7"/>
      <c r="W13" s="7"/>
      <c r="X13" s="7"/>
      <c r="Y13" s="6"/>
      <c r="Z13" s="6"/>
      <c r="AA13" s="6"/>
      <c r="AB13" s="181">
        <v>42826</v>
      </c>
      <c r="AC13" s="33">
        <v>79851780</v>
      </c>
      <c r="AD13" s="40">
        <v>245601181.59</v>
      </c>
      <c r="AE13" s="74">
        <f>+AD13/AC13</f>
        <v>3.0757132976872903</v>
      </c>
      <c r="AF13" s="6"/>
      <c r="AG13" s="8"/>
      <c r="AH13" s="85">
        <v>1997</v>
      </c>
      <c r="AI13" s="102">
        <v>12706617</v>
      </c>
      <c r="AJ13" s="102">
        <v>15440786</v>
      </c>
      <c r="AK13" s="102">
        <v>18366058</v>
      </c>
      <c r="AL13" s="102">
        <v>20857175</v>
      </c>
      <c r="AM13" s="102">
        <v>17922264</v>
      </c>
      <c r="AN13" s="102">
        <v>21002001</v>
      </c>
      <c r="AO13" s="102">
        <v>21138800</v>
      </c>
      <c r="AP13" s="102">
        <v>23917855</v>
      </c>
      <c r="AQ13" s="106">
        <v>21940317</v>
      </c>
      <c r="AR13" s="102">
        <v>23289769</v>
      </c>
      <c r="AS13" s="102">
        <v>21562153</v>
      </c>
      <c r="AT13" s="102">
        <v>21860475</v>
      </c>
      <c r="AU13" s="109">
        <f t="shared" si="0"/>
        <v>240004270</v>
      </c>
      <c r="AV13" s="43">
        <f t="shared" si="1"/>
        <v>3.6318722325231958</v>
      </c>
      <c r="AW13" s="114">
        <f t="shared" si="2"/>
        <v>0.27295172676887058</v>
      </c>
    </row>
    <row r="14" spans="1:51" x14ac:dyDescent="0.45">
      <c r="A14" s="6"/>
      <c r="B14" s="6"/>
      <c r="C14" s="6"/>
      <c r="D14" s="6"/>
      <c r="E14" s="6"/>
      <c r="F14" s="6"/>
      <c r="G14" s="6"/>
      <c r="H14" s="6"/>
      <c r="I14" s="6"/>
      <c r="J14" s="186"/>
      <c r="K14" s="6"/>
      <c r="L14" s="7"/>
      <c r="M14" s="6"/>
      <c r="N14" s="6"/>
      <c r="O14" s="6"/>
      <c r="P14" s="6"/>
      <c r="Q14" s="6"/>
      <c r="R14" s="11"/>
      <c r="S14" s="6"/>
      <c r="T14" s="7"/>
      <c r="U14" s="7"/>
      <c r="V14" s="7"/>
      <c r="W14" s="7"/>
      <c r="X14" s="7"/>
      <c r="Y14" s="6"/>
      <c r="Z14" s="6"/>
      <c r="AA14" s="6"/>
      <c r="AB14" s="181">
        <v>42856</v>
      </c>
      <c r="AC14" s="33">
        <v>85869921</v>
      </c>
      <c r="AD14" s="40">
        <v>262213940.41999999</v>
      </c>
      <c r="AE14" s="74">
        <f t="shared" ref="AE14:AE45" si="3">(AD14/AC14)</f>
        <v>3.0536180465334302</v>
      </c>
      <c r="AF14" s="6"/>
      <c r="AG14" s="8"/>
      <c r="AH14" s="85">
        <v>1998</v>
      </c>
      <c r="AI14" s="102">
        <v>17723109</v>
      </c>
      <c r="AJ14" s="102">
        <v>20247374</v>
      </c>
      <c r="AK14" s="102">
        <v>24592375</v>
      </c>
      <c r="AL14" s="102">
        <v>24887280</v>
      </c>
      <c r="AM14" s="102">
        <v>24377459</v>
      </c>
      <c r="AN14" s="102">
        <v>21375617</v>
      </c>
      <c r="AO14" s="102">
        <v>19485606</v>
      </c>
      <c r="AP14" s="102">
        <v>20239149</v>
      </c>
      <c r="AQ14" s="106">
        <v>18335194</v>
      </c>
      <c r="AR14" s="102">
        <v>20086224</v>
      </c>
      <c r="AS14" s="102">
        <v>20876802</v>
      </c>
      <c r="AT14" s="102">
        <v>20759718</v>
      </c>
      <c r="AU14" s="109">
        <f t="shared" si="0"/>
        <v>252985907</v>
      </c>
      <c r="AV14" s="43">
        <f t="shared" si="1"/>
        <v>3.4588918583911474</v>
      </c>
      <c r="AW14" s="114">
        <f t="shared" si="2"/>
        <v>5.4089191829795359E-2</v>
      </c>
    </row>
    <row r="15" spans="1:51" x14ac:dyDescent="0.45">
      <c r="A15" s="6"/>
      <c r="B15" s="6"/>
      <c r="C15" s="6"/>
      <c r="D15" s="6"/>
      <c r="E15" s="6"/>
      <c r="F15" s="6"/>
      <c r="G15" s="6"/>
      <c r="H15" s="6"/>
      <c r="I15" s="6"/>
      <c r="J15" s="186"/>
      <c r="K15" s="6"/>
      <c r="L15" s="7"/>
      <c r="M15" s="6"/>
      <c r="N15" s="6"/>
      <c r="O15" s="6"/>
      <c r="P15" s="6"/>
      <c r="Q15" s="6"/>
      <c r="R15" s="11"/>
      <c r="S15" s="6"/>
      <c r="T15" s="7"/>
      <c r="U15" s="7"/>
      <c r="V15" s="7"/>
      <c r="W15" s="7"/>
      <c r="X15" s="7"/>
      <c r="Y15" s="6"/>
      <c r="Z15" s="6"/>
      <c r="AA15" s="6"/>
      <c r="AB15" s="177">
        <v>42887</v>
      </c>
      <c r="AC15" s="33">
        <v>86082995</v>
      </c>
      <c r="AD15" s="40">
        <v>259491252.75999996</v>
      </c>
      <c r="AE15" s="43">
        <f t="shared" si="3"/>
        <v>3.0144310471539701</v>
      </c>
      <c r="AF15" s="9"/>
      <c r="AG15" s="8"/>
      <c r="AH15" s="85">
        <v>1999</v>
      </c>
      <c r="AI15" s="102">
        <v>18227663</v>
      </c>
      <c r="AJ15" s="102">
        <v>20209769</v>
      </c>
      <c r="AK15" s="102">
        <v>24148524</v>
      </c>
      <c r="AL15" s="102">
        <v>23091401</v>
      </c>
      <c r="AM15" s="102">
        <v>21562492</v>
      </c>
      <c r="AN15" s="102">
        <v>26277727</v>
      </c>
      <c r="AO15" s="102">
        <v>20535227</v>
      </c>
      <c r="AP15" s="102">
        <v>14521537</v>
      </c>
      <c r="AQ15" s="106">
        <v>13445247</v>
      </c>
      <c r="AR15" s="29">
        <v>11524244</v>
      </c>
      <c r="AS15" s="29">
        <v>7899297</v>
      </c>
      <c r="AT15" s="29">
        <v>7597372</v>
      </c>
      <c r="AU15" s="109">
        <f t="shared" si="0"/>
        <v>209040500</v>
      </c>
      <c r="AV15" s="43">
        <f t="shared" si="1"/>
        <v>2.9513042445841831</v>
      </c>
      <c r="AW15" s="115">
        <f t="shared" si="2"/>
        <v>-0.17370693696388392</v>
      </c>
    </row>
    <row r="16" spans="1:51" x14ac:dyDescent="0.45">
      <c r="A16" s="6"/>
      <c r="B16" s="6"/>
      <c r="C16" s="6"/>
      <c r="D16" s="6"/>
      <c r="E16" s="6"/>
      <c r="F16" s="6"/>
      <c r="G16" s="6"/>
      <c r="H16" s="6"/>
      <c r="I16" s="6"/>
      <c r="J16" s="186"/>
      <c r="K16" s="6"/>
      <c r="L16" s="7"/>
      <c r="M16" s="6"/>
      <c r="N16" s="6"/>
      <c r="O16" s="6"/>
      <c r="P16" s="6"/>
      <c r="Q16" s="6"/>
      <c r="R16" s="11"/>
      <c r="S16" s="6"/>
      <c r="T16" s="7"/>
      <c r="U16" s="7"/>
      <c r="V16" s="7"/>
      <c r="W16" s="7"/>
      <c r="X16" s="7"/>
      <c r="Y16" s="6"/>
      <c r="Z16" s="6"/>
      <c r="AA16" s="6"/>
      <c r="AB16" s="177">
        <v>42917</v>
      </c>
      <c r="AC16" s="33">
        <v>91361157</v>
      </c>
      <c r="AD16" s="40">
        <v>274293480.52999997</v>
      </c>
      <c r="AE16" s="43">
        <f t="shared" si="3"/>
        <v>3.0022986741509849</v>
      </c>
      <c r="AF16" s="9"/>
      <c r="AG16" s="7"/>
      <c r="AH16" s="85">
        <v>2000</v>
      </c>
      <c r="AI16" s="29">
        <v>5763732</v>
      </c>
      <c r="AJ16" s="29">
        <v>6276308</v>
      </c>
      <c r="AK16" s="29">
        <v>6932639</v>
      </c>
      <c r="AL16" s="29">
        <v>9323859</v>
      </c>
      <c r="AM16" s="29">
        <v>9353806</v>
      </c>
      <c r="AN16" s="29">
        <v>9232003</v>
      </c>
      <c r="AO16" s="29">
        <v>5507472</v>
      </c>
      <c r="AP16" s="29">
        <v>3866093</v>
      </c>
      <c r="AQ16" s="107">
        <v>6338871</v>
      </c>
      <c r="AR16" s="29">
        <v>6309936</v>
      </c>
      <c r="AS16" s="29">
        <v>7649763</v>
      </c>
      <c r="AT16" s="29">
        <v>6401311</v>
      </c>
      <c r="AU16" s="110">
        <f t="shared" si="0"/>
        <v>82955793</v>
      </c>
      <c r="AV16" s="43">
        <f t="shared" si="1"/>
        <v>3.5851432750453007</v>
      </c>
      <c r="AW16" s="115">
        <f>+(AU16-AU15)/AU15</f>
        <v>-0.60315922990999349</v>
      </c>
      <c r="AY16" s="13"/>
    </row>
    <row r="17" spans="1:50" x14ac:dyDescent="0.45">
      <c r="A17" s="6"/>
      <c r="B17" s="6"/>
      <c r="C17" s="6"/>
      <c r="D17" s="6"/>
      <c r="E17" s="6"/>
      <c r="F17" s="6"/>
      <c r="G17" s="6"/>
      <c r="H17" s="6"/>
      <c r="I17" s="6"/>
      <c r="J17" s="186"/>
      <c r="K17" s="6"/>
      <c r="L17" s="7"/>
      <c r="M17" s="6"/>
      <c r="N17" s="6"/>
      <c r="O17" s="6"/>
      <c r="P17" s="6"/>
      <c r="Q17" s="6"/>
      <c r="R17" s="11"/>
      <c r="S17" s="6"/>
      <c r="T17" s="7"/>
      <c r="U17" s="7"/>
      <c r="V17" s="7"/>
      <c r="W17" s="7"/>
      <c r="X17" s="7"/>
      <c r="Y17" s="6"/>
      <c r="Z17" s="6"/>
      <c r="AA17" s="6"/>
      <c r="AB17" s="177">
        <v>42948</v>
      </c>
      <c r="AC17" s="34">
        <v>73629117</v>
      </c>
      <c r="AD17" s="39">
        <v>221409741.70000002</v>
      </c>
      <c r="AE17" s="75">
        <f t="shared" si="3"/>
        <v>3.0070948929076526</v>
      </c>
      <c r="AF17" s="9"/>
      <c r="AG17" s="7"/>
      <c r="AH17" s="85">
        <v>2001</v>
      </c>
      <c r="AI17" s="29">
        <v>6682296</v>
      </c>
      <c r="AJ17" s="29">
        <v>6956042</v>
      </c>
      <c r="AK17" s="29">
        <v>9995621</v>
      </c>
      <c r="AL17" s="29">
        <v>10909429</v>
      </c>
      <c r="AM17" s="29">
        <v>14196399</v>
      </c>
      <c r="AN17" s="29">
        <v>9972128</v>
      </c>
      <c r="AO17" s="29">
        <v>6652930</v>
      </c>
      <c r="AP17" s="29">
        <v>7557791</v>
      </c>
      <c r="AQ17" s="107">
        <v>6805783</v>
      </c>
      <c r="AR17" s="29">
        <v>6600866</v>
      </c>
      <c r="AS17" s="29">
        <v>7527611</v>
      </c>
      <c r="AT17" s="29">
        <v>5944400</v>
      </c>
      <c r="AU17" s="110">
        <f t="shared" si="0"/>
        <v>99801296</v>
      </c>
      <c r="AV17" s="43">
        <f t="shared" si="1"/>
        <v>2.8125293390979609</v>
      </c>
      <c r="AW17" s="114">
        <f t="shared" si="2"/>
        <v>0.2030660233698206</v>
      </c>
    </row>
    <row r="18" spans="1:50" x14ac:dyDescent="0.45">
      <c r="A18" s="6"/>
      <c r="B18" s="6"/>
      <c r="C18" s="6"/>
      <c r="D18" s="6"/>
      <c r="E18" s="6"/>
      <c r="F18" s="6"/>
      <c r="G18" s="6"/>
      <c r="H18" s="6"/>
      <c r="I18" s="6"/>
      <c r="J18" s="186"/>
      <c r="K18" s="6"/>
      <c r="L18" s="7"/>
      <c r="M18" s="6"/>
      <c r="N18" s="6"/>
      <c r="O18" s="6"/>
      <c r="P18" s="6"/>
      <c r="Q18" s="6"/>
      <c r="R18" s="11"/>
      <c r="S18" s="6"/>
      <c r="T18" s="7"/>
      <c r="U18" s="7"/>
      <c r="V18" s="7"/>
      <c r="W18" s="7"/>
      <c r="X18" s="7"/>
      <c r="Y18" s="6"/>
      <c r="Z18" s="6"/>
      <c r="AA18" s="6"/>
      <c r="AB18" s="177">
        <v>42979</v>
      </c>
      <c r="AC18" s="34">
        <v>67692637</v>
      </c>
      <c r="AD18" s="39">
        <v>207106338.45000005</v>
      </c>
      <c r="AE18" s="75">
        <f t="shared" si="3"/>
        <v>3.0595105705514181</v>
      </c>
      <c r="AF18" s="9"/>
      <c r="AG18" s="7"/>
      <c r="AH18" s="85">
        <v>2002</v>
      </c>
      <c r="AI18" s="29">
        <v>5948260</v>
      </c>
      <c r="AJ18" s="29">
        <v>7019636</v>
      </c>
      <c r="AK18" s="29">
        <v>9726519</v>
      </c>
      <c r="AL18" s="29">
        <v>9351959</v>
      </c>
      <c r="AM18" s="29">
        <v>11750022</v>
      </c>
      <c r="AN18" s="29">
        <v>12669057</v>
      </c>
      <c r="AO18" s="29">
        <v>8780632</v>
      </c>
      <c r="AP18" s="104">
        <v>7819202</v>
      </c>
      <c r="AQ18" s="107">
        <v>6117128</v>
      </c>
      <c r="AR18" s="29">
        <v>7699144</v>
      </c>
      <c r="AS18" s="29">
        <v>8374177</v>
      </c>
      <c r="AT18" s="29">
        <v>7778010</v>
      </c>
      <c r="AU18" s="110">
        <f t="shared" si="0"/>
        <v>103033746</v>
      </c>
      <c r="AV18" s="43">
        <f t="shared" si="1"/>
        <v>2.5609005269011575</v>
      </c>
      <c r="AW18" s="114">
        <f t="shared" si="2"/>
        <v>3.2388857956313515E-2</v>
      </c>
    </row>
    <row r="19" spans="1:50" x14ac:dyDescent="0.45">
      <c r="A19" s="6"/>
      <c r="B19" s="6"/>
      <c r="C19" s="6"/>
      <c r="D19" s="6"/>
      <c r="E19" s="6"/>
      <c r="F19" s="6"/>
      <c r="G19" s="6"/>
      <c r="H19" s="6"/>
      <c r="I19" s="6"/>
      <c r="J19" s="186"/>
      <c r="K19" s="6"/>
      <c r="L19" s="7"/>
      <c r="M19" s="6"/>
      <c r="N19" s="6"/>
      <c r="O19" s="6"/>
      <c r="P19" s="6"/>
      <c r="Q19" s="6"/>
      <c r="R19" s="11"/>
      <c r="S19" s="6"/>
      <c r="T19" s="7"/>
      <c r="U19" s="7"/>
      <c r="V19" s="7"/>
      <c r="W19" s="7"/>
      <c r="X19" s="7"/>
      <c r="Y19" s="6"/>
      <c r="Z19" s="6"/>
      <c r="AA19" s="6"/>
      <c r="AB19" s="177">
        <v>43009</v>
      </c>
      <c r="AC19" s="34">
        <v>88432893</v>
      </c>
      <c r="AD19" s="39">
        <v>268999147.16999996</v>
      </c>
      <c r="AE19" s="75">
        <f t="shared" si="3"/>
        <v>3.0418449294653285</v>
      </c>
      <c r="AF19" s="9"/>
      <c r="AG19" s="7"/>
      <c r="AH19" s="85">
        <v>2003</v>
      </c>
      <c r="AI19" s="29">
        <v>8245528</v>
      </c>
      <c r="AJ19" s="29">
        <v>8798063</v>
      </c>
      <c r="AK19" s="29">
        <v>10737492</v>
      </c>
      <c r="AL19" s="29">
        <v>10758266</v>
      </c>
      <c r="AM19" s="29">
        <v>12575655</v>
      </c>
      <c r="AN19" s="29">
        <v>11356594</v>
      </c>
      <c r="AO19" s="29">
        <v>10250003</v>
      </c>
      <c r="AP19" s="104">
        <v>8891165</v>
      </c>
      <c r="AQ19" s="107">
        <v>10303955</v>
      </c>
      <c r="AR19" s="29">
        <v>11225999</v>
      </c>
      <c r="AS19" s="29">
        <v>11622490</v>
      </c>
      <c r="AT19" s="29">
        <v>11985624</v>
      </c>
      <c r="AU19" s="110">
        <f t="shared" si="0"/>
        <v>126750834</v>
      </c>
      <c r="AV19" s="43">
        <f t="shared" si="1"/>
        <v>2.3969932685413338</v>
      </c>
      <c r="AW19" s="114">
        <f t="shared" si="2"/>
        <v>0.23018757369066248</v>
      </c>
    </row>
    <row r="20" spans="1:50" x14ac:dyDescent="0.45">
      <c r="A20" s="6"/>
      <c r="B20" s="6"/>
      <c r="C20" s="6"/>
      <c r="D20" s="6"/>
      <c r="E20" s="6"/>
      <c r="F20" s="6"/>
      <c r="G20" s="6"/>
      <c r="H20" s="6"/>
      <c r="I20" s="6"/>
      <c r="J20" s="186"/>
      <c r="K20" s="6"/>
      <c r="L20" s="7"/>
      <c r="M20" s="6"/>
      <c r="N20" s="6"/>
      <c r="O20" s="6"/>
      <c r="P20" s="6"/>
      <c r="Q20" s="6"/>
      <c r="R20" s="11"/>
      <c r="S20" s="6"/>
      <c r="T20" s="7"/>
      <c r="U20" s="7"/>
      <c r="V20" s="7"/>
      <c r="W20" s="7"/>
      <c r="X20" s="7"/>
      <c r="Y20" s="6"/>
      <c r="Z20" s="6"/>
      <c r="AA20" s="6"/>
      <c r="AB20" s="177">
        <v>43040</v>
      </c>
      <c r="AC20" s="34">
        <v>70957849</v>
      </c>
      <c r="AD20" s="39">
        <v>218612937.19999999</v>
      </c>
      <c r="AE20" s="75">
        <f t="shared" si="3"/>
        <v>3.080884500881643</v>
      </c>
      <c r="AF20" s="9"/>
      <c r="AG20" s="7"/>
      <c r="AH20" s="85">
        <v>2004</v>
      </c>
      <c r="AI20" s="29">
        <v>9875688</v>
      </c>
      <c r="AJ20" s="29">
        <v>15214543</v>
      </c>
      <c r="AK20" s="29">
        <v>12710211</v>
      </c>
      <c r="AL20" s="29">
        <v>14703122</v>
      </c>
      <c r="AM20" s="29">
        <v>12563434</v>
      </c>
      <c r="AN20" s="29">
        <v>13981632</v>
      </c>
      <c r="AO20" s="29">
        <v>14169279</v>
      </c>
      <c r="AP20" s="104">
        <v>10885997</v>
      </c>
      <c r="AQ20" s="107">
        <v>11367586</v>
      </c>
      <c r="AR20" s="29">
        <v>13062874</v>
      </c>
      <c r="AS20" s="29">
        <v>15384969</v>
      </c>
      <c r="AT20" s="29">
        <v>14541295</v>
      </c>
      <c r="AU20" s="110">
        <f t="shared" si="0"/>
        <v>158460630</v>
      </c>
      <c r="AV20" s="43">
        <f t="shared" si="1"/>
        <v>2.2096828282204859</v>
      </c>
      <c r="AW20" s="114">
        <f t="shared" si="2"/>
        <v>0.25017425920842462</v>
      </c>
    </row>
    <row r="21" spans="1:50" x14ac:dyDescent="0.45">
      <c r="A21" s="6"/>
      <c r="B21" s="6"/>
      <c r="C21" s="6"/>
      <c r="D21" s="6"/>
      <c r="E21" s="6"/>
      <c r="F21" s="6"/>
      <c r="G21" s="6"/>
      <c r="H21" s="6"/>
      <c r="I21" s="6"/>
      <c r="J21" s="186"/>
      <c r="K21" s="6"/>
      <c r="L21" s="6"/>
      <c r="M21" s="6"/>
      <c r="N21" s="6"/>
      <c r="O21" s="6"/>
      <c r="P21" s="6"/>
      <c r="Q21" s="6"/>
      <c r="R21" s="6"/>
      <c r="S21" s="6"/>
      <c r="T21" s="7"/>
      <c r="U21" s="7"/>
      <c r="V21" s="7"/>
      <c r="W21" s="7"/>
      <c r="X21" s="7"/>
      <c r="Y21" s="6"/>
      <c r="Z21" s="6"/>
      <c r="AA21" s="6"/>
      <c r="AB21" s="177">
        <v>43070</v>
      </c>
      <c r="AC21" s="34">
        <v>91911350</v>
      </c>
      <c r="AD21" s="39">
        <v>275721729.26000005</v>
      </c>
      <c r="AE21" s="75">
        <f t="shared" si="3"/>
        <v>2.9998659497439659</v>
      </c>
      <c r="AF21" s="9"/>
      <c r="AG21" s="7"/>
      <c r="AH21" s="85">
        <v>2005</v>
      </c>
      <c r="AI21" s="29">
        <v>13081089</v>
      </c>
      <c r="AJ21" s="29">
        <v>15737624</v>
      </c>
      <c r="AK21" s="29">
        <v>17110776</v>
      </c>
      <c r="AL21" s="29">
        <v>16935229</v>
      </c>
      <c r="AM21" s="29">
        <v>20317219</v>
      </c>
      <c r="AN21" s="29">
        <v>20727268</v>
      </c>
      <c r="AO21" s="29">
        <v>17688992</v>
      </c>
      <c r="AP21" s="104">
        <v>15360736</v>
      </c>
      <c r="AQ21" s="107">
        <v>17483436</v>
      </c>
      <c r="AR21" s="29">
        <v>18578836</v>
      </c>
      <c r="AS21" s="29">
        <v>21441805</v>
      </c>
      <c r="AT21" s="29">
        <v>18112203</v>
      </c>
      <c r="AU21" s="110">
        <f t="shared" si="0"/>
        <v>212575213</v>
      </c>
      <c r="AV21" s="43">
        <f t="shared" si="1"/>
        <v>2.2592073658183285</v>
      </c>
      <c r="AW21" s="114">
        <f t="shared" si="2"/>
        <v>0.34150175346393613</v>
      </c>
    </row>
    <row r="22" spans="1:50" x14ac:dyDescent="0.45">
      <c r="A22" s="6"/>
      <c r="B22" s="6"/>
      <c r="C22" s="6"/>
      <c r="D22" s="6"/>
      <c r="E22" s="6"/>
      <c r="F22" s="6"/>
      <c r="G22" s="6"/>
      <c r="H22" s="6"/>
      <c r="I22" s="6"/>
      <c r="J22" s="186"/>
      <c r="K22" s="6"/>
      <c r="L22" s="6"/>
      <c r="M22" s="6"/>
      <c r="N22" s="6"/>
      <c r="O22" s="6"/>
      <c r="P22" s="6"/>
      <c r="Q22" s="6"/>
      <c r="R22" s="6"/>
      <c r="S22" s="6"/>
      <c r="T22" s="7"/>
      <c r="U22" s="7"/>
      <c r="V22" s="7"/>
      <c r="W22" s="7"/>
      <c r="X22" s="7"/>
      <c r="Y22" s="6"/>
      <c r="Z22" s="6"/>
      <c r="AA22" s="6"/>
      <c r="AB22" s="177">
        <v>43101</v>
      </c>
      <c r="AC22" s="34">
        <v>76740046</v>
      </c>
      <c r="AD22" s="39">
        <v>228251420.47999999</v>
      </c>
      <c r="AE22" s="75">
        <f t="shared" si="3"/>
        <v>2.9743456301811442</v>
      </c>
      <c r="AF22" s="9"/>
      <c r="AG22" s="7"/>
      <c r="AH22" s="85">
        <v>2006</v>
      </c>
      <c r="AI22" s="29">
        <v>16605947</v>
      </c>
      <c r="AJ22" s="29">
        <v>17374838</v>
      </c>
      <c r="AK22" s="29">
        <v>24610250</v>
      </c>
      <c r="AL22" s="29">
        <v>22929819</v>
      </c>
      <c r="AM22" s="29">
        <v>23309173</v>
      </c>
      <c r="AN22" s="29">
        <v>23133202</v>
      </c>
      <c r="AO22" s="29">
        <v>21205888</v>
      </c>
      <c r="AP22" s="104">
        <v>21852237</v>
      </c>
      <c r="AQ22" s="107">
        <v>22486928</v>
      </c>
      <c r="AR22" s="29">
        <v>23010470</v>
      </c>
      <c r="AS22" s="29">
        <v>24982641</v>
      </c>
      <c r="AT22" s="29">
        <v>22860370</v>
      </c>
      <c r="AU22" s="110">
        <f t="shared" si="0"/>
        <v>264361763</v>
      </c>
      <c r="AV22" s="43">
        <f t="shared" si="1"/>
        <v>2.2608063156243969</v>
      </c>
      <c r="AW22" s="114">
        <f>+(AU22-AU21)/AU21</f>
        <v>0.24361518574604463</v>
      </c>
    </row>
    <row r="23" spans="1:50" x14ac:dyDescent="0.45">
      <c r="A23" s="6"/>
      <c r="B23" s="6"/>
      <c r="C23" s="6"/>
      <c r="D23" s="6"/>
      <c r="E23" s="6"/>
      <c r="F23" s="6"/>
      <c r="G23" s="6"/>
      <c r="H23" s="6"/>
      <c r="I23" s="6"/>
      <c r="J23" s="186"/>
      <c r="K23" s="6"/>
      <c r="L23" s="6"/>
      <c r="M23" s="6"/>
      <c r="N23" s="6"/>
      <c r="O23" s="6"/>
      <c r="P23" s="6"/>
      <c r="Q23" s="6"/>
      <c r="R23" s="6"/>
      <c r="S23" s="6"/>
      <c r="T23" s="7"/>
      <c r="U23" s="7"/>
      <c r="V23" s="7"/>
      <c r="W23" s="7"/>
      <c r="X23" s="7"/>
      <c r="Y23" s="6"/>
      <c r="Z23" s="6"/>
      <c r="AA23" s="6"/>
      <c r="AB23" s="177">
        <v>43132</v>
      </c>
      <c r="AC23" s="34">
        <v>76478433</v>
      </c>
      <c r="AD23" s="39">
        <v>225804061.73000008</v>
      </c>
      <c r="AE23" s="75">
        <f t="shared" si="3"/>
        <v>2.952519460355576</v>
      </c>
      <c r="AF23" s="9"/>
      <c r="AG23" s="7"/>
      <c r="AH23" s="85">
        <v>2007</v>
      </c>
      <c r="AI23" s="29">
        <v>18590212</v>
      </c>
      <c r="AJ23" s="29">
        <v>24353757</v>
      </c>
      <c r="AK23" s="29">
        <v>23684790</v>
      </c>
      <c r="AL23" s="29">
        <v>22583902</v>
      </c>
      <c r="AM23" s="29">
        <v>25270355</v>
      </c>
      <c r="AN23" s="29">
        <v>25052122</v>
      </c>
      <c r="AO23" s="29">
        <v>20443964</v>
      </c>
      <c r="AP23" s="104">
        <v>22734772</v>
      </c>
      <c r="AQ23" s="107">
        <v>20371122</v>
      </c>
      <c r="AR23" s="29">
        <v>20371122</v>
      </c>
      <c r="AS23" s="29">
        <v>24457807</v>
      </c>
      <c r="AT23" s="29">
        <v>25223844</v>
      </c>
      <c r="AU23" s="110">
        <f t="shared" si="0"/>
        <v>273137769</v>
      </c>
      <c r="AV23" s="43">
        <f t="shared" si="1"/>
        <v>2.1308972182093204</v>
      </c>
      <c r="AW23" s="114">
        <f t="shared" si="2"/>
        <v>3.3196956702093106E-2</v>
      </c>
    </row>
    <row r="24" spans="1:50" x14ac:dyDescent="0.45">
      <c r="A24" s="6"/>
      <c r="B24" s="6"/>
      <c r="C24" s="6"/>
      <c r="D24" s="6"/>
      <c r="E24" s="6"/>
      <c r="F24" s="6"/>
      <c r="G24" s="6"/>
      <c r="H24" s="6"/>
      <c r="I24" s="6"/>
      <c r="J24" s="186"/>
      <c r="K24" s="6"/>
      <c r="L24" s="6"/>
      <c r="M24" s="6"/>
      <c r="N24" s="6"/>
      <c r="O24" s="6"/>
      <c r="P24" s="6"/>
      <c r="Q24" s="6"/>
      <c r="R24" s="6"/>
      <c r="S24" s="6"/>
      <c r="T24" s="7"/>
      <c r="U24" s="7"/>
      <c r="V24" s="7"/>
      <c r="W24" s="7"/>
      <c r="X24" s="7"/>
      <c r="Y24" s="6"/>
      <c r="Z24" s="6"/>
      <c r="AA24" s="6"/>
      <c r="AB24" s="177">
        <v>43160</v>
      </c>
      <c r="AC24" s="34">
        <v>83568002</v>
      </c>
      <c r="AD24" s="39">
        <v>250423741.74999991</v>
      </c>
      <c r="AE24" s="75">
        <f t="shared" si="3"/>
        <v>2.996646273175227</v>
      </c>
      <c r="AH24" s="85">
        <v>2008</v>
      </c>
      <c r="AI24" s="29">
        <v>18525748</v>
      </c>
      <c r="AJ24" s="29">
        <v>26011617</v>
      </c>
      <c r="AK24" s="29">
        <v>22526127</v>
      </c>
      <c r="AL24" s="29">
        <v>24909348</v>
      </c>
      <c r="AM24" s="29">
        <v>34133365</v>
      </c>
      <c r="AN24" s="29">
        <v>25990061</v>
      </c>
      <c r="AO24" s="29">
        <v>24968523</v>
      </c>
      <c r="AP24" s="104">
        <v>25218189</v>
      </c>
      <c r="AQ24" s="107">
        <v>22921801</v>
      </c>
      <c r="AR24" s="29">
        <v>23790925</v>
      </c>
      <c r="AS24" s="29">
        <v>24763103</v>
      </c>
      <c r="AT24" s="29">
        <v>20974781</v>
      </c>
      <c r="AU24" s="110">
        <f t="shared" si="0"/>
        <v>294733588</v>
      </c>
      <c r="AV24" s="43">
        <f t="shared" si="1"/>
        <v>2.2850098332871385</v>
      </c>
      <c r="AW24" s="114">
        <f t="shared" si="2"/>
        <v>7.9065663745682857E-2</v>
      </c>
    </row>
    <row r="25" spans="1:50" x14ac:dyDescent="0.45">
      <c r="A25" s="6"/>
      <c r="B25" s="6"/>
      <c r="C25" s="6"/>
      <c r="D25" s="6"/>
      <c r="E25" s="6"/>
      <c r="F25" s="6"/>
      <c r="G25" s="6"/>
      <c r="H25" s="6"/>
      <c r="I25" s="6"/>
      <c r="J25" s="186"/>
      <c r="K25" s="6"/>
      <c r="L25" s="6"/>
      <c r="M25" s="6"/>
      <c r="N25" s="6"/>
      <c r="O25" s="6"/>
      <c r="P25" s="6"/>
      <c r="Q25" s="6"/>
      <c r="R25" s="6"/>
      <c r="S25" s="6"/>
      <c r="T25" s="7"/>
      <c r="U25" s="7"/>
      <c r="V25" s="7"/>
      <c r="W25" s="7"/>
      <c r="X25" s="7"/>
      <c r="Y25" s="6"/>
      <c r="Z25" s="6"/>
      <c r="AA25" s="6"/>
      <c r="AB25" s="177">
        <v>43191</v>
      </c>
      <c r="AC25" s="34">
        <v>106117594</v>
      </c>
      <c r="AD25" s="39">
        <v>315475764.77000004</v>
      </c>
      <c r="AE25" s="75">
        <f t="shared" si="3"/>
        <v>2.9728884050085043</v>
      </c>
      <c r="AH25" s="85">
        <v>2009</v>
      </c>
      <c r="AI25" s="29">
        <v>19930960</v>
      </c>
      <c r="AJ25" s="29">
        <v>22359463</v>
      </c>
      <c r="AK25" s="29">
        <v>25446683</v>
      </c>
      <c r="AL25" s="29">
        <v>24825706</v>
      </c>
      <c r="AM25" s="29">
        <v>27753524</v>
      </c>
      <c r="AN25" s="29">
        <v>26176907</v>
      </c>
      <c r="AO25" s="29">
        <v>27007151</v>
      </c>
      <c r="AP25" s="104">
        <v>25871877</v>
      </c>
      <c r="AQ25" s="107">
        <v>21330112</v>
      </c>
      <c r="AR25" s="29">
        <v>27992748</v>
      </c>
      <c r="AS25" s="29">
        <v>25929355</v>
      </c>
      <c r="AT25" s="29">
        <v>24709432</v>
      </c>
      <c r="AU25" s="110">
        <f t="shared" si="0"/>
        <v>299333918</v>
      </c>
      <c r="AV25" s="43">
        <f t="shared" si="1"/>
        <v>2.0286846151861746</v>
      </c>
      <c r="AW25" s="114">
        <f t="shared" si="2"/>
        <v>1.5608434828269386E-2</v>
      </c>
    </row>
    <row r="26" spans="1:50" x14ac:dyDescent="0.45">
      <c r="A26" s="6"/>
      <c r="B26" s="6"/>
      <c r="C26" s="6"/>
      <c r="D26" s="6"/>
      <c r="E26" s="6"/>
      <c r="F26" s="6"/>
      <c r="G26" s="6"/>
      <c r="H26" s="6"/>
      <c r="I26" s="6"/>
      <c r="J26" s="186"/>
      <c r="K26" s="6"/>
      <c r="L26" s="6"/>
      <c r="M26" s="6"/>
      <c r="N26" s="6"/>
      <c r="O26" s="6"/>
      <c r="P26" s="6"/>
      <c r="Q26" s="6"/>
      <c r="R26" s="6"/>
      <c r="S26" s="6"/>
      <c r="T26" s="7"/>
      <c r="U26" s="7"/>
      <c r="V26" s="7"/>
      <c r="W26" s="7"/>
      <c r="X26" s="7"/>
      <c r="Y26" s="6"/>
      <c r="Z26" s="6"/>
      <c r="AA26" s="6"/>
      <c r="AB26" s="177">
        <v>43221</v>
      </c>
      <c r="AC26" s="34">
        <v>107592012</v>
      </c>
      <c r="AD26" s="39">
        <v>312424062.74000001</v>
      </c>
      <c r="AE26" s="75">
        <f t="shared" si="3"/>
        <v>2.9037849272676488</v>
      </c>
      <c r="AH26" s="85">
        <v>2010</v>
      </c>
      <c r="AI26" s="29">
        <v>20662269</v>
      </c>
      <c r="AJ26" s="29">
        <v>22313418</v>
      </c>
      <c r="AK26" s="29">
        <v>25575823</v>
      </c>
      <c r="AL26" s="29">
        <v>25515347</v>
      </c>
      <c r="AM26" s="29">
        <v>33327845</v>
      </c>
      <c r="AN26" s="29">
        <v>29949472</v>
      </c>
      <c r="AO26" s="29">
        <v>27593714</v>
      </c>
      <c r="AP26" s="104">
        <v>23171172</v>
      </c>
      <c r="AQ26" s="107">
        <v>26471294</v>
      </c>
      <c r="AR26" s="29">
        <v>31732436</v>
      </c>
      <c r="AS26" s="29">
        <v>29453037</v>
      </c>
      <c r="AT26" s="29">
        <v>26560853</v>
      </c>
      <c r="AU26" s="110">
        <f t="shared" si="0"/>
        <v>322326680</v>
      </c>
      <c r="AV26" s="43">
        <f t="shared" si="1"/>
        <v>2.2817849689948102</v>
      </c>
      <c r="AW26" s="114">
        <f t="shared" si="2"/>
        <v>7.681308604660031E-2</v>
      </c>
    </row>
    <row r="27" spans="1:50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7"/>
      <c r="U27" s="7"/>
      <c r="V27" s="7"/>
      <c r="W27" s="7"/>
      <c r="X27" s="7"/>
      <c r="Y27" s="6"/>
      <c r="Z27" s="6"/>
      <c r="AA27" s="6"/>
      <c r="AB27" s="177">
        <v>43252</v>
      </c>
      <c r="AC27" s="34">
        <v>88303488</v>
      </c>
      <c r="AD27" s="39">
        <v>253377264.18000004</v>
      </c>
      <c r="AE27" s="75">
        <f t="shared" si="3"/>
        <v>2.8693913447677177</v>
      </c>
      <c r="AH27" s="85">
        <v>2011</v>
      </c>
      <c r="AI27" s="29">
        <v>25647030</v>
      </c>
      <c r="AJ27" s="29">
        <v>27575709</v>
      </c>
      <c r="AK27" s="29">
        <v>32814884</v>
      </c>
      <c r="AL27" s="29">
        <v>35212468</v>
      </c>
      <c r="AM27" s="29">
        <v>33847090</v>
      </c>
      <c r="AN27" s="29">
        <v>33351442</v>
      </c>
      <c r="AO27" s="29">
        <v>37687054</v>
      </c>
      <c r="AP27" s="104">
        <v>31408881</v>
      </c>
      <c r="AQ27" s="107">
        <v>30677730</v>
      </c>
      <c r="AR27" s="29">
        <v>34459178</v>
      </c>
      <c r="AS27" s="29">
        <v>34247583</v>
      </c>
      <c r="AT27" s="29">
        <v>35535738</v>
      </c>
      <c r="AU27" s="110">
        <f t="shared" si="0"/>
        <v>392464787</v>
      </c>
      <c r="AV27" s="43">
        <f t="shared" si="1"/>
        <v>2.5310943136918929</v>
      </c>
      <c r="AW27" s="114">
        <f t="shared" si="2"/>
        <v>0.21759944600304262</v>
      </c>
    </row>
    <row r="28" spans="1:50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  <c r="U28" s="7"/>
      <c r="V28" s="7"/>
      <c r="W28" s="7"/>
      <c r="X28" s="7"/>
      <c r="Y28" s="6"/>
      <c r="Z28" s="6"/>
      <c r="AA28" s="6"/>
      <c r="AB28" s="177">
        <v>43282</v>
      </c>
      <c r="AC28" s="34">
        <v>97947911</v>
      </c>
      <c r="AD28" s="39">
        <v>281940230</v>
      </c>
      <c r="AE28" s="75">
        <f t="shared" si="3"/>
        <v>2.8784710885768661</v>
      </c>
      <c r="AH28" s="85">
        <v>2012</v>
      </c>
      <c r="AI28" s="29">
        <v>30572174</v>
      </c>
      <c r="AJ28" s="29">
        <v>31333924</v>
      </c>
      <c r="AK28" s="29">
        <v>42403418</v>
      </c>
      <c r="AL28" s="29">
        <v>35999237</v>
      </c>
      <c r="AM28" s="29">
        <v>43197736</v>
      </c>
      <c r="AN28" s="29">
        <v>45734556</v>
      </c>
      <c r="AO28" s="29">
        <v>41975078</v>
      </c>
      <c r="AP28" s="104">
        <v>38000937</v>
      </c>
      <c r="AQ28" s="107">
        <v>32908295</v>
      </c>
      <c r="AR28" s="29">
        <v>33536795</v>
      </c>
      <c r="AS28" s="29">
        <v>35786916</v>
      </c>
      <c r="AT28" s="29">
        <v>38347324</v>
      </c>
      <c r="AU28" s="110">
        <f t="shared" si="0"/>
        <v>449796390</v>
      </c>
      <c r="AV28" s="43">
        <f t="shared" si="1"/>
        <v>2.5196371819702681</v>
      </c>
      <c r="AW28" s="114">
        <f t="shared" si="2"/>
        <v>0.14608088393927682</v>
      </c>
    </row>
    <row r="29" spans="1:50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7"/>
      <c r="U29" s="7"/>
      <c r="V29" s="7"/>
      <c r="W29" s="7"/>
      <c r="X29" s="7"/>
      <c r="Y29" s="6"/>
      <c r="Z29" s="6"/>
      <c r="AA29" s="6"/>
      <c r="AB29" s="177">
        <v>43313</v>
      </c>
      <c r="AC29" s="34">
        <v>97434163</v>
      </c>
      <c r="AD29" s="39">
        <v>275218913.16999996</v>
      </c>
      <c r="AE29" s="75">
        <f t="shared" si="3"/>
        <v>2.8246654427564586</v>
      </c>
      <c r="AH29" s="85">
        <v>2013</v>
      </c>
      <c r="AI29" s="29">
        <v>31156882</v>
      </c>
      <c r="AJ29" s="29">
        <v>34173595</v>
      </c>
      <c r="AK29" s="29">
        <v>38353990</v>
      </c>
      <c r="AL29" s="29">
        <v>37577127</v>
      </c>
      <c r="AM29" s="29">
        <v>49696297</v>
      </c>
      <c r="AN29" s="29">
        <v>42195298</v>
      </c>
      <c r="AO29" s="29">
        <v>37150541</v>
      </c>
      <c r="AP29" s="104">
        <v>41026997</v>
      </c>
      <c r="AQ29" s="107">
        <v>34808087</v>
      </c>
      <c r="AR29" s="29">
        <v>41555483</v>
      </c>
      <c r="AS29" s="29">
        <v>43779999</v>
      </c>
      <c r="AT29" s="29">
        <v>42762080</v>
      </c>
      <c r="AU29" s="110">
        <f t="shared" si="0"/>
        <v>474236376</v>
      </c>
      <c r="AV29" s="43">
        <f t="shared" si="1"/>
        <v>3.41730830896869</v>
      </c>
      <c r="AW29" s="114">
        <f t="shared" si="2"/>
        <v>5.4335665077258621E-2</v>
      </c>
    </row>
    <row r="30" spans="1:50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7"/>
      <c r="U30" s="7"/>
      <c r="V30" s="7"/>
      <c r="W30" s="7"/>
      <c r="X30" s="7"/>
      <c r="Y30" s="6"/>
      <c r="Z30" s="6"/>
      <c r="AA30" s="6"/>
      <c r="AB30" s="177">
        <v>43344</v>
      </c>
      <c r="AC30" s="34">
        <v>88599933</v>
      </c>
      <c r="AD30" s="39">
        <v>247966603.73999998</v>
      </c>
      <c r="AE30" s="75">
        <f t="shared" si="3"/>
        <v>2.7987222489208876</v>
      </c>
      <c r="AG30" s="7"/>
      <c r="AH30" s="85">
        <v>2014</v>
      </c>
      <c r="AI30" s="29">
        <v>41408543</v>
      </c>
      <c r="AJ30" s="29">
        <v>45968102</v>
      </c>
      <c r="AK30" s="29">
        <v>52570546</v>
      </c>
      <c r="AL30" s="29">
        <v>51401705</v>
      </c>
      <c r="AM30" s="29">
        <v>54596331</v>
      </c>
      <c r="AN30" s="29">
        <v>55881232</v>
      </c>
      <c r="AO30" s="29">
        <v>51459761</v>
      </c>
      <c r="AP30" s="104">
        <v>51878553</v>
      </c>
      <c r="AQ30" s="107">
        <v>51412328</v>
      </c>
      <c r="AR30" s="29">
        <v>53982154</v>
      </c>
      <c r="AS30" s="29">
        <v>52893515</v>
      </c>
      <c r="AT30" s="29">
        <v>47595251</v>
      </c>
      <c r="AU30" s="110">
        <f t="shared" si="0"/>
        <v>611048021</v>
      </c>
      <c r="AV30" s="43">
        <f t="shared" si="1"/>
        <v>3.7470332760311811</v>
      </c>
      <c r="AW30" s="114">
        <f t="shared" si="2"/>
        <v>0.28848829808028054</v>
      </c>
    </row>
    <row r="31" spans="1:50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7"/>
      <c r="U31" s="7"/>
      <c r="V31" s="7"/>
      <c r="W31" s="7"/>
      <c r="X31" s="7"/>
      <c r="Y31" s="6"/>
      <c r="Z31" s="6"/>
      <c r="AA31" s="6"/>
      <c r="AB31" s="177">
        <v>43374</v>
      </c>
      <c r="AC31" s="34">
        <v>98449999</v>
      </c>
      <c r="AD31" s="39">
        <v>276231792.63999999</v>
      </c>
      <c r="AE31" s="75">
        <f t="shared" si="3"/>
        <v>2.8058079781189229</v>
      </c>
      <c r="AG31" s="7"/>
      <c r="AH31" s="85">
        <v>2015</v>
      </c>
      <c r="AI31" s="33">
        <v>50506401</v>
      </c>
      <c r="AJ31" s="33">
        <v>52139993</v>
      </c>
      <c r="AK31" s="33">
        <v>58673360</v>
      </c>
      <c r="AL31" s="33">
        <v>52130003</v>
      </c>
      <c r="AM31" s="33">
        <v>66160947</v>
      </c>
      <c r="AN31" s="29">
        <v>63425708</v>
      </c>
      <c r="AO31" s="29">
        <v>63440573</v>
      </c>
      <c r="AP31" s="29">
        <v>65351435</v>
      </c>
      <c r="AQ31" s="107">
        <v>59556437</v>
      </c>
      <c r="AR31" s="29">
        <v>63036864</v>
      </c>
      <c r="AS31" s="29">
        <v>60431865</v>
      </c>
      <c r="AT31" s="29">
        <v>65455247</v>
      </c>
      <c r="AU31" s="110">
        <f t="shared" si="0"/>
        <v>720308833</v>
      </c>
      <c r="AV31" s="43">
        <f t="shared" si="1"/>
        <v>3.1998802162266422</v>
      </c>
      <c r="AW31" s="114">
        <f t="shared" ref="AW31:AW36" si="4">+(AU31-AU30)/AU30</f>
        <v>0.17880887957249436</v>
      </c>
    </row>
    <row r="32" spans="1:50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188"/>
      <c r="M32" s="6"/>
      <c r="N32" s="6"/>
      <c r="O32" s="189"/>
      <c r="P32" s="189"/>
      <c r="Q32" s="6"/>
      <c r="R32" s="6"/>
      <c r="S32" s="6"/>
      <c r="T32" s="7"/>
      <c r="U32" s="7"/>
      <c r="V32" s="7"/>
      <c r="W32" s="7"/>
      <c r="X32" s="7"/>
      <c r="Y32" s="6"/>
      <c r="Z32" s="6"/>
      <c r="AA32" s="6"/>
      <c r="AB32" s="177">
        <v>43405</v>
      </c>
      <c r="AC32" s="34">
        <v>96842610</v>
      </c>
      <c r="AD32" s="39">
        <v>266763496.36000004</v>
      </c>
      <c r="AE32" s="75">
        <f t="shared" si="3"/>
        <v>2.7546087033383349</v>
      </c>
      <c r="AG32" s="7"/>
      <c r="AH32" s="85">
        <v>2016</v>
      </c>
      <c r="AI32" s="33">
        <v>55632857</v>
      </c>
      <c r="AJ32" s="33">
        <v>57312773</v>
      </c>
      <c r="AK32" s="33">
        <v>64260029</v>
      </c>
      <c r="AL32" s="33">
        <v>68456967</v>
      </c>
      <c r="AM32" s="33">
        <v>76717653</v>
      </c>
      <c r="AN32" s="29">
        <v>71180386</v>
      </c>
      <c r="AO32" s="29">
        <v>72767083</v>
      </c>
      <c r="AP32" s="29">
        <v>64871080</v>
      </c>
      <c r="AQ32" s="107">
        <v>66165736</v>
      </c>
      <c r="AR32" s="29">
        <v>72998159</v>
      </c>
      <c r="AS32" s="29">
        <v>64437647</v>
      </c>
      <c r="AT32" s="29">
        <v>65054371</v>
      </c>
      <c r="AU32" s="110">
        <f t="shared" ref="AU32:AU37" si="5">SUM(AI32:AT32)</f>
        <v>799854741</v>
      </c>
      <c r="AV32" s="43">
        <f t="shared" si="1"/>
        <v>3.0696634509165204</v>
      </c>
      <c r="AW32" s="114">
        <f t="shared" si="4"/>
        <v>0.11043305920420388</v>
      </c>
      <c r="AX32" s="12"/>
    </row>
    <row r="33" spans="1:5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1"/>
      <c r="S33" s="6"/>
      <c r="T33" s="7"/>
      <c r="U33" s="7"/>
      <c r="V33" s="7"/>
      <c r="W33" s="7"/>
      <c r="X33" s="7"/>
      <c r="Y33" s="6"/>
      <c r="Z33" s="6"/>
      <c r="AA33" s="6"/>
      <c r="AB33" s="181">
        <v>43435</v>
      </c>
      <c r="AC33" s="72">
        <v>97149564</v>
      </c>
      <c r="AD33" s="68">
        <v>264838171.44000006</v>
      </c>
      <c r="AE33" s="76">
        <f t="shared" si="3"/>
        <v>2.7260870819759937</v>
      </c>
      <c r="AG33" s="7"/>
      <c r="AH33" s="85">
        <v>2017</v>
      </c>
      <c r="AI33" s="33">
        <v>64303584</v>
      </c>
      <c r="AJ33" s="33">
        <v>66620606</v>
      </c>
      <c r="AK33" s="33">
        <v>71869640</v>
      </c>
      <c r="AL33" s="33">
        <v>79851780</v>
      </c>
      <c r="AM33" s="33">
        <v>85869921</v>
      </c>
      <c r="AN33" s="29">
        <v>86082995</v>
      </c>
      <c r="AO33" s="29">
        <v>91361157</v>
      </c>
      <c r="AP33" s="29">
        <v>73629117</v>
      </c>
      <c r="AQ33" s="107">
        <v>67692637</v>
      </c>
      <c r="AR33" s="29">
        <v>88432893</v>
      </c>
      <c r="AS33" s="29">
        <v>70957849</v>
      </c>
      <c r="AT33" s="29">
        <v>91911350</v>
      </c>
      <c r="AU33" s="110">
        <f t="shared" si="5"/>
        <v>938583529</v>
      </c>
      <c r="AV33" s="43">
        <f t="shared" si="1"/>
        <v>3.0478176362393845</v>
      </c>
      <c r="AW33" s="114">
        <f t="shared" si="4"/>
        <v>0.17344247760106732</v>
      </c>
    </row>
    <row r="34" spans="1:5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177">
        <v>43466</v>
      </c>
      <c r="AC34" s="34">
        <v>89192404</v>
      </c>
      <c r="AD34" s="39">
        <v>237806527.17000008</v>
      </c>
      <c r="AE34" s="76">
        <f t="shared" si="3"/>
        <v>2.6662195041855816</v>
      </c>
      <c r="AG34" s="7"/>
      <c r="AH34" s="85">
        <v>2018</v>
      </c>
      <c r="AI34" s="33">
        <v>76740046</v>
      </c>
      <c r="AJ34" s="33">
        <v>76478433</v>
      </c>
      <c r="AK34" s="34">
        <v>83568002</v>
      </c>
      <c r="AL34" s="33">
        <v>106117594</v>
      </c>
      <c r="AM34" s="33">
        <v>107592012</v>
      </c>
      <c r="AN34" s="29">
        <v>88303488</v>
      </c>
      <c r="AO34" s="29">
        <v>97947911</v>
      </c>
      <c r="AP34" s="29">
        <v>97434163</v>
      </c>
      <c r="AQ34" s="107">
        <v>88599933</v>
      </c>
      <c r="AR34" s="29">
        <v>98449999</v>
      </c>
      <c r="AS34" s="29">
        <v>96842610</v>
      </c>
      <c r="AT34" s="29">
        <v>97149564</v>
      </c>
      <c r="AU34" s="109">
        <f t="shared" si="5"/>
        <v>1115223755</v>
      </c>
      <c r="AV34" s="43">
        <f t="shared" si="1"/>
        <v>2.8682275719637982</v>
      </c>
      <c r="AW34" s="114">
        <f t="shared" si="4"/>
        <v>0.18819872770215637</v>
      </c>
    </row>
    <row r="35" spans="1:5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181">
        <v>43497</v>
      </c>
      <c r="AC35" s="34">
        <v>99644130</v>
      </c>
      <c r="AD35" s="39">
        <v>267058137.86000001</v>
      </c>
      <c r="AE35" s="75">
        <f t="shared" si="3"/>
        <v>2.6801191185070312</v>
      </c>
      <c r="AG35" s="7"/>
      <c r="AH35" s="85">
        <v>2019</v>
      </c>
      <c r="AI35" s="33">
        <f>+AJ35</f>
        <v>99644130</v>
      </c>
      <c r="AJ35" s="33">
        <v>99644130</v>
      </c>
      <c r="AK35" s="34">
        <v>117737601</v>
      </c>
      <c r="AL35" s="33">
        <v>122841387</v>
      </c>
      <c r="AM35" s="33">
        <v>125293328</v>
      </c>
      <c r="AN35" s="29">
        <v>123967355</v>
      </c>
      <c r="AO35" s="29">
        <v>123831883</v>
      </c>
      <c r="AP35" s="29">
        <v>124943552</v>
      </c>
      <c r="AQ35" s="107">
        <v>112033456</v>
      </c>
      <c r="AR35" s="29">
        <v>116745652</v>
      </c>
      <c r="AS35" s="29">
        <v>135273597</v>
      </c>
      <c r="AT35" s="29">
        <v>105986034</v>
      </c>
      <c r="AU35" s="109">
        <f t="shared" si="5"/>
        <v>1407942105</v>
      </c>
      <c r="AV35" s="43">
        <f t="shared" si="1"/>
        <v>2.5943425284948063</v>
      </c>
      <c r="AW35" s="114">
        <f t="shared" si="4"/>
        <v>0.26247499543264302</v>
      </c>
    </row>
    <row r="36" spans="1:5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77">
        <v>43525</v>
      </c>
      <c r="AC36" s="34">
        <v>117737601</v>
      </c>
      <c r="AD36" s="39">
        <v>308545725.49000001</v>
      </c>
      <c r="AE36" s="75">
        <f t="shared" si="3"/>
        <v>2.6206218138417818</v>
      </c>
      <c r="AG36" s="6"/>
      <c r="AH36" s="85">
        <v>2020</v>
      </c>
      <c r="AI36" s="29">
        <v>109712762</v>
      </c>
      <c r="AJ36" s="29">
        <v>131998915</v>
      </c>
      <c r="AK36" s="34">
        <v>115811924</v>
      </c>
      <c r="AL36" s="33">
        <v>127751797</v>
      </c>
      <c r="AM36" s="33">
        <v>159145827</v>
      </c>
      <c r="AN36" s="29">
        <v>122263463</v>
      </c>
      <c r="AO36" s="29">
        <v>98311746</v>
      </c>
      <c r="AP36" s="29">
        <v>115666912</v>
      </c>
      <c r="AQ36" s="107">
        <v>118950401</v>
      </c>
      <c r="AR36" s="29">
        <v>141703470</v>
      </c>
      <c r="AS36" s="29">
        <v>154257289</v>
      </c>
      <c r="AT36" s="29">
        <v>95557708</v>
      </c>
      <c r="AU36" s="109">
        <f t="shared" si="5"/>
        <v>1491132214</v>
      </c>
      <c r="AV36" s="43">
        <f t="shared" si="1"/>
        <v>2.4222336531319817</v>
      </c>
      <c r="AW36" s="114">
        <f t="shared" si="4"/>
        <v>5.908631377992634E-2</v>
      </c>
      <c r="AX36" s="13"/>
    </row>
    <row r="37" spans="1:5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177">
        <v>43556</v>
      </c>
      <c r="AC37" s="34">
        <v>122841387</v>
      </c>
      <c r="AD37" s="39">
        <v>319096198.44999999</v>
      </c>
      <c r="AE37" s="76">
        <f t="shared" si="3"/>
        <v>2.5976277722263097</v>
      </c>
      <c r="AH37" s="85">
        <v>2021</v>
      </c>
      <c r="AI37" s="29">
        <v>101421858</v>
      </c>
      <c r="AJ37" s="29">
        <v>126636641</v>
      </c>
      <c r="AK37" s="34">
        <v>137398429</v>
      </c>
      <c r="AL37" s="33">
        <v>167273101</v>
      </c>
      <c r="AM37" s="33">
        <v>161190067</v>
      </c>
      <c r="AN37" s="29">
        <v>153299074</v>
      </c>
      <c r="AO37" s="29">
        <v>162826458</v>
      </c>
      <c r="AP37" s="29">
        <v>152297115</v>
      </c>
      <c r="AQ37" s="107">
        <v>164254725</v>
      </c>
      <c r="AR37" s="29">
        <v>155185007</v>
      </c>
      <c r="AS37" s="29">
        <v>188165830</v>
      </c>
      <c r="AT37" s="29">
        <v>185686546</v>
      </c>
      <c r="AU37" s="109">
        <f t="shared" si="5"/>
        <v>1855634851</v>
      </c>
      <c r="AV37" s="43">
        <f t="shared" si="1"/>
        <v>2.7369744897510553</v>
      </c>
      <c r="AW37" s="114">
        <f>+(AU37-AU36)/AU36</f>
        <v>0.24444689315792623</v>
      </c>
    </row>
    <row r="38" spans="1:5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177">
        <v>43586</v>
      </c>
      <c r="AC38" s="34">
        <v>125293328</v>
      </c>
      <c r="AD38" s="39">
        <v>318003984.67999995</v>
      </c>
      <c r="AE38" s="76">
        <f t="shared" si="3"/>
        <v>2.5380759674609323</v>
      </c>
      <c r="AH38" s="85">
        <v>2022</v>
      </c>
      <c r="AI38" s="29">
        <v>161094284</v>
      </c>
      <c r="AJ38" s="29">
        <v>180446924</v>
      </c>
      <c r="AK38" s="34">
        <v>184043936</v>
      </c>
      <c r="AL38" s="33">
        <v>182579815</v>
      </c>
      <c r="AM38" s="33">
        <v>208671837</v>
      </c>
      <c r="AN38" s="29">
        <v>209466750</v>
      </c>
      <c r="AO38" s="29">
        <v>227749024</v>
      </c>
      <c r="AP38" s="29">
        <v>183783270</v>
      </c>
      <c r="AQ38" s="107">
        <v>209270183</v>
      </c>
      <c r="AR38" s="29">
        <v>205648136</v>
      </c>
      <c r="AS38" s="29">
        <v>188596398</v>
      </c>
      <c r="AT38" s="29">
        <v>197378288</v>
      </c>
      <c r="AU38" s="109">
        <f>SUM(AI38:AT38)</f>
        <v>2338728845</v>
      </c>
      <c r="AV38" s="43">
        <f t="shared" si="1"/>
        <v>2.8447867583811326</v>
      </c>
      <c r="AW38" s="114">
        <f>+(AU38-AU37)/AU37</f>
        <v>0.26033893130410923</v>
      </c>
      <c r="AY38" s="22"/>
    </row>
    <row r="39" spans="1:5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77">
        <v>43617</v>
      </c>
      <c r="AC39" s="34">
        <v>123967355</v>
      </c>
      <c r="AD39" s="39">
        <v>320166090.88999999</v>
      </c>
      <c r="AE39" s="76">
        <f t="shared" si="3"/>
        <v>2.5826645320455532</v>
      </c>
      <c r="AH39" s="85">
        <v>2023</v>
      </c>
      <c r="AI39" s="29">
        <v>209188250</v>
      </c>
      <c r="AJ39" s="29">
        <v>206062017</v>
      </c>
      <c r="AK39" s="34">
        <v>236255622</v>
      </c>
      <c r="AL39" s="33">
        <v>206800041</v>
      </c>
      <c r="AM39" s="33">
        <v>236817684</v>
      </c>
      <c r="AN39" s="29">
        <v>240986079</v>
      </c>
      <c r="AO39" s="29">
        <v>220840601</v>
      </c>
      <c r="AP39" s="29">
        <v>217441748</v>
      </c>
      <c r="AQ39" s="107">
        <v>236691628</v>
      </c>
      <c r="AR39" s="29">
        <v>216287609</v>
      </c>
      <c r="AS39" s="29">
        <v>216042043</v>
      </c>
      <c r="AT39" s="29">
        <v>233231853</v>
      </c>
      <c r="AU39" s="109">
        <f t="shared" ref="AU39" si="6">SUM(AI39:AT39)</f>
        <v>2676645175</v>
      </c>
      <c r="AV39" s="43">
        <f t="shared" ref="AV39" si="7">+AU74/AU39</f>
        <v>2.3494811770260133</v>
      </c>
      <c r="AW39" s="114">
        <f>+(AU39-AU38)/AU38</f>
        <v>0.1444871776060897</v>
      </c>
      <c r="AY39" s="22"/>
    </row>
    <row r="40" spans="1:5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77">
        <v>43647</v>
      </c>
      <c r="AC40" s="34">
        <v>123831883</v>
      </c>
      <c r="AD40" s="39">
        <v>324050947.59999985</v>
      </c>
      <c r="AE40" s="76">
        <f t="shared" si="3"/>
        <v>2.6168619886043389</v>
      </c>
      <c r="AH40" s="85">
        <v>2024</v>
      </c>
      <c r="AI40" s="29">
        <v>196676284</v>
      </c>
      <c r="AJ40" s="29">
        <v>201461305</v>
      </c>
      <c r="AK40" s="34">
        <v>202473619</v>
      </c>
      <c r="AL40" s="33">
        <v>246220925</v>
      </c>
      <c r="AM40" s="33">
        <v>275347813</v>
      </c>
      <c r="AN40" s="29">
        <v>236535209</v>
      </c>
      <c r="AO40" s="29">
        <v>214697316</v>
      </c>
      <c r="AP40" s="29">
        <v>229869247</v>
      </c>
      <c r="AQ40" s="107">
        <v>209908753</v>
      </c>
      <c r="AR40" s="29">
        <v>189754392</v>
      </c>
      <c r="AS40" s="29">
        <v>260146955</v>
      </c>
      <c r="AT40" s="29">
        <v>208127209</v>
      </c>
      <c r="AU40" s="109">
        <f>SUM(AI40:AT40)</f>
        <v>2671219027</v>
      </c>
      <c r="AV40" s="43">
        <f>+AU75/AU40</f>
        <v>2.2717895533524888</v>
      </c>
      <c r="AW40" s="114">
        <f>+(AU40-AU38)/AU38</f>
        <v>0.14216705057999146</v>
      </c>
    </row>
    <row r="41" spans="1:51" ht="16.5" thickBot="1" x14ac:dyDescent="0.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18"/>
      <c r="R41" s="6"/>
      <c r="S41" s="6"/>
      <c r="T41" s="6"/>
      <c r="U41" s="6"/>
      <c r="V41" s="6"/>
      <c r="W41" s="6"/>
      <c r="X41" s="6"/>
      <c r="Y41" s="6"/>
      <c r="Z41" s="6"/>
      <c r="AA41" s="6"/>
      <c r="AB41" s="177">
        <v>43678</v>
      </c>
      <c r="AC41" s="34">
        <v>124943552</v>
      </c>
      <c r="AD41" s="39">
        <v>326912721.97000003</v>
      </c>
      <c r="AE41" s="76">
        <f t="shared" si="3"/>
        <v>2.6164833377716046</v>
      </c>
      <c r="AH41" s="86">
        <v>2025</v>
      </c>
      <c r="AI41" s="53">
        <v>225192237</v>
      </c>
      <c r="AJ41" s="53">
        <v>244773933</v>
      </c>
      <c r="AK41" s="103">
        <v>249652448</v>
      </c>
      <c r="AL41" s="52">
        <v>253851773</v>
      </c>
      <c r="AM41" s="52">
        <v>334047679</v>
      </c>
      <c r="AN41" s="173">
        <v>277945142</v>
      </c>
      <c r="AO41" s="53">
        <v>236828386</v>
      </c>
      <c r="AP41" s="173">
        <v>236842391</v>
      </c>
      <c r="AQ41" s="173">
        <v>229724611</v>
      </c>
      <c r="AR41" s="173">
        <v>255976742</v>
      </c>
      <c r="AS41" s="53">
        <v>271180464</v>
      </c>
      <c r="AT41" s="53">
        <v>258137081</v>
      </c>
      <c r="AU41" s="111">
        <f>SUM(AI41:AT41)</f>
        <v>3074152887</v>
      </c>
      <c r="AV41" s="141">
        <f>+AU76/AU41</f>
        <v>2.4314711496543087</v>
      </c>
      <c r="AW41" s="164">
        <f>+(AU41-AU40)/AU40</f>
        <v>0.1508426886478598</v>
      </c>
    </row>
    <row r="42" spans="1:51" ht="16.5" thickBot="1" x14ac:dyDescent="0.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18"/>
      <c r="T42" s="6"/>
      <c r="U42" s="6"/>
      <c r="V42" s="6"/>
      <c r="W42" s="6"/>
      <c r="X42" s="6"/>
      <c r="Y42" s="6"/>
      <c r="Z42" s="6"/>
      <c r="AA42" s="6"/>
      <c r="AB42" s="177">
        <v>43709</v>
      </c>
      <c r="AC42" s="29">
        <v>112033456</v>
      </c>
      <c r="AD42" s="38">
        <v>284125531.82000011</v>
      </c>
      <c r="AE42" s="76">
        <f t="shared" si="3"/>
        <v>2.5360775429439588</v>
      </c>
      <c r="AV42" s="6"/>
    </row>
    <row r="43" spans="1:51" ht="16.5" thickBot="1" x14ac:dyDescent="0.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190"/>
      <c r="P43" s="6"/>
      <c r="Q43" s="6"/>
      <c r="R43" s="18"/>
      <c r="S43" s="6"/>
      <c r="T43" s="6"/>
      <c r="U43" s="6"/>
      <c r="V43" s="6"/>
      <c r="W43" s="6"/>
      <c r="X43" s="6"/>
      <c r="Y43" s="6"/>
      <c r="Z43" s="6"/>
      <c r="AA43" s="6"/>
      <c r="AB43" s="177">
        <v>43739</v>
      </c>
      <c r="AC43" s="29">
        <v>116745652</v>
      </c>
      <c r="AD43" s="38">
        <v>305288552.73999995</v>
      </c>
      <c r="AE43" s="76">
        <f t="shared" si="3"/>
        <v>2.6149886313539108</v>
      </c>
      <c r="AH43" s="243" t="s">
        <v>51</v>
      </c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5"/>
      <c r="AV43" s="6"/>
    </row>
    <row r="44" spans="1:51" ht="16.5" thickBot="1" x14ac:dyDescent="0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91"/>
      <c r="P44" s="188"/>
      <c r="Q44" s="6"/>
      <c r="R44" s="6"/>
      <c r="S44" s="15"/>
      <c r="T44" s="192"/>
      <c r="U44" s="192"/>
      <c r="V44" s="192"/>
      <c r="W44" s="192"/>
      <c r="X44" s="192"/>
      <c r="Y44" s="11"/>
      <c r="Z44" s="11"/>
      <c r="AA44" s="11"/>
      <c r="AB44" s="177">
        <v>43770</v>
      </c>
      <c r="AC44" s="29">
        <v>135273597</v>
      </c>
      <c r="AD44" s="38">
        <v>364320933.26999992</v>
      </c>
      <c r="AE44" s="76">
        <f t="shared" si="3"/>
        <v>2.6932153897704065</v>
      </c>
      <c r="AG44" s="21"/>
      <c r="AH44" s="83" t="s">
        <v>10</v>
      </c>
      <c r="AI44" s="81" t="s">
        <v>11</v>
      </c>
      <c r="AJ44" s="81" t="s">
        <v>12</v>
      </c>
      <c r="AK44" s="81" t="s">
        <v>13</v>
      </c>
      <c r="AL44" s="81" t="s">
        <v>14</v>
      </c>
      <c r="AM44" s="81" t="s">
        <v>15</v>
      </c>
      <c r="AN44" s="81" t="s">
        <v>16</v>
      </c>
      <c r="AO44" s="81" t="s">
        <v>17</v>
      </c>
      <c r="AP44" s="81" t="s">
        <v>18</v>
      </c>
      <c r="AQ44" s="81" t="s">
        <v>19</v>
      </c>
      <c r="AR44" s="81" t="s">
        <v>20</v>
      </c>
      <c r="AS44" s="81" t="s">
        <v>21</v>
      </c>
      <c r="AT44" s="81" t="s">
        <v>22</v>
      </c>
      <c r="AU44" s="83" t="s">
        <v>3</v>
      </c>
      <c r="AV44" s="6"/>
    </row>
    <row r="45" spans="1:51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91"/>
      <c r="P45" s="186"/>
      <c r="Q45" s="191"/>
      <c r="R45" s="6"/>
      <c r="S45" s="6"/>
      <c r="T45" s="192"/>
      <c r="U45" s="192"/>
      <c r="V45" s="192"/>
      <c r="W45" s="192"/>
      <c r="X45" s="192"/>
      <c r="Y45" s="11"/>
      <c r="Z45" s="11"/>
      <c r="AA45" s="11"/>
      <c r="AB45" s="177">
        <v>43800</v>
      </c>
      <c r="AC45" s="29">
        <v>105986034</v>
      </c>
      <c r="AD45" s="38">
        <v>277308728.72000003</v>
      </c>
      <c r="AE45" s="76">
        <f t="shared" si="3"/>
        <v>2.6164648138451905</v>
      </c>
      <c r="AG45" s="21"/>
      <c r="AH45" s="84">
        <v>1994</v>
      </c>
      <c r="AI45" s="87">
        <v>33460843.649999999</v>
      </c>
      <c r="AJ45" s="87">
        <v>36882566.390000001</v>
      </c>
      <c r="AK45" s="87">
        <v>48559794.140000001</v>
      </c>
      <c r="AL45" s="89">
        <v>40667475.399999999</v>
      </c>
      <c r="AM45" s="87">
        <v>51188030.130000003</v>
      </c>
      <c r="AN45" s="87">
        <v>51060404.640000001</v>
      </c>
      <c r="AO45" s="87">
        <v>49734966.240000002</v>
      </c>
      <c r="AP45" s="87">
        <v>32205590.600000001</v>
      </c>
      <c r="AQ45" s="87">
        <v>37119416.100000001</v>
      </c>
      <c r="AR45" s="87">
        <v>46688430.549999997</v>
      </c>
      <c r="AS45" s="87">
        <v>42858362.909999996</v>
      </c>
      <c r="AT45" s="87">
        <v>43874474.130000003</v>
      </c>
      <c r="AU45" s="98">
        <f t="shared" ref="AU45:AU73" si="8">SUM(AI45:AT45)</f>
        <v>514300354.88</v>
      </c>
      <c r="AV45" s="6"/>
      <c r="AW45" s="14"/>
    </row>
    <row r="46" spans="1:5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91"/>
      <c r="P46" s="186"/>
      <c r="Q46" s="191"/>
      <c r="R46" s="6"/>
      <c r="S46" s="6"/>
      <c r="T46" s="192"/>
      <c r="U46" s="192"/>
      <c r="V46" s="192"/>
      <c r="W46" s="192"/>
      <c r="X46" s="192"/>
      <c r="Y46" s="11"/>
      <c r="Z46" s="11"/>
      <c r="AA46" s="11"/>
      <c r="AB46" s="177">
        <v>43831</v>
      </c>
      <c r="AC46" s="29">
        <v>109712762</v>
      </c>
      <c r="AD46" s="38">
        <v>283056724.69999999</v>
      </c>
      <c r="AE46" s="76">
        <f t="shared" ref="AE46:AE77" si="9">(AD46/AC46)</f>
        <v>2.5799799361536446</v>
      </c>
      <c r="AG46" s="21"/>
      <c r="AH46" s="85">
        <v>1995</v>
      </c>
      <c r="AI46" s="88">
        <v>40254935.740000002</v>
      </c>
      <c r="AJ46" s="88">
        <v>51949088.399999999</v>
      </c>
      <c r="AK46" s="88">
        <v>57640593.75</v>
      </c>
      <c r="AL46" s="90">
        <v>56654123.710000001</v>
      </c>
      <c r="AM46" s="88">
        <v>59262797.789999999</v>
      </c>
      <c r="AN46" s="88">
        <v>60002704.100000001</v>
      </c>
      <c r="AO46" s="88">
        <v>60133659.630000003</v>
      </c>
      <c r="AP46" s="88">
        <v>56859069.520000003</v>
      </c>
      <c r="AQ46" s="88">
        <v>65498668.609999999</v>
      </c>
      <c r="AR46" s="88">
        <v>60426403.859999999</v>
      </c>
      <c r="AS46" s="88">
        <v>58321554.170000002</v>
      </c>
      <c r="AT46" s="88">
        <v>38170730.460000001</v>
      </c>
      <c r="AU46" s="99">
        <f t="shared" si="8"/>
        <v>665174329.74000001</v>
      </c>
      <c r="AV46" s="6"/>
    </row>
    <row r="47" spans="1:5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186"/>
      <c r="Q47" s="191"/>
      <c r="R47" s="6"/>
      <c r="S47" s="6"/>
      <c r="T47" s="6"/>
      <c r="U47" s="6"/>
      <c r="V47" s="6"/>
      <c r="W47" s="6"/>
      <c r="X47" s="6"/>
      <c r="Y47" s="6"/>
      <c r="Z47" s="6"/>
      <c r="AA47" s="6"/>
      <c r="AB47" s="177">
        <v>43862</v>
      </c>
      <c r="AC47" s="29">
        <v>131998915</v>
      </c>
      <c r="AD47" s="38">
        <v>334212222.10999995</v>
      </c>
      <c r="AE47" s="76">
        <f t="shared" si="9"/>
        <v>2.5319315852709847</v>
      </c>
      <c r="AG47" s="21"/>
      <c r="AH47" s="85">
        <v>1996</v>
      </c>
      <c r="AI47" s="88">
        <v>44852192.450000003</v>
      </c>
      <c r="AJ47" s="88">
        <v>41603572.420000002</v>
      </c>
      <c r="AK47" s="88">
        <v>55531920.780000001</v>
      </c>
      <c r="AL47" s="90">
        <v>50319542.479999997</v>
      </c>
      <c r="AM47" s="88">
        <v>52753057.649999999</v>
      </c>
      <c r="AN47" s="88">
        <v>50425664.299999997</v>
      </c>
      <c r="AO47" s="88">
        <v>52114113</v>
      </c>
      <c r="AP47" s="88">
        <v>52944599.25</v>
      </c>
      <c r="AQ47" s="88">
        <v>48190390.07</v>
      </c>
      <c r="AR47" s="88">
        <v>52741734.140000001</v>
      </c>
      <c r="AS47" s="88">
        <v>63433441.780000001</v>
      </c>
      <c r="AT47" s="88">
        <v>50397613.670000002</v>
      </c>
      <c r="AU47" s="99">
        <f t="shared" si="8"/>
        <v>615307841.98999989</v>
      </c>
      <c r="AV47" s="6"/>
    </row>
    <row r="48" spans="1:5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177">
        <v>43891</v>
      </c>
      <c r="AC48" s="29">
        <v>115811924</v>
      </c>
      <c r="AD48" s="38">
        <v>290384081.64000005</v>
      </c>
      <c r="AE48" s="76">
        <f t="shared" si="9"/>
        <v>2.5073763703295358</v>
      </c>
      <c r="AG48" s="7"/>
      <c r="AH48" s="85">
        <v>1997</v>
      </c>
      <c r="AI48" s="88">
        <v>46713635.789999999</v>
      </c>
      <c r="AJ48" s="88">
        <v>56824735.399999999</v>
      </c>
      <c r="AK48" s="88">
        <v>67882081.519999996</v>
      </c>
      <c r="AL48" s="90">
        <v>78186246.010000005</v>
      </c>
      <c r="AM48" s="88">
        <v>66377824.700000003</v>
      </c>
      <c r="AN48" s="88">
        <v>79176159.950000003</v>
      </c>
      <c r="AO48" s="88">
        <v>77741398.090000004</v>
      </c>
      <c r="AP48" s="88">
        <v>83223775.049999997</v>
      </c>
      <c r="AQ48" s="88">
        <v>75156050.959999993</v>
      </c>
      <c r="AR48" s="88">
        <v>85464006.140000001</v>
      </c>
      <c r="AS48" s="88">
        <v>77362810.780000001</v>
      </c>
      <c r="AT48" s="88">
        <v>77556119.510000005</v>
      </c>
      <c r="AU48" s="99">
        <f t="shared" si="8"/>
        <v>871664843.89999986</v>
      </c>
      <c r="AV48" s="6"/>
    </row>
    <row r="49" spans="1:49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77">
        <v>43922</v>
      </c>
      <c r="AC49" s="29">
        <v>127751797</v>
      </c>
      <c r="AD49" s="38">
        <v>317430911.43999994</v>
      </c>
      <c r="AE49" s="76">
        <f t="shared" si="9"/>
        <v>2.4847471338504925</v>
      </c>
      <c r="AG49" s="6"/>
      <c r="AH49" s="85">
        <v>1998</v>
      </c>
      <c r="AI49" s="88">
        <v>63530271.32</v>
      </c>
      <c r="AJ49" s="88">
        <v>72691608.349999994</v>
      </c>
      <c r="AK49" s="88">
        <v>89678948.150000006</v>
      </c>
      <c r="AL49" s="90">
        <v>91866268.950000003</v>
      </c>
      <c r="AM49" s="88">
        <v>92987416.890000001</v>
      </c>
      <c r="AN49" s="88">
        <v>77469935.670000002</v>
      </c>
      <c r="AO49" s="88">
        <v>67068006.719999999</v>
      </c>
      <c r="AP49" s="88">
        <v>67881873.730000004</v>
      </c>
      <c r="AQ49" s="88">
        <v>59427820.270000003</v>
      </c>
      <c r="AR49" s="88">
        <v>64035771.829999998</v>
      </c>
      <c r="AS49" s="88">
        <v>63299721.380000003</v>
      </c>
      <c r="AT49" s="88">
        <v>65113250.75</v>
      </c>
      <c r="AU49" s="99">
        <f t="shared" si="8"/>
        <v>875050894.00999999</v>
      </c>
      <c r="AV49" s="6"/>
    </row>
    <row r="50" spans="1:49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177">
        <v>43952</v>
      </c>
      <c r="AC50" s="29">
        <v>159145827</v>
      </c>
      <c r="AD50" s="38">
        <v>392124655.53000003</v>
      </c>
      <c r="AE50" s="76">
        <f t="shared" si="9"/>
        <v>2.4639330035967579</v>
      </c>
      <c r="AG50" s="6"/>
      <c r="AH50" s="85">
        <v>1999</v>
      </c>
      <c r="AI50" s="88">
        <v>55593036.780000001</v>
      </c>
      <c r="AJ50" s="88">
        <v>61026742.979999997</v>
      </c>
      <c r="AK50" s="88">
        <v>70886417.25</v>
      </c>
      <c r="AL50" s="90">
        <v>64895519.850000001</v>
      </c>
      <c r="AM50" s="88">
        <v>62595616.630000003</v>
      </c>
      <c r="AN50" s="88">
        <v>76921547.489999995</v>
      </c>
      <c r="AO50" s="88">
        <v>60904291.359999999</v>
      </c>
      <c r="AP50" s="88">
        <v>41918512.270000003</v>
      </c>
      <c r="AQ50" s="88">
        <v>39414762.020000003</v>
      </c>
      <c r="AR50" s="38">
        <v>33379680.309999999</v>
      </c>
      <c r="AS50" s="38">
        <v>25236010</v>
      </c>
      <c r="AT50" s="38">
        <v>24169978</v>
      </c>
      <c r="AU50" s="99">
        <f t="shared" si="8"/>
        <v>616942114.93999994</v>
      </c>
      <c r="AV50" s="6"/>
    </row>
    <row r="51" spans="1:49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177">
        <v>43983</v>
      </c>
      <c r="AC51" s="29">
        <v>122263463</v>
      </c>
      <c r="AD51" s="38">
        <v>291154723.31000012</v>
      </c>
      <c r="AE51" s="76">
        <f t="shared" si="9"/>
        <v>2.3813714757122502</v>
      </c>
      <c r="AG51" s="6"/>
      <c r="AH51" s="85">
        <v>2000</v>
      </c>
      <c r="AI51" s="38">
        <v>18526777.960000001</v>
      </c>
      <c r="AJ51" s="38">
        <v>20776663.109999999</v>
      </c>
      <c r="AK51" s="38">
        <v>25098273.559999999</v>
      </c>
      <c r="AL51" s="91">
        <v>37056599.310000002</v>
      </c>
      <c r="AM51" s="38">
        <v>35507979.32</v>
      </c>
      <c r="AN51" s="38">
        <v>33753779.869999997</v>
      </c>
      <c r="AO51" s="38">
        <v>20138536.239999998</v>
      </c>
      <c r="AP51" s="38">
        <v>14404428.470000001</v>
      </c>
      <c r="AQ51" s="38">
        <v>22401930.710000001</v>
      </c>
      <c r="AR51" s="38">
        <v>22698926.620000001</v>
      </c>
      <c r="AS51" s="38">
        <v>25693201.809999999</v>
      </c>
      <c r="AT51" s="38">
        <v>21351306.420000002</v>
      </c>
      <c r="AU51" s="100">
        <f t="shared" si="8"/>
        <v>297408403.40000004</v>
      </c>
      <c r="AV51" s="6"/>
    </row>
    <row r="52" spans="1:49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177">
        <v>44013</v>
      </c>
      <c r="AC52" s="29">
        <v>98311746</v>
      </c>
      <c r="AD52" s="38">
        <v>233305331.41000006</v>
      </c>
      <c r="AE52" s="76">
        <f t="shared" si="9"/>
        <v>2.3731175663384114</v>
      </c>
      <c r="AF52" s="6"/>
      <c r="AG52" s="6"/>
      <c r="AH52" s="85">
        <v>2001</v>
      </c>
      <c r="AI52" s="38">
        <v>21629912.510000002</v>
      </c>
      <c r="AJ52" s="38">
        <v>24426842.289999999</v>
      </c>
      <c r="AK52" s="38">
        <v>30174581.809999999</v>
      </c>
      <c r="AL52" s="91">
        <v>32232612.68</v>
      </c>
      <c r="AM52" s="38">
        <v>41023546.159999996</v>
      </c>
      <c r="AN52" s="38">
        <v>26692749.050000001</v>
      </c>
      <c r="AO52" s="38">
        <v>17568638.809999999</v>
      </c>
      <c r="AP52" s="38">
        <v>20523988.84</v>
      </c>
      <c r="AQ52" s="38">
        <v>17699236.27</v>
      </c>
      <c r="AR52" s="38">
        <v>16929778.129999999</v>
      </c>
      <c r="AS52" s="38">
        <v>18129766.879999999</v>
      </c>
      <c r="AT52" s="38">
        <v>13662419.65</v>
      </c>
      <c r="AU52" s="100">
        <f t="shared" si="8"/>
        <v>280694073.07999998</v>
      </c>
      <c r="AV52" s="6"/>
    </row>
    <row r="53" spans="1:49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177">
        <v>44044</v>
      </c>
      <c r="AC53" s="29">
        <v>115666912</v>
      </c>
      <c r="AD53" s="38">
        <v>269090673.78000003</v>
      </c>
      <c r="AE53" s="76">
        <f t="shared" si="9"/>
        <v>2.3264274037159391</v>
      </c>
      <c r="AF53" s="6"/>
      <c r="AG53" s="6"/>
      <c r="AH53" s="85">
        <v>2002</v>
      </c>
      <c r="AI53" s="38">
        <v>15448972.91</v>
      </c>
      <c r="AJ53" s="38">
        <v>18939306.879999999</v>
      </c>
      <c r="AK53" s="38">
        <v>27139338.18</v>
      </c>
      <c r="AL53" s="91">
        <v>25456268</v>
      </c>
      <c r="AM53" s="38">
        <v>30492221.710000001</v>
      </c>
      <c r="AN53" s="38">
        <v>30918659.059999999</v>
      </c>
      <c r="AO53" s="88">
        <v>21695083.68</v>
      </c>
      <c r="AP53" s="38">
        <v>19239122.510000002</v>
      </c>
      <c r="AQ53" s="38">
        <v>15767411.77</v>
      </c>
      <c r="AR53" s="38">
        <v>19398479.32</v>
      </c>
      <c r="AS53" s="38">
        <v>20763516.270000011</v>
      </c>
      <c r="AT53" s="38">
        <v>18600794.130000003</v>
      </c>
      <c r="AU53" s="100">
        <f t="shared" si="8"/>
        <v>263859174.42000002</v>
      </c>
      <c r="AV53" s="6"/>
    </row>
    <row r="54" spans="1:49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177">
        <v>44075</v>
      </c>
      <c r="AC54" s="29">
        <v>118950401</v>
      </c>
      <c r="AD54" s="38">
        <v>275908691.29999995</v>
      </c>
      <c r="AE54" s="76">
        <f t="shared" si="9"/>
        <v>2.3195272061335879</v>
      </c>
      <c r="AG54" s="6"/>
      <c r="AH54" s="85">
        <v>2003</v>
      </c>
      <c r="AI54" s="38">
        <v>20103764.179999996</v>
      </c>
      <c r="AJ54" s="38">
        <v>23497742.720000006</v>
      </c>
      <c r="AK54" s="38">
        <v>27856172.75</v>
      </c>
      <c r="AL54" s="91">
        <v>27762111.449999999</v>
      </c>
      <c r="AM54" s="38">
        <v>31913074.200000007</v>
      </c>
      <c r="AN54" s="38">
        <v>27004749.669999994</v>
      </c>
      <c r="AO54" s="88">
        <v>24597019.439999994</v>
      </c>
      <c r="AP54" s="38">
        <v>21212521.160000004</v>
      </c>
      <c r="AQ54" s="38">
        <v>23696728.599999998</v>
      </c>
      <c r="AR54" s="38">
        <v>24134996.189999998</v>
      </c>
      <c r="AS54" s="38">
        <v>25080541.259999994</v>
      </c>
      <c r="AT54" s="38">
        <v>26961474.260000002</v>
      </c>
      <c r="AU54" s="100">
        <f t="shared" si="8"/>
        <v>303820895.88</v>
      </c>
      <c r="AV54" s="6"/>
    </row>
    <row r="55" spans="1:49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177">
        <v>44105</v>
      </c>
      <c r="AC55" s="29">
        <v>141703470</v>
      </c>
      <c r="AD55" s="38">
        <v>337330000.86999995</v>
      </c>
      <c r="AE55" s="76">
        <f t="shared" si="9"/>
        <v>2.3805345124575985</v>
      </c>
      <c r="AG55" s="20"/>
      <c r="AH55" s="85">
        <v>2004</v>
      </c>
      <c r="AI55" s="38">
        <v>21874363.720000003</v>
      </c>
      <c r="AJ55" s="38">
        <v>33600441.199999988</v>
      </c>
      <c r="AK55" s="38">
        <v>27635648.630000006</v>
      </c>
      <c r="AL55" s="91">
        <v>33158335.420000006</v>
      </c>
      <c r="AM55" s="38">
        <v>27910923.749999996</v>
      </c>
      <c r="AN55" s="38">
        <v>30890133.130000003</v>
      </c>
      <c r="AO55" s="88">
        <v>31980691.760000005</v>
      </c>
      <c r="AP55" s="38">
        <v>24644885.07</v>
      </c>
      <c r="AQ55" s="38">
        <v>25327906.870000001</v>
      </c>
      <c r="AR55" s="38">
        <v>28022796.630000003</v>
      </c>
      <c r="AS55" s="38">
        <v>32874202.99000001</v>
      </c>
      <c r="AT55" s="38">
        <v>32227403.890000008</v>
      </c>
      <c r="AU55" s="100">
        <f t="shared" si="8"/>
        <v>350147733.06</v>
      </c>
      <c r="AV55" s="6"/>
    </row>
    <row r="56" spans="1:49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177">
        <v>44136</v>
      </c>
      <c r="AC56" s="29">
        <v>154257289</v>
      </c>
      <c r="AD56" s="38">
        <v>367520430.56</v>
      </c>
      <c r="AE56" s="76">
        <f t="shared" si="9"/>
        <v>2.3825158146011498</v>
      </c>
      <c r="AG56" s="20"/>
      <c r="AH56" s="85">
        <v>2005</v>
      </c>
      <c r="AI56" s="38">
        <v>29154043.030000009</v>
      </c>
      <c r="AJ56" s="38">
        <v>35438814.170000002</v>
      </c>
      <c r="AK56" s="38">
        <v>39413984.780000009</v>
      </c>
      <c r="AL56" s="91">
        <v>38594602.760000013</v>
      </c>
      <c r="AM56" s="38">
        <v>44992259.239999995</v>
      </c>
      <c r="AN56" s="38">
        <v>46041311.569999985</v>
      </c>
      <c r="AO56" s="88">
        <v>39350570.060000002</v>
      </c>
      <c r="AP56" s="38">
        <v>33852385.649999991</v>
      </c>
      <c r="AQ56" s="38">
        <v>37657283.600000001</v>
      </c>
      <c r="AR56" s="38">
        <v>42622153.670000017</v>
      </c>
      <c r="AS56" s="38">
        <v>51048878.350000009</v>
      </c>
      <c r="AT56" s="38">
        <v>42085200.11999999</v>
      </c>
      <c r="AU56" s="100">
        <f t="shared" si="8"/>
        <v>480251487.00000006</v>
      </c>
      <c r="AV56" s="6"/>
    </row>
    <row r="57" spans="1:49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177">
        <v>44166</v>
      </c>
      <c r="AC57" s="29">
        <v>95557708</v>
      </c>
      <c r="AD57" s="38">
        <v>220352183.37000003</v>
      </c>
      <c r="AE57" s="76">
        <f t="shared" si="9"/>
        <v>2.3059592782405374</v>
      </c>
      <c r="AG57" s="19"/>
      <c r="AH57" s="85">
        <v>2006</v>
      </c>
      <c r="AI57" s="38">
        <v>39066322.579999998</v>
      </c>
      <c r="AJ57" s="38">
        <v>40758572.040000014</v>
      </c>
      <c r="AK57" s="38">
        <v>59233961.729999997</v>
      </c>
      <c r="AL57" s="91">
        <v>54086959.820000015</v>
      </c>
      <c r="AM57" s="38">
        <v>54255036.840000011</v>
      </c>
      <c r="AN57" s="38">
        <v>51047563.93</v>
      </c>
      <c r="AO57" s="88">
        <v>46732923.849999994</v>
      </c>
      <c r="AP57" s="38">
        <v>48894584.609999999</v>
      </c>
      <c r="AQ57" s="38">
        <v>48563490.579999998</v>
      </c>
      <c r="AR57" s="38">
        <v>49090041.38000001</v>
      </c>
      <c r="AS57" s="38">
        <v>56233022.409999996</v>
      </c>
      <c r="AT57" s="38">
        <v>49708263.63000001</v>
      </c>
      <c r="AU57" s="100">
        <f t="shared" si="8"/>
        <v>597670743.39999998</v>
      </c>
      <c r="AV57" s="6"/>
    </row>
    <row r="58" spans="1:49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177">
        <v>44197</v>
      </c>
      <c r="AC58" s="29">
        <v>101421858</v>
      </c>
      <c r="AD58" s="38">
        <v>238565407.14000019</v>
      </c>
      <c r="AE58" s="76">
        <f t="shared" si="9"/>
        <v>2.3522089995629956</v>
      </c>
      <c r="AG58" s="19"/>
      <c r="AH58" s="85">
        <v>2007</v>
      </c>
      <c r="AI58" s="38">
        <v>40715748.480000004</v>
      </c>
      <c r="AJ58" s="38">
        <v>54233552.790000014</v>
      </c>
      <c r="AK58" s="38">
        <v>50433899.199999996</v>
      </c>
      <c r="AL58" s="91">
        <v>46941363.870000012</v>
      </c>
      <c r="AM58" s="38">
        <v>51399567.679999985</v>
      </c>
      <c r="AN58" s="38">
        <v>51839461.480000012</v>
      </c>
      <c r="AO58" s="88">
        <v>43763684.129999988</v>
      </c>
      <c r="AP58" s="38">
        <v>48953575.189999983</v>
      </c>
      <c r="AQ58" s="38">
        <v>44693323.630000003</v>
      </c>
      <c r="AR58" s="38">
        <v>44693323.630000003</v>
      </c>
      <c r="AS58" s="38">
        <v>51914139.369999997</v>
      </c>
      <c r="AT58" s="38">
        <v>52446872.700000003</v>
      </c>
      <c r="AU58" s="100">
        <f t="shared" si="8"/>
        <v>582028512.14999998</v>
      </c>
      <c r="AV58" s="6"/>
      <c r="AW58" s="11"/>
    </row>
    <row r="59" spans="1:49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177">
        <v>44228</v>
      </c>
      <c r="AC59" s="29">
        <v>126636641</v>
      </c>
      <c r="AD59" s="38">
        <v>288295658.07000005</v>
      </c>
      <c r="AE59" s="76">
        <f t="shared" si="9"/>
        <v>2.2765579992760552</v>
      </c>
      <c r="AG59" s="6"/>
      <c r="AH59" s="85">
        <v>2008</v>
      </c>
      <c r="AI59" s="38">
        <v>40595281.230000004</v>
      </c>
      <c r="AJ59" s="38">
        <v>56070412.209999986</v>
      </c>
      <c r="AK59" s="38">
        <v>50786840.580000013</v>
      </c>
      <c r="AL59" s="91">
        <v>55342963.830000021</v>
      </c>
      <c r="AM59" s="38">
        <v>76911546.619999975</v>
      </c>
      <c r="AN59" s="38">
        <v>59951291.290000014</v>
      </c>
      <c r="AO59" s="88">
        <v>59207290</v>
      </c>
      <c r="AP59" s="38">
        <v>62964717.310000002</v>
      </c>
      <c r="AQ59" s="38">
        <v>56481844.37999998</v>
      </c>
      <c r="AR59" s="38">
        <v>57544095.209999993</v>
      </c>
      <c r="AS59" s="38">
        <v>54332823.309999995</v>
      </c>
      <c r="AT59" s="38">
        <v>43280040.81000001</v>
      </c>
      <c r="AU59" s="100">
        <f t="shared" si="8"/>
        <v>673469146.78000009</v>
      </c>
      <c r="AV59" s="6"/>
    </row>
    <row r="60" spans="1:49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177">
        <v>44256</v>
      </c>
      <c r="AC60" s="29">
        <v>137398429</v>
      </c>
      <c r="AD60" s="38">
        <v>325992264.56999999</v>
      </c>
      <c r="AE60" s="76">
        <f t="shared" si="9"/>
        <v>2.3726054725851342</v>
      </c>
      <c r="AG60" s="6"/>
      <c r="AH60" s="85">
        <v>2009</v>
      </c>
      <c r="AI60" s="38">
        <v>41640527.50999999</v>
      </c>
      <c r="AJ60" s="38">
        <v>46007855.340000004</v>
      </c>
      <c r="AK60" s="38">
        <v>54159262.600000009</v>
      </c>
      <c r="AL60" s="91">
        <v>50149870.719999999</v>
      </c>
      <c r="AM60" s="38">
        <v>53962147.099999987</v>
      </c>
      <c r="AN60" s="38">
        <v>51368375.610000007</v>
      </c>
      <c r="AO60" s="88">
        <v>55253051.700000003</v>
      </c>
      <c r="AP60" s="38">
        <v>53348815.870000005</v>
      </c>
      <c r="AQ60" s="38">
        <v>41943303.5</v>
      </c>
      <c r="AR60" s="38">
        <v>55944151.919999994</v>
      </c>
      <c r="AS60" s="38">
        <v>52488715.140000008</v>
      </c>
      <c r="AT60" s="38">
        <v>50988037.240000017</v>
      </c>
      <c r="AU60" s="100">
        <f t="shared" si="8"/>
        <v>607254114.25</v>
      </c>
      <c r="AV60" s="11"/>
    </row>
    <row r="61" spans="1:49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177">
        <v>44287</v>
      </c>
      <c r="AC61" s="29">
        <v>167273101</v>
      </c>
      <c r="AD61" s="38">
        <v>404490954.65999979</v>
      </c>
      <c r="AE61" s="76">
        <f t="shared" si="9"/>
        <v>2.4181470436182071</v>
      </c>
      <c r="AH61" s="85">
        <v>2010</v>
      </c>
      <c r="AI61" s="38">
        <v>42458031.88000001</v>
      </c>
      <c r="AJ61" s="38">
        <v>45387464.640000008</v>
      </c>
      <c r="AK61" s="38">
        <v>53082972.140000015</v>
      </c>
      <c r="AL61" s="91">
        <v>53167381.210000023</v>
      </c>
      <c r="AM61" s="38">
        <v>71120342.620000005</v>
      </c>
      <c r="AN61" s="38">
        <v>68939664.890000015</v>
      </c>
      <c r="AO61" s="88">
        <v>65680651.089999996</v>
      </c>
      <c r="AP61" s="38">
        <v>56129679.450000003</v>
      </c>
      <c r="AQ61" s="38">
        <v>60754426.859999999</v>
      </c>
      <c r="AR61" s="38">
        <v>74420672.010000005</v>
      </c>
      <c r="AS61" s="38">
        <v>76396458.239999995</v>
      </c>
      <c r="AT61" s="38">
        <v>67942428.499999985</v>
      </c>
      <c r="AU61" s="100">
        <f t="shared" si="8"/>
        <v>735480173.53000009</v>
      </c>
      <c r="AV61" s="11"/>
    </row>
    <row r="62" spans="1:49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177">
        <v>44317</v>
      </c>
      <c r="AC62" s="29">
        <v>161190067</v>
      </c>
      <c r="AD62" s="38">
        <v>406308292.1500001</v>
      </c>
      <c r="AE62" s="76">
        <f t="shared" si="9"/>
        <v>2.5206782260968978</v>
      </c>
      <c r="AH62" s="85">
        <v>2011</v>
      </c>
      <c r="AI62" s="38">
        <v>66384011.909999989</v>
      </c>
      <c r="AJ62" s="38">
        <v>71315654.910000011</v>
      </c>
      <c r="AK62" s="38">
        <v>86564266.200000003</v>
      </c>
      <c r="AL62" s="91">
        <v>90490538.379999995</v>
      </c>
      <c r="AM62" s="38">
        <v>83669076.439999998</v>
      </c>
      <c r="AN62" s="38">
        <v>82406583.860000014</v>
      </c>
      <c r="AO62" s="88">
        <v>93164316.999999985</v>
      </c>
      <c r="AP62" s="38">
        <v>79098433.719999984</v>
      </c>
      <c r="AQ62" s="38">
        <v>77408784.579999983</v>
      </c>
      <c r="AR62" s="38">
        <v>84581301.790000007</v>
      </c>
      <c r="AS62" s="38">
        <v>86236344.480000004</v>
      </c>
      <c r="AT62" s="38">
        <v>92046077.429999992</v>
      </c>
      <c r="AU62" s="100">
        <f t="shared" si="8"/>
        <v>993365390.69999993</v>
      </c>
      <c r="AV62" s="6"/>
    </row>
    <row r="63" spans="1:49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177">
        <v>44348</v>
      </c>
      <c r="AC63" s="29">
        <v>153299074</v>
      </c>
      <c r="AD63" s="38">
        <v>414774773.79000008</v>
      </c>
      <c r="AE63" s="76">
        <f t="shared" si="9"/>
        <v>2.705657398752455</v>
      </c>
      <c r="AH63" s="85">
        <v>2012</v>
      </c>
      <c r="AI63" s="38">
        <v>78244139.560000017</v>
      </c>
      <c r="AJ63" s="38">
        <v>78863263.409999996</v>
      </c>
      <c r="AK63" s="38">
        <v>104608708.81999996</v>
      </c>
      <c r="AL63" s="91">
        <v>88673668.790000007</v>
      </c>
      <c r="AM63" s="38">
        <v>110019886.98999999</v>
      </c>
      <c r="AN63" s="38">
        <v>116181271.07000001</v>
      </c>
      <c r="AO63" s="88">
        <v>106021654.93000001</v>
      </c>
      <c r="AP63" s="38">
        <v>92397063.270000026</v>
      </c>
      <c r="AQ63" s="38">
        <v>80399903.540000007</v>
      </c>
      <c r="AR63" s="38">
        <v>85060936.649999961</v>
      </c>
      <c r="AS63" s="38">
        <v>93755702.189999998</v>
      </c>
      <c r="AT63" s="38">
        <v>99097509.340000004</v>
      </c>
      <c r="AU63" s="100">
        <f t="shared" si="8"/>
        <v>1133323708.5599997</v>
      </c>
      <c r="AV63" s="6"/>
    </row>
    <row r="64" spans="1:49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177">
        <v>44378</v>
      </c>
      <c r="AC64" s="29">
        <v>162826458</v>
      </c>
      <c r="AD64" s="38">
        <v>459572273.56</v>
      </c>
      <c r="AE64" s="76">
        <f t="shared" si="9"/>
        <v>2.8224668104000643</v>
      </c>
      <c r="AH64" s="85">
        <v>2013</v>
      </c>
      <c r="AI64" s="38">
        <v>81914461.140000001</v>
      </c>
      <c r="AJ64" s="38">
        <v>97244443.480000004</v>
      </c>
      <c r="AK64" s="38">
        <v>119835510.96000001</v>
      </c>
      <c r="AL64" s="91">
        <v>124617195.06</v>
      </c>
      <c r="AM64" s="38">
        <v>162055903.61000001</v>
      </c>
      <c r="AN64" s="38">
        <v>135162580.69</v>
      </c>
      <c r="AO64" s="38">
        <v>124448063.19</v>
      </c>
      <c r="AP64" s="95">
        <v>153791820.34</v>
      </c>
      <c r="AQ64" s="38">
        <v>132005317.49000001</v>
      </c>
      <c r="AR64" s="38">
        <v>161975716.72</v>
      </c>
      <c r="AS64" s="38">
        <v>167819922.09</v>
      </c>
      <c r="AT64" s="38">
        <v>159740973.34999999</v>
      </c>
      <c r="AU64" s="100">
        <f t="shared" si="8"/>
        <v>1620611908.1199999</v>
      </c>
      <c r="AV64" s="7"/>
    </row>
    <row r="65" spans="1:48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177">
        <v>44409</v>
      </c>
      <c r="AC65" s="29">
        <v>152297115</v>
      </c>
      <c r="AD65" s="38">
        <v>441272957.15000015</v>
      </c>
      <c r="AE65" s="76">
        <f t="shared" si="9"/>
        <v>2.8974479073356063</v>
      </c>
      <c r="AH65" s="85">
        <v>2014</v>
      </c>
      <c r="AI65" s="38">
        <v>157270263.31999999</v>
      </c>
      <c r="AJ65" s="38">
        <v>186176628.27000001</v>
      </c>
      <c r="AK65" s="38">
        <v>209237700.49000001</v>
      </c>
      <c r="AL65" s="91">
        <v>202259494.34999999</v>
      </c>
      <c r="AM65" s="38">
        <v>204396213.88999999</v>
      </c>
      <c r="AN65" s="38">
        <v>202300302.75999999</v>
      </c>
      <c r="AO65" s="38">
        <v>186050165.88</v>
      </c>
      <c r="AP65" s="95">
        <v>192569703.63999999</v>
      </c>
      <c r="AQ65" s="38">
        <v>193567118.86000001</v>
      </c>
      <c r="AR65" s="38">
        <v>203766203.21000001</v>
      </c>
      <c r="AS65" s="38">
        <v>190634425.56</v>
      </c>
      <c r="AT65" s="38">
        <v>161389047.71000001</v>
      </c>
      <c r="AU65" s="100">
        <f t="shared" si="8"/>
        <v>2289617267.9400001</v>
      </c>
      <c r="AV65" s="6"/>
    </row>
    <row r="66" spans="1:48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177">
        <v>44440</v>
      </c>
      <c r="AC66" s="29">
        <v>164254725</v>
      </c>
      <c r="AD66" s="38">
        <v>493016057.37999988</v>
      </c>
      <c r="AE66" s="76">
        <f t="shared" si="9"/>
        <v>3.0015334863578498</v>
      </c>
      <c r="AH66" s="85">
        <v>2015</v>
      </c>
      <c r="AI66" s="40">
        <v>172181928.16</v>
      </c>
      <c r="AJ66" s="40">
        <v>179612761.63000005</v>
      </c>
      <c r="AK66" s="40">
        <v>200433236.15000001</v>
      </c>
      <c r="AL66" s="92">
        <v>176547639.62</v>
      </c>
      <c r="AM66" s="40">
        <v>216058473.84999999</v>
      </c>
      <c r="AN66" s="40">
        <v>205984269.31</v>
      </c>
      <c r="AO66" s="40">
        <v>194243215.44</v>
      </c>
      <c r="AP66" s="38">
        <v>200190621.66</v>
      </c>
      <c r="AQ66" s="38">
        <v>184618191.78</v>
      </c>
      <c r="AR66" s="38">
        <v>192641963.93000001</v>
      </c>
      <c r="AS66" s="38">
        <v>184986307.66</v>
      </c>
      <c r="AT66" s="38">
        <v>197403375.09999999</v>
      </c>
      <c r="AU66" s="100">
        <f t="shared" si="8"/>
        <v>2304901984.2900004</v>
      </c>
      <c r="AV66" s="15"/>
    </row>
    <row r="67" spans="1:48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177">
        <v>44470</v>
      </c>
      <c r="AC67" s="29">
        <v>155185007</v>
      </c>
      <c r="AD67" s="38">
        <v>485194548.26999998</v>
      </c>
      <c r="AE67" s="76">
        <f t="shared" si="9"/>
        <v>3.1265555716345714</v>
      </c>
      <c r="AG67" s="18"/>
      <c r="AH67" s="85">
        <v>2016</v>
      </c>
      <c r="AI67" s="40">
        <v>167851545.31</v>
      </c>
      <c r="AJ67" s="40">
        <v>172469337.84999999</v>
      </c>
      <c r="AK67" s="40">
        <v>191596585.38</v>
      </c>
      <c r="AL67" s="92">
        <v>206677641.86000001</v>
      </c>
      <c r="AM67" s="40">
        <v>234647491.84999999</v>
      </c>
      <c r="AN67" s="40">
        <v>217977716.47999999</v>
      </c>
      <c r="AO67" s="40">
        <v>223165859.21999997</v>
      </c>
      <c r="AP67" s="38">
        <v>197831552.56999999</v>
      </c>
      <c r="AQ67" s="38">
        <v>205265451.81</v>
      </c>
      <c r="AR67" s="38">
        <v>231275044.08000001</v>
      </c>
      <c r="AS67" s="38">
        <v>204222661.30999985</v>
      </c>
      <c r="AT67" s="38">
        <v>202303976.77000001</v>
      </c>
      <c r="AU67" s="100">
        <f t="shared" si="8"/>
        <v>2455284864.4899998</v>
      </c>
      <c r="AV67" s="7"/>
    </row>
    <row r="68" spans="1:48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177">
        <v>44501</v>
      </c>
      <c r="AC68" s="29">
        <v>188165830</v>
      </c>
      <c r="AD68" s="38">
        <v>582151974.10999978</v>
      </c>
      <c r="AE68" s="76">
        <f t="shared" si="9"/>
        <v>3.0938240705552107</v>
      </c>
      <c r="AG68" s="15"/>
      <c r="AH68" s="85">
        <v>2017</v>
      </c>
      <c r="AI68" s="40">
        <v>199045945.5</v>
      </c>
      <c r="AJ68" s="40">
        <v>206099394.28</v>
      </c>
      <c r="AK68" s="40">
        <v>222036343.91</v>
      </c>
      <c r="AL68" s="92">
        <v>245601181.59</v>
      </c>
      <c r="AM68" s="40">
        <v>262213940.41999999</v>
      </c>
      <c r="AN68" s="38">
        <v>259491252.75999996</v>
      </c>
      <c r="AO68" s="38">
        <v>274293480.52999997</v>
      </c>
      <c r="AP68" s="38">
        <v>221409741.70000002</v>
      </c>
      <c r="AQ68" s="39">
        <v>207106338.45000005</v>
      </c>
      <c r="AR68" s="38">
        <v>268999147.16999996</v>
      </c>
      <c r="AS68" s="38">
        <v>218612937.19999999</v>
      </c>
      <c r="AT68" s="38">
        <v>275721729.26000005</v>
      </c>
      <c r="AU68" s="100">
        <f t="shared" si="8"/>
        <v>2860631432.77</v>
      </c>
      <c r="AV68" s="7"/>
    </row>
    <row r="69" spans="1:48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188"/>
      <c r="Z69" s="188"/>
      <c r="AA69" s="188"/>
      <c r="AB69" s="177">
        <v>44531</v>
      </c>
      <c r="AC69" s="29">
        <f>+AT36</f>
        <v>95557708</v>
      </c>
      <c r="AD69" s="38">
        <f>+AT71</f>
        <v>220352183.37000003</v>
      </c>
      <c r="AE69" s="76">
        <f t="shared" si="9"/>
        <v>2.3059592782405374</v>
      </c>
      <c r="AG69" s="7"/>
      <c r="AH69" s="85">
        <v>2018</v>
      </c>
      <c r="AI69" s="40">
        <v>228251420.47999999</v>
      </c>
      <c r="AJ69" s="40">
        <v>225804061.73000008</v>
      </c>
      <c r="AK69" s="39">
        <v>250423741.74999991</v>
      </c>
      <c r="AL69" s="93">
        <v>315475764.76999998</v>
      </c>
      <c r="AM69" s="39">
        <v>312424062.74000001</v>
      </c>
      <c r="AN69" s="39">
        <v>253377264.18000004</v>
      </c>
      <c r="AO69" s="94">
        <v>281940230</v>
      </c>
      <c r="AP69" s="39">
        <v>275218913.16999996</v>
      </c>
      <c r="AQ69" s="38">
        <v>247966603.73999998</v>
      </c>
      <c r="AR69" s="38">
        <v>276231792.63999999</v>
      </c>
      <c r="AS69" s="40">
        <v>266763496.36000004</v>
      </c>
      <c r="AT69" s="40">
        <v>264838171.44000006</v>
      </c>
      <c r="AU69" s="99">
        <f t="shared" si="8"/>
        <v>3198715522.9999995</v>
      </c>
      <c r="AV69" s="7"/>
    </row>
    <row r="70" spans="1:48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186"/>
      <c r="Z70" s="186"/>
      <c r="AA70" s="186"/>
      <c r="AB70" s="177">
        <v>44562</v>
      </c>
      <c r="AC70" s="29">
        <v>161094284</v>
      </c>
      <c r="AD70" s="38">
        <v>470006158.97999978</v>
      </c>
      <c r="AE70" s="76">
        <f t="shared" si="9"/>
        <v>2.9175843320424688</v>
      </c>
      <c r="AG70" s="7"/>
      <c r="AH70" s="85">
        <v>2019</v>
      </c>
      <c r="AI70" s="40">
        <v>237806527.17000008</v>
      </c>
      <c r="AJ70" s="40">
        <v>267058137.86000001</v>
      </c>
      <c r="AK70" s="40">
        <v>308545725.49000001</v>
      </c>
      <c r="AL70" s="93">
        <v>319096198.44999999</v>
      </c>
      <c r="AM70" s="38">
        <v>318003984.67999995</v>
      </c>
      <c r="AN70" s="39">
        <v>320166090.88999999</v>
      </c>
      <c r="AO70" s="94">
        <v>324050947.59999985</v>
      </c>
      <c r="AP70" s="96">
        <v>326912721.97000003</v>
      </c>
      <c r="AQ70" s="38">
        <v>284125531.82000011</v>
      </c>
      <c r="AR70" s="38">
        <v>305288552.73999995</v>
      </c>
      <c r="AS70" s="38">
        <v>364320933.26999992</v>
      </c>
      <c r="AT70" s="40">
        <v>277308728.72000003</v>
      </c>
      <c r="AU70" s="99">
        <f t="shared" si="8"/>
        <v>3652684080.6599998</v>
      </c>
      <c r="AV70" s="11"/>
    </row>
    <row r="71" spans="1:48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AB71" s="177">
        <v>44593</v>
      </c>
      <c r="AC71" s="29">
        <v>180446924</v>
      </c>
      <c r="AD71" s="38">
        <v>532430796.37</v>
      </c>
      <c r="AE71" s="76">
        <f t="shared" si="9"/>
        <v>2.9506227347494161</v>
      </c>
      <c r="AG71" s="7"/>
      <c r="AH71" s="85">
        <v>2020</v>
      </c>
      <c r="AI71" s="40">
        <v>283056724.69999999</v>
      </c>
      <c r="AJ71" s="40">
        <v>334212222.10999995</v>
      </c>
      <c r="AK71" s="40">
        <v>290384081.64000005</v>
      </c>
      <c r="AL71" s="93">
        <v>317430911.43999994</v>
      </c>
      <c r="AM71" s="38">
        <v>392124655.53000003</v>
      </c>
      <c r="AN71" s="39">
        <v>291154723.31000012</v>
      </c>
      <c r="AO71" s="94">
        <v>233305331.41000006</v>
      </c>
      <c r="AP71" s="96">
        <v>269090673.78000003</v>
      </c>
      <c r="AQ71" s="38">
        <v>275908691.29999995</v>
      </c>
      <c r="AR71" s="38">
        <v>337330000.86999995</v>
      </c>
      <c r="AS71" s="38">
        <v>367520430.56</v>
      </c>
      <c r="AT71" s="40">
        <v>220352183.37000003</v>
      </c>
      <c r="AU71" s="99">
        <f t="shared" si="8"/>
        <v>3611870630.02</v>
      </c>
    </row>
    <row r="72" spans="1:48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AB72" s="177">
        <v>44621</v>
      </c>
      <c r="AC72" s="29">
        <v>184043936</v>
      </c>
      <c r="AD72" s="38">
        <v>542803777.60000002</v>
      </c>
      <c r="AE72" s="76">
        <f t="shared" si="9"/>
        <v>2.9493162849983823</v>
      </c>
      <c r="AG72" s="7"/>
      <c r="AH72" s="85">
        <v>2021</v>
      </c>
      <c r="AI72" s="40">
        <v>238565407.14000019</v>
      </c>
      <c r="AJ72" s="40">
        <v>288295658.07000005</v>
      </c>
      <c r="AK72" s="40">
        <v>325992264.56999999</v>
      </c>
      <c r="AL72" s="93">
        <v>404490954.65999979</v>
      </c>
      <c r="AM72" s="38">
        <v>406308292.1500001</v>
      </c>
      <c r="AN72" s="39">
        <v>414774773.79000008</v>
      </c>
      <c r="AO72" s="94">
        <v>459572273.56</v>
      </c>
      <c r="AP72" s="96">
        <v>441272957.15000015</v>
      </c>
      <c r="AQ72" s="38">
        <v>493016057.37999988</v>
      </c>
      <c r="AR72" s="38">
        <v>485194548.26999998</v>
      </c>
      <c r="AS72" s="38">
        <v>582151974.10999978</v>
      </c>
      <c r="AT72" s="40">
        <v>539190088.63000011</v>
      </c>
      <c r="AU72" s="99">
        <f t="shared" si="8"/>
        <v>5078825249.4800005</v>
      </c>
      <c r="AV72" s="6"/>
    </row>
    <row r="73" spans="1:48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188"/>
      <c r="U73" s="188"/>
      <c r="V73" s="188"/>
      <c r="W73" s="188"/>
      <c r="X73" s="188"/>
      <c r="AB73" s="177">
        <v>44652</v>
      </c>
      <c r="AC73" s="29">
        <v>182579815</v>
      </c>
      <c r="AD73" s="38">
        <v>538747730.44999993</v>
      </c>
      <c r="AE73" s="76">
        <f t="shared" si="9"/>
        <v>2.9507518695316892</v>
      </c>
      <c r="AG73" s="7"/>
      <c r="AH73" s="85">
        <v>2022</v>
      </c>
      <c r="AI73" s="40">
        <v>470006158.97999978</v>
      </c>
      <c r="AJ73" s="40">
        <v>532430796.37</v>
      </c>
      <c r="AK73" s="40">
        <v>542803778</v>
      </c>
      <c r="AL73" s="92">
        <v>538747730.44999993</v>
      </c>
      <c r="AM73" s="40">
        <v>610058453.05000019</v>
      </c>
      <c r="AN73" s="40">
        <v>599027188</v>
      </c>
      <c r="AO73" s="40">
        <v>653990770.48000014</v>
      </c>
      <c r="AP73" s="40">
        <v>534345749.87999988</v>
      </c>
      <c r="AQ73" s="40">
        <v>604738273.55000007</v>
      </c>
      <c r="AR73" s="97">
        <v>580802945.64999998</v>
      </c>
      <c r="AS73" s="38">
        <v>495790979.32999998</v>
      </c>
      <c r="AT73" s="40">
        <v>490442025.9600001</v>
      </c>
      <c r="AU73" s="99">
        <f t="shared" si="8"/>
        <v>6653184849.6999998</v>
      </c>
      <c r="AV73" s="6"/>
    </row>
    <row r="74" spans="1:48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188"/>
      <c r="U74" s="188"/>
      <c r="V74" s="188"/>
      <c r="W74" s="188"/>
      <c r="X74" s="188"/>
      <c r="AB74" s="177">
        <v>44682</v>
      </c>
      <c r="AC74" s="29">
        <v>208671837</v>
      </c>
      <c r="AD74" s="38">
        <v>610058453.05000019</v>
      </c>
      <c r="AE74" s="76">
        <f t="shared" si="9"/>
        <v>2.9235303710390022</v>
      </c>
      <c r="AG74" s="7"/>
      <c r="AH74" s="85">
        <v>2023</v>
      </c>
      <c r="AI74" s="40">
        <v>518157909.93000001</v>
      </c>
      <c r="AJ74" s="40">
        <v>509310178.85000002</v>
      </c>
      <c r="AK74" s="40">
        <v>589982368.05000007</v>
      </c>
      <c r="AL74" s="92">
        <v>516304993.93000001</v>
      </c>
      <c r="AM74" s="40">
        <v>573666931.82000005</v>
      </c>
      <c r="AN74" s="40">
        <v>570758617.6099999</v>
      </c>
      <c r="AO74" s="40">
        <v>503906047.98000002</v>
      </c>
      <c r="AP74" s="40">
        <v>489472611.01999998</v>
      </c>
      <c r="AQ74" s="40">
        <v>547886534.18000007</v>
      </c>
      <c r="AR74" s="97">
        <v>495078500.28000003</v>
      </c>
      <c r="AS74" s="38">
        <v>471702913.96000004</v>
      </c>
      <c r="AT74" s="40">
        <v>502499848.62999988</v>
      </c>
      <c r="AU74" s="99">
        <v>6288727456.2399998</v>
      </c>
      <c r="AV74" s="6"/>
    </row>
    <row r="75" spans="1:48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86"/>
      <c r="U75" s="186"/>
      <c r="V75" s="186"/>
      <c r="W75" s="186"/>
      <c r="X75" s="186"/>
      <c r="AB75" s="177">
        <v>44713</v>
      </c>
      <c r="AC75" s="29">
        <v>209466750</v>
      </c>
      <c r="AD75" s="38">
        <v>599027188</v>
      </c>
      <c r="AE75" s="76">
        <f t="shared" si="9"/>
        <v>2.85977219773544</v>
      </c>
      <c r="AH75" s="85">
        <v>2024</v>
      </c>
      <c r="AI75" s="40">
        <v>431631449.03999996</v>
      </c>
      <c r="AJ75" s="40">
        <v>453336476.48000002</v>
      </c>
      <c r="AK75" s="40">
        <v>460131615.48999983</v>
      </c>
      <c r="AL75" s="92">
        <v>539056871.41999996</v>
      </c>
      <c r="AM75" s="40">
        <v>602227046.5</v>
      </c>
      <c r="AN75" s="40">
        <v>523728067.52499998</v>
      </c>
      <c r="AO75" s="40">
        <v>480539138.24000001</v>
      </c>
      <c r="AP75" s="40">
        <v>513808828.35000002</v>
      </c>
      <c r="AQ75" s="40">
        <v>469609820.52999997</v>
      </c>
      <c r="AR75" s="97">
        <v>440920579.88</v>
      </c>
      <c r="AS75" s="38">
        <v>637745563.21000004</v>
      </c>
      <c r="AT75" s="40">
        <v>515712023.58999997</v>
      </c>
      <c r="AU75" s="99">
        <v>6068447480.2550001</v>
      </c>
      <c r="AV75" s="6"/>
    </row>
    <row r="76" spans="1:48" ht="16.5" thickBot="1" x14ac:dyDescent="0.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186"/>
      <c r="U76" s="186"/>
      <c r="V76" s="186"/>
      <c r="W76" s="186"/>
      <c r="X76" s="186"/>
      <c r="AB76" s="177">
        <v>44743</v>
      </c>
      <c r="AC76" s="29">
        <v>227749024</v>
      </c>
      <c r="AD76" s="38">
        <v>653990770.48000014</v>
      </c>
      <c r="AE76" s="76">
        <f t="shared" si="9"/>
        <v>2.8715414845422131</v>
      </c>
      <c r="AH76" s="86">
        <v>2025</v>
      </c>
      <c r="AI76" s="54">
        <v>544523353.16999996</v>
      </c>
      <c r="AJ76" s="54">
        <v>588784834.12</v>
      </c>
      <c r="AK76" s="123">
        <v>610022218.69799995</v>
      </c>
      <c r="AL76" s="144">
        <v>606151241.76999998</v>
      </c>
      <c r="AM76" s="137">
        <v>785190445.77999997</v>
      </c>
      <c r="AN76" s="172">
        <v>659340731.24800003</v>
      </c>
      <c r="AO76" s="137">
        <v>568191194.97000003</v>
      </c>
      <c r="AP76" s="172">
        <v>580596343.63999999</v>
      </c>
      <c r="AQ76" s="172">
        <v>571165905.01499999</v>
      </c>
      <c r="AR76" s="172">
        <v>650457489.13999999</v>
      </c>
      <c r="AS76" s="137">
        <v>679839844.10599995</v>
      </c>
      <c r="AT76" s="144">
        <v>630450452.71000004</v>
      </c>
      <c r="AU76" s="122">
        <f>SUM(AI76:AT76)</f>
        <v>7474714054.3670015</v>
      </c>
      <c r="AV76" s="6"/>
    </row>
    <row r="77" spans="1:48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186"/>
      <c r="U77" s="186"/>
      <c r="V77" s="186"/>
      <c r="W77" s="186"/>
      <c r="X77" s="186"/>
      <c r="AB77" s="177">
        <v>44774</v>
      </c>
      <c r="AC77" s="29">
        <v>183783270</v>
      </c>
      <c r="AD77" s="38">
        <v>534345749.87999988</v>
      </c>
      <c r="AE77" s="76">
        <f t="shared" si="9"/>
        <v>2.9074776495161929</v>
      </c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</row>
    <row r="78" spans="1:48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186"/>
      <c r="U78" s="186"/>
      <c r="V78" s="186"/>
      <c r="W78" s="186"/>
      <c r="X78" s="186"/>
      <c r="AB78" s="177">
        <v>44805</v>
      </c>
      <c r="AC78" s="29">
        <v>209270183</v>
      </c>
      <c r="AD78" s="38">
        <v>604738273.55000007</v>
      </c>
      <c r="AE78" s="76">
        <f t="shared" ref="AE78:AE102" si="10">(AD78/AC78)</f>
        <v>2.8897488637929851</v>
      </c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</row>
    <row r="79" spans="1:48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188"/>
      <c r="U79" s="188"/>
      <c r="V79" s="188"/>
      <c r="W79" s="188"/>
      <c r="X79" s="188"/>
      <c r="AB79" s="177">
        <v>44835</v>
      </c>
      <c r="AC79" s="29">
        <v>205648136</v>
      </c>
      <c r="AD79" s="38">
        <v>580802945.64999998</v>
      </c>
      <c r="AE79" s="76">
        <f t="shared" si="10"/>
        <v>2.8242558233058821</v>
      </c>
      <c r="AG79" s="17"/>
      <c r="AH79" s="6"/>
      <c r="AI79" s="6"/>
      <c r="AJ79" s="6"/>
      <c r="AK79" s="6"/>
      <c r="AN79" s="6"/>
      <c r="AO79" s="6"/>
      <c r="AP79" s="6"/>
      <c r="AQ79" s="6"/>
      <c r="AR79" s="6"/>
      <c r="AS79" s="6"/>
      <c r="AT79" s="6"/>
      <c r="AU79" s="6"/>
      <c r="AV79" s="6"/>
    </row>
    <row r="80" spans="1:48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11"/>
      <c r="X80" s="11"/>
      <c r="Y80" s="7"/>
      <c r="Z80" s="7"/>
      <c r="AA80" s="193"/>
      <c r="AB80" s="177">
        <v>44866</v>
      </c>
      <c r="AC80" s="29">
        <v>188596398</v>
      </c>
      <c r="AD80" s="38">
        <v>495790979.32999998</v>
      </c>
      <c r="AE80" s="76">
        <f t="shared" si="10"/>
        <v>2.628846492232582</v>
      </c>
      <c r="AG80" s="17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</row>
    <row r="81" spans="1:48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11"/>
      <c r="X81" s="11"/>
      <c r="Y81" s="7"/>
      <c r="Z81" s="7"/>
      <c r="AA81" s="193"/>
      <c r="AB81" s="177">
        <v>44896</v>
      </c>
      <c r="AC81" s="29">
        <v>197378288</v>
      </c>
      <c r="AD81" s="40">
        <v>490442025.9600001</v>
      </c>
      <c r="AE81" s="76">
        <f t="shared" si="10"/>
        <v>2.4847820443148239</v>
      </c>
      <c r="AG81" s="16"/>
      <c r="AV81" s="6"/>
    </row>
    <row r="82" spans="1:48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11"/>
      <c r="X82" s="11"/>
      <c r="Y82" s="7"/>
      <c r="Z82" s="7"/>
      <c r="AA82" s="193"/>
      <c r="AB82" s="177">
        <v>44927</v>
      </c>
      <c r="AC82" s="29">
        <f>$AI$40</f>
        <v>196676284</v>
      </c>
      <c r="AD82" s="40">
        <f>$AI$75</f>
        <v>431631449.03999996</v>
      </c>
      <c r="AE82" s="76">
        <f t="shared" si="10"/>
        <v>2.1946288604883342</v>
      </c>
      <c r="AG82" s="16"/>
      <c r="AV82" s="6"/>
    </row>
    <row r="83" spans="1:48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11"/>
      <c r="X83" s="11"/>
      <c r="Y83" s="7"/>
      <c r="Z83" s="7"/>
      <c r="AA83" s="193"/>
      <c r="AB83" s="177">
        <v>44958</v>
      </c>
      <c r="AC83" s="29">
        <v>206062017</v>
      </c>
      <c r="AD83" s="69">
        <v>509310178.85000002</v>
      </c>
      <c r="AE83" s="76">
        <f t="shared" si="10"/>
        <v>2.4716354147402142</v>
      </c>
      <c r="AG83" s="16"/>
      <c r="AV83" s="6"/>
    </row>
    <row r="84" spans="1:48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11"/>
      <c r="X84" s="11"/>
      <c r="Y84" s="7"/>
      <c r="Z84" s="7"/>
      <c r="AA84" s="193"/>
      <c r="AB84" s="177">
        <v>44986</v>
      </c>
      <c r="AC84" s="29">
        <v>236255622</v>
      </c>
      <c r="AD84" s="69">
        <v>589982368.05000007</v>
      </c>
      <c r="AE84" s="76">
        <f t="shared" si="10"/>
        <v>2.4972204388431445</v>
      </c>
      <c r="AG84" s="9"/>
      <c r="AV84" s="6"/>
    </row>
    <row r="85" spans="1:48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11"/>
      <c r="X85" s="11"/>
      <c r="Y85" s="7"/>
      <c r="Z85" s="7"/>
      <c r="AA85" s="193"/>
      <c r="AB85" s="177">
        <v>45017</v>
      </c>
      <c r="AC85" s="29">
        <v>206800041</v>
      </c>
      <c r="AD85" s="69">
        <v>516304993.93000001</v>
      </c>
      <c r="AE85" s="76">
        <f t="shared" si="10"/>
        <v>2.4966387406567292</v>
      </c>
      <c r="AG85" s="16"/>
      <c r="AV85" s="6"/>
    </row>
    <row r="86" spans="1:48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11"/>
      <c r="X86" s="11"/>
      <c r="Y86" s="7"/>
      <c r="Z86" s="7"/>
      <c r="AA86" s="194"/>
      <c r="AB86" s="177">
        <v>45047</v>
      </c>
      <c r="AC86" s="29">
        <v>236817684</v>
      </c>
      <c r="AD86" s="69">
        <v>573666931.82000005</v>
      </c>
      <c r="AE86" s="76">
        <f t="shared" si="10"/>
        <v>2.4223990460948857</v>
      </c>
      <c r="AV86" s="6"/>
    </row>
    <row r="87" spans="1:48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11"/>
      <c r="X87" s="11"/>
      <c r="Y87" s="7"/>
      <c r="Z87" s="7"/>
      <c r="AA87" s="6"/>
      <c r="AB87" s="177">
        <v>45078</v>
      </c>
      <c r="AC87" s="29">
        <v>240986079</v>
      </c>
      <c r="AD87" s="69">
        <v>570758617.6099999</v>
      </c>
      <c r="AE87" s="76">
        <f t="shared" si="10"/>
        <v>2.3684298278905973</v>
      </c>
      <c r="AV87" s="6"/>
    </row>
    <row r="88" spans="1:48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194"/>
      <c r="Z88" s="194"/>
      <c r="AA88" s="6"/>
      <c r="AB88" s="177">
        <v>45108</v>
      </c>
      <c r="AC88" s="29">
        <v>220840601</v>
      </c>
      <c r="AD88" s="40">
        <v>503906047.98000002</v>
      </c>
      <c r="AE88" s="76">
        <f t="shared" si="10"/>
        <v>2.2817636145628857</v>
      </c>
      <c r="AG88" s="6"/>
    </row>
    <row r="89" spans="1:48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177">
        <v>45139</v>
      </c>
      <c r="AC89" s="29">
        <v>217441748</v>
      </c>
      <c r="AD89" s="40">
        <v>489472611.01999998</v>
      </c>
      <c r="AE89" s="76">
        <f t="shared" si="10"/>
        <v>2.2510516748605238</v>
      </c>
      <c r="AG89" s="6"/>
    </row>
    <row r="90" spans="1:48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177">
        <v>45170</v>
      </c>
      <c r="AC90" s="29">
        <v>236691628</v>
      </c>
      <c r="AD90" s="69">
        <v>547886534.18000007</v>
      </c>
      <c r="AE90" s="76">
        <f t="shared" si="10"/>
        <v>2.314769384999118</v>
      </c>
      <c r="AG90" s="6"/>
    </row>
    <row r="91" spans="1:48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177">
        <v>45200</v>
      </c>
      <c r="AC91" s="29">
        <v>216287609</v>
      </c>
      <c r="AD91" s="69">
        <v>495078500.28000003</v>
      </c>
      <c r="AE91" s="76">
        <f t="shared" si="10"/>
        <v>2.2889822610226367</v>
      </c>
      <c r="AG91" s="6"/>
    </row>
    <row r="92" spans="1:48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177">
        <v>45231</v>
      </c>
      <c r="AC92" s="29">
        <v>216042043</v>
      </c>
      <c r="AD92" s="69">
        <v>471702913.96000004</v>
      </c>
      <c r="AE92" s="76">
        <f t="shared" si="10"/>
        <v>2.1833848051510976</v>
      </c>
      <c r="AG92" s="6"/>
    </row>
    <row r="93" spans="1:48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177">
        <v>45261</v>
      </c>
      <c r="AC93" s="29">
        <v>233231853</v>
      </c>
      <c r="AD93" s="69">
        <v>502499848.62999988</v>
      </c>
      <c r="AE93" s="76">
        <f t="shared" si="10"/>
        <v>2.1545078091456054</v>
      </c>
    </row>
    <row r="94" spans="1:48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177">
        <v>45292</v>
      </c>
      <c r="AC94" s="29">
        <v>196676284</v>
      </c>
      <c r="AD94" s="40">
        <v>431631449.03999996</v>
      </c>
      <c r="AE94" s="76">
        <f t="shared" si="10"/>
        <v>2.1946288604883342</v>
      </c>
    </row>
    <row r="95" spans="1:48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177">
        <v>45323</v>
      </c>
      <c r="AC95" s="29">
        <v>201461305</v>
      </c>
      <c r="AD95" s="40">
        <v>453336476.48000002</v>
      </c>
      <c r="AE95" s="76">
        <f t="shared" si="10"/>
        <v>2.250240940710674</v>
      </c>
      <c r="AQ95" s="6"/>
    </row>
    <row r="96" spans="1:48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177">
        <v>45352</v>
      </c>
      <c r="AC96" s="29">
        <v>202473619</v>
      </c>
      <c r="AD96" s="138">
        <v>460131615.48999983</v>
      </c>
      <c r="AE96" s="76">
        <f t="shared" si="10"/>
        <v>2.2725509513908566</v>
      </c>
      <c r="AQ96" s="6"/>
    </row>
    <row r="97" spans="1:3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177">
        <v>45383</v>
      </c>
      <c r="AC97" s="29">
        <v>246220925</v>
      </c>
      <c r="AD97" s="138">
        <v>539056871.41999996</v>
      </c>
      <c r="AE97" s="76">
        <f t="shared" si="10"/>
        <v>2.1893219328129807</v>
      </c>
    </row>
    <row r="98" spans="1:3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177">
        <v>45413</v>
      </c>
      <c r="AC98" s="142">
        <v>275347813</v>
      </c>
      <c r="AD98" s="143">
        <v>602227046.5</v>
      </c>
      <c r="AE98" s="76">
        <f t="shared" si="10"/>
        <v>2.187150280725128</v>
      </c>
    </row>
    <row r="99" spans="1:3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177">
        <v>45444</v>
      </c>
      <c r="AC99" s="29">
        <v>236535209</v>
      </c>
      <c r="AD99" s="143">
        <v>523728067.52499998</v>
      </c>
      <c r="AE99" s="76">
        <f t="shared" si="10"/>
        <v>2.2141653656517577</v>
      </c>
    </row>
    <row r="100" spans="1:3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177">
        <v>45474</v>
      </c>
      <c r="AC100" s="29">
        <v>214697316</v>
      </c>
      <c r="AD100" s="143">
        <v>480539138.24000001</v>
      </c>
      <c r="AE100" s="76">
        <f t="shared" si="10"/>
        <v>2.238216793730202</v>
      </c>
    </row>
    <row r="101" spans="1:3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177">
        <v>45505</v>
      </c>
      <c r="AC101" s="29">
        <v>229869247</v>
      </c>
      <c r="AD101" s="143">
        <v>513808828.35000002</v>
      </c>
      <c r="AE101" s="76">
        <f t="shared" si="10"/>
        <v>2.2352221319539973</v>
      </c>
    </row>
    <row r="102" spans="1:3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177">
        <v>45536</v>
      </c>
      <c r="AC102" s="29">
        <v>209908753</v>
      </c>
      <c r="AD102" s="143">
        <v>469609820.52999997</v>
      </c>
      <c r="AE102" s="76">
        <f t="shared" si="10"/>
        <v>2.2372093293794184</v>
      </c>
    </row>
    <row r="103" spans="1:3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177">
        <v>45566</v>
      </c>
      <c r="AC103" s="29">
        <v>189754392</v>
      </c>
      <c r="AD103" s="143">
        <v>440920579.88</v>
      </c>
      <c r="AE103" s="76">
        <v>2.3236383370773308</v>
      </c>
    </row>
    <row r="104" spans="1:3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177">
        <v>45597</v>
      </c>
      <c r="AC104" s="29">
        <v>260146955</v>
      </c>
      <c r="AD104" s="143">
        <v>637745563.21000004</v>
      </c>
      <c r="AE104" s="76">
        <v>2.4514819449260901</v>
      </c>
    </row>
    <row r="105" spans="1:3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177">
        <v>45627</v>
      </c>
      <c r="AC105" s="29">
        <v>208127209</v>
      </c>
      <c r="AD105" s="143">
        <v>515712023.58999997</v>
      </c>
      <c r="AE105" s="76">
        <v>2.4778693091973381</v>
      </c>
    </row>
    <row r="106" spans="1:3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177">
        <v>45658</v>
      </c>
      <c r="AC106" s="29">
        <v>225192237</v>
      </c>
      <c r="AD106" s="143">
        <v>544523353.16999996</v>
      </c>
      <c r="AE106" s="76">
        <v>2.4180378525659392</v>
      </c>
    </row>
    <row r="107" spans="1:3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177">
        <v>45689</v>
      </c>
      <c r="AC107" s="29">
        <v>244773933</v>
      </c>
      <c r="AD107" s="143">
        <v>588784834.12</v>
      </c>
      <c r="AE107" s="76">
        <v>2.4054229423195981</v>
      </c>
    </row>
    <row r="108" spans="1:3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177">
        <v>45717</v>
      </c>
      <c r="AC108" s="29">
        <v>249652448</v>
      </c>
      <c r="AD108" s="143">
        <v>610022218.69799995</v>
      </c>
      <c r="AE108" s="76">
        <v>2.4434858283384431</v>
      </c>
    </row>
    <row r="109" spans="1:3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177">
        <v>45748</v>
      </c>
      <c r="AC109" s="29">
        <v>253851773</v>
      </c>
      <c r="AD109" s="143">
        <v>606151241.76999998</v>
      </c>
      <c r="AE109" s="76">
        <v>2.3878156713524308</v>
      </c>
    </row>
    <row r="110" spans="1:3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177">
        <v>45778</v>
      </c>
      <c r="AC110" s="29">
        <v>334047679</v>
      </c>
      <c r="AD110" s="143">
        <v>785190445.77999997</v>
      </c>
      <c r="AE110" s="76">
        <v>2.3505340558884709</v>
      </c>
    </row>
    <row r="111" spans="1:3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177">
        <v>45809</v>
      </c>
      <c r="AC111" s="29">
        <v>277945142</v>
      </c>
      <c r="AD111" s="143">
        <v>659340731.24800003</v>
      </c>
      <c r="AE111" s="76">
        <v>2.3721973570165868</v>
      </c>
    </row>
    <row r="112" spans="1:3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177">
        <v>45839</v>
      </c>
      <c r="AC112" s="29">
        <v>236828386</v>
      </c>
      <c r="AD112" s="143">
        <v>568191194.97000003</v>
      </c>
      <c r="AE112" s="76">
        <v>2.399168463572606</v>
      </c>
    </row>
    <row r="113" spans="1:35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177">
        <v>45870</v>
      </c>
      <c r="AC113" s="142">
        <v>236842391</v>
      </c>
      <c r="AD113" s="143">
        <v>580596343.63999999</v>
      </c>
      <c r="AE113" s="178">
        <v>2.45140382677525</v>
      </c>
    </row>
    <row r="114" spans="1:35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177">
        <v>45901</v>
      </c>
      <c r="AC114" s="142">
        <v>229724611</v>
      </c>
      <c r="AD114" s="143">
        <v>571165905.01499999</v>
      </c>
      <c r="AE114" s="178">
        <v>2.4863069852581008</v>
      </c>
    </row>
    <row r="115" spans="1:35" ht="1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177">
        <v>45931</v>
      </c>
      <c r="AC115" s="142">
        <v>255976742</v>
      </c>
      <c r="AD115" s="143">
        <v>650457489.13999999</v>
      </c>
      <c r="AE115" s="178">
        <v>2.5410804280804542</v>
      </c>
    </row>
    <row r="116" spans="1:35" ht="1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177">
        <v>45962</v>
      </c>
      <c r="AC116" s="142">
        <v>271180464</v>
      </c>
      <c r="AD116" s="143">
        <v>679839844.10599995</v>
      </c>
      <c r="AE116" s="178">
        <v>2.5069646761353721</v>
      </c>
    </row>
    <row r="117" spans="1:35" ht="16.5" thickBot="1" x14ac:dyDescent="0.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176">
        <v>45992</v>
      </c>
      <c r="AC117" s="53">
        <v>258137081</v>
      </c>
      <c r="AD117" s="144">
        <v>630450452.71000004</v>
      </c>
      <c r="AE117" s="179">
        <v>2.442308754200254</v>
      </c>
    </row>
    <row r="118" spans="1:35" ht="16.5" thickBot="1" x14ac:dyDescent="0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C118" s="64"/>
    </row>
    <row r="119" spans="1:35" ht="16.5" thickBot="1" x14ac:dyDescent="0.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4"/>
      <c r="Z119" s="64"/>
      <c r="AA119" s="120"/>
      <c r="AB119" s="237" t="s">
        <v>31</v>
      </c>
      <c r="AC119" s="238"/>
      <c r="AD119" s="238"/>
      <c r="AE119" s="238"/>
      <c r="AF119" s="239"/>
    </row>
    <row r="120" spans="1:35" ht="16.5" thickBot="1" x14ac:dyDescent="0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4"/>
      <c r="Z120" s="64"/>
      <c r="AA120" s="6"/>
      <c r="AB120" s="240" t="s">
        <v>22</v>
      </c>
      <c r="AC120" s="240" t="s">
        <v>0</v>
      </c>
      <c r="AD120" s="240" t="s">
        <v>4</v>
      </c>
      <c r="AE120" s="57" t="s">
        <v>9</v>
      </c>
      <c r="AF120" s="59" t="s">
        <v>25</v>
      </c>
      <c r="AG120" s="4"/>
      <c r="AH120" s="4"/>
      <c r="AI120" s="4"/>
    </row>
    <row r="121" spans="1:35" ht="16.5" thickBot="1" x14ac:dyDescent="0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4"/>
      <c r="Z121" s="64"/>
      <c r="AA121" s="6"/>
      <c r="AB121" s="241"/>
      <c r="AC121" s="241"/>
      <c r="AD121" s="241"/>
      <c r="AE121" s="237" t="s">
        <v>26</v>
      </c>
      <c r="AF121" s="239"/>
      <c r="AG121" s="4"/>
      <c r="AH121" s="4"/>
    </row>
    <row r="122" spans="1:35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4"/>
      <c r="Z122" s="64"/>
      <c r="AA122" s="6"/>
      <c r="AB122" s="168">
        <v>2019</v>
      </c>
      <c r="AC122" s="170">
        <v>105986034</v>
      </c>
      <c r="AD122" s="169">
        <v>277308728.72000003</v>
      </c>
      <c r="AE122" s="167"/>
      <c r="AF122" s="167"/>
      <c r="AG122" s="4"/>
      <c r="AH122" s="4"/>
    </row>
    <row r="123" spans="1:35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4"/>
      <c r="Z123" s="64"/>
      <c r="AA123" s="6"/>
      <c r="AB123" s="168">
        <v>2020</v>
      </c>
      <c r="AC123" s="170">
        <v>95557708</v>
      </c>
      <c r="AD123" s="169">
        <v>220352183.37</v>
      </c>
      <c r="AE123" s="166">
        <v>-9.8393397756538326E-2</v>
      </c>
      <c r="AF123" s="166">
        <v>-0.2053903806522778</v>
      </c>
      <c r="AG123" s="4"/>
      <c r="AH123" s="4"/>
    </row>
    <row r="124" spans="1:35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4"/>
      <c r="Z124" s="64"/>
      <c r="AA124" s="6"/>
      <c r="AB124" s="168">
        <v>2021</v>
      </c>
      <c r="AC124" s="170">
        <v>185686546</v>
      </c>
      <c r="AD124" s="169">
        <v>539190088.63</v>
      </c>
      <c r="AE124" s="165">
        <v>0.94318752392010063</v>
      </c>
      <c r="AF124" s="165">
        <v>1.4469468846815541</v>
      </c>
      <c r="AG124" s="4"/>
      <c r="AH124" s="4"/>
    </row>
    <row r="125" spans="1:35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4"/>
      <c r="Z125" s="64"/>
      <c r="AA125" s="6"/>
      <c r="AB125" s="168">
        <v>2022</v>
      </c>
      <c r="AC125" s="170">
        <v>197378288</v>
      </c>
      <c r="AD125" s="169">
        <v>490442025.95999998</v>
      </c>
      <c r="AE125" s="165">
        <v>6.2964938773754753E-2</v>
      </c>
      <c r="AF125" s="166">
        <v>-9.0409789975667842E-2</v>
      </c>
      <c r="AG125" s="4"/>
      <c r="AH125" s="4"/>
    </row>
    <row r="126" spans="1:35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168">
        <v>2023</v>
      </c>
      <c r="AC126" s="170">
        <v>233231853</v>
      </c>
      <c r="AD126" s="169">
        <v>502499848.63</v>
      </c>
      <c r="AE126" s="165">
        <v>0.18164898157390039</v>
      </c>
      <c r="AF126" s="165">
        <v>2.458562282952359E-2</v>
      </c>
    </row>
    <row r="127" spans="1:35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168">
        <v>2024</v>
      </c>
      <c r="AC127" s="170">
        <v>208127209</v>
      </c>
      <c r="AD127" s="169">
        <v>515712023.58999997</v>
      </c>
      <c r="AE127" s="166">
        <v>-0.10763814494926641</v>
      </c>
      <c r="AF127" s="165">
        <v>2.6292893412846349E-2</v>
      </c>
    </row>
    <row r="128" spans="1:35" ht="16.5" thickBot="1" x14ac:dyDescent="0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171">
        <v>2025</v>
      </c>
      <c r="AC128" s="173">
        <v>258137081</v>
      </c>
      <c r="AD128" s="172">
        <v>630450452.71000004</v>
      </c>
      <c r="AE128" s="182">
        <v>0.24028512293171619</v>
      </c>
      <c r="AF128" s="182">
        <v>0.22248546450648421</v>
      </c>
    </row>
    <row r="129" spans="1:46" ht="16.5" thickBot="1" x14ac:dyDescent="0.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46" ht="16.5" thickBot="1" x14ac:dyDescent="0.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237" t="s">
        <v>101</v>
      </c>
      <c r="AC130" s="238"/>
      <c r="AD130" s="238"/>
      <c r="AE130" s="238"/>
      <c r="AF130" s="239"/>
    </row>
    <row r="131" spans="1:46" ht="16.5" thickBot="1" x14ac:dyDescent="0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240" t="s">
        <v>102</v>
      </c>
      <c r="AC131" s="240" t="s">
        <v>0</v>
      </c>
      <c r="AD131" s="240" t="s">
        <v>4</v>
      </c>
      <c r="AE131" s="57" t="s">
        <v>9</v>
      </c>
      <c r="AF131" s="59" t="s">
        <v>25</v>
      </c>
      <c r="AG131" s="4"/>
      <c r="AH131" s="4"/>
      <c r="AL131" s="6"/>
      <c r="AM131" s="6"/>
    </row>
    <row r="132" spans="1:46" ht="16.5" thickBot="1" x14ac:dyDescent="0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241"/>
      <c r="AC132" s="241"/>
      <c r="AD132" s="241"/>
      <c r="AE132" s="237" t="s">
        <v>26</v>
      </c>
      <c r="AF132" s="239"/>
      <c r="AG132" s="4"/>
      <c r="AH132" s="4"/>
      <c r="AL132" s="6"/>
      <c r="AM132" s="6"/>
      <c r="AN132" s="6"/>
      <c r="AO132" s="6"/>
      <c r="AP132" s="6"/>
      <c r="AQ132" s="6"/>
    </row>
    <row r="133" spans="1:46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AA133" s="6"/>
      <c r="AB133" s="163" t="s">
        <v>137</v>
      </c>
      <c r="AC133" s="170">
        <v>1407942105</v>
      </c>
      <c r="AD133" s="169">
        <v>3652684080.6599998</v>
      </c>
      <c r="AE133" s="167"/>
      <c r="AF133" s="167"/>
      <c r="AG133" s="4"/>
      <c r="AH133" s="4"/>
      <c r="AL133" s="6"/>
      <c r="AM133" s="6"/>
      <c r="AN133" s="6"/>
      <c r="AO133" s="6"/>
      <c r="AP133" s="6"/>
      <c r="AQ133" s="6"/>
    </row>
    <row r="134" spans="1:46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AA134" s="6"/>
      <c r="AB134" s="56" t="s">
        <v>138</v>
      </c>
      <c r="AC134" s="170">
        <v>1491132214</v>
      </c>
      <c r="AD134" s="169">
        <v>3611870630.0320001</v>
      </c>
      <c r="AE134" s="165">
        <v>5.9086313779926243E-2</v>
      </c>
      <c r="AF134" s="166">
        <v>-1.1173550662127109E-2</v>
      </c>
      <c r="AG134" s="4"/>
      <c r="AH134" s="4"/>
      <c r="AL134" s="6"/>
      <c r="AM134" s="6"/>
      <c r="AN134" s="6"/>
      <c r="AO134" s="6"/>
      <c r="AP134" s="6"/>
      <c r="AQ134" s="6"/>
    </row>
    <row r="135" spans="1:46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AA135" s="6"/>
      <c r="AB135" s="56" t="s">
        <v>139</v>
      </c>
      <c r="AC135" s="170">
        <v>1855659283</v>
      </c>
      <c r="AD135" s="169">
        <v>5078888772.6800003</v>
      </c>
      <c r="AE135" s="165">
        <v>0.24446327802291029</v>
      </c>
      <c r="AF135" s="165">
        <v>0.40616574980566322</v>
      </c>
      <c r="AG135" s="4"/>
      <c r="AH135" s="4"/>
      <c r="AL135" s="6"/>
      <c r="AM135" s="6"/>
      <c r="AN135" s="6"/>
      <c r="AO135" s="6"/>
      <c r="AP135" s="6"/>
      <c r="AQ135" s="6"/>
    </row>
    <row r="136" spans="1:46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AA136" s="6"/>
      <c r="AB136" s="56" t="s">
        <v>140</v>
      </c>
      <c r="AC136" s="170">
        <v>2338728845</v>
      </c>
      <c r="AD136" s="169">
        <v>6653184848.3739996</v>
      </c>
      <c r="AE136" s="165">
        <v>0.26032233741693828</v>
      </c>
      <c r="AF136" s="165">
        <v>0.30996860655077563</v>
      </c>
      <c r="AG136" s="4"/>
      <c r="AH136" s="4"/>
      <c r="AL136" s="6"/>
      <c r="AM136" s="6"/>
      <c r="AN136" s="6"/>
      <c r="AO136" s="6"/>
      <c r="AP136" s="6"/>
      <c r="AQ136" s="6"/>
    </row>
    <row r="137" spans="1:46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56" t="s">
        <v>141</v>
      </c>
      <c r="AC137" s="170">
        <v>2676645175</v>
      </c>
      <c r="AD137" s="169">
        <v>6288727456.2510004</v>
      </c>
      <c r="AE137" s="165">
        <v>0.14448717760608959</v>
      </c>
      <c r="AF137" s="166">
        <v>-5.4779387681084923E-2</v>
      </c>
      <c r="AG137" s="4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:46" ht="1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195" t="s">
        <v>27</v>
      </c>
      <c r="M138" s="6"/>
      <c r="N138" s="19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56" t="s">
        <v>142</v>
      </c>
      <c r="AC138" s="170">
        <v>2671219027</v>
      </c>
      <c r="AD138" s="169">
        <v>6068447480.2550001</v>
      </c>
      <c r="AE138" s="166">
        <v>-2.0272197640092142E-3</v>
      </c>
      <c r="AF138" s="166">
        <v>-3.5027750451650068E-2</v>
      </c>
      <c r="AG138" s="4"/>
    </row>
    <row r="139" spans="1:46" ht="16.5" thickBot="1" x14ac:dyDescent="0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19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117" t="s">
        <v>143</v>
      </c>
      <c r="AC139" s="173">
        <v>3074152887</v>
      </c>
      <c r="AD139" s="172">
        <v>7474714054.3669996</v>
      </c>
      <c r="AE139" s="182">
        <v>0.1508426886478598</v>
      </c>
      <c r="AF139" s="182">
        <v>0.2317341591383284</v>
      </c>
      <c r="AG139" s="4"/>
    </row>
    <row r="140" spans="1:46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G140" s="4"/>
    </row>
    <row r="141" spans="1:46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G141" s="4"/>
    </row>
    <row r="142" spans="1:46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M142" s="6"/>
      <c r="N142" s="6"/>
      <c r="O142" s="6"/>
      <c r="P142" s="6"/>
      <c r="Q142" s="6"/>
      <c r="R142" s="197"/>
      <c r="S142" s="6"/>
      <c r="U142" s="6"/>
      <c r="V142" s="6"/>
      <c r="W142" s="6"/>
      <c r="X142" s="6"/>
      <c r="Y142" s="6"/>
      <c r="Z142" s="6"/>
      <c r="AA142" s="6"/>
      <c r="AC142" s="121"/>
      <c r="AD142" s="121"/>
      <c r="AG142" s="4"/>
      <c r="AH142" s="27"/>
    </row>
    <row r="143" spans="1:46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197"/>
      <c r="S143" s="6"/>
      <c r="U143" s="6"/>
      <c r="V143" s="6"/>
      <c r="W143" s="6"/>
      <c r="X143" s="6"/>
      <c r="Y143" s="6"/>
      <c r="Z143" s="6"/>
      <c r="AA143" s="6"/>
      <c r="AC143" s="121"/>
      <c r="AD143" s="121"/>
      <c r="AG143" s="4"/>
      <c r="AH143" s="27"/>
    </row>
    <row r="144" spans="1:46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197"/>
      <c r="S144" s="6"/>
      <c r="U144" s="198"/>
      <c r="V144" s="6"/>
      <c r="W144" s="6"/>
      <c r="X144" s="6"/>
      <c r="Y144" s="6"/>
      <c r="Z144" s="6"/>
      <c r="AC144" s="121"/>
      <c r="AD144" s="121"/>
      <c r="AG144" s="4"/>
      <c r="AH144" s="27"/>
    </row>
    <row r="145" spans="1:48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197"/>
      <c r="S145" s="6"/>
      <c r="U145" s="198"/>
      <c r="V145" s="6"/>
      <c r="W145" s="6"/>
      <c r="X145" s="6"/>
      <c r="Y145" s="6"/>
      <c r="Z145" s="6"/>
      <c r="AC145" s="121"/>
      <c r="AD145" s="121"/>
      <c r="AG145" s="4"/>
      <c r="AH145" s="27"/>
    </row>
    <row r="146" spans="1:48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197"/>
      <c r="S146" s="6"/>
      <c r="U146" s="198"/>
      <c r="V146" s="6"/>
      <c r="W146" s="6"/>
      <c r="X146" s="6"/>
      <c r="Y146" s="6"/>
      <c r="Z146" s="6"/>
      <c r="AC146" s="121"/>
      <c r="AD146" s="121"/>
      <c r="AG146" s="6"/>
      <c r="AH146" s="27"/>
    </row>
    <row r="147" spans="1:48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197"/>
      <c r="S147" s="6"/>
      <c r="U147" s="198"/>
      <c r="V147" s="6"/>
      <c r="W147" s="6"/>
      <c r="X147" s="6"/>
      <c r="Y147" s="6"/>
      <c r="Z147" s="6"/>
      <c r="AG147" s="6"/>
    </row>
    <row r="148" spans="1:48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197"/>
      <c r="S148" s="6"/>
      <c r="U148" s="198"/>
      <c r="V148" s="6"/>
      <c r="W148" s="198"/>
      <c r="X148" s="6"/>
      <c r="Y148" s="199"/>
      <c r="Z148" s="6"/>
      <c r="AG148" s="6"/>
      <c r="AH148" s="14"/>
      <c r="AL148" s="6"/>
      <c r="AM148" s="6"/>
      <c r="AN148" s="6"/>
      <c r="AO148" s="6"/>
      <c r="AP148" s="6"/>
    </row>
    <row r="149" spans="1:48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198"/>
      <c r="V149" s="6"/>
      <c r="W149" s="198"/>
      <c r="X149" s="6"/>
      <c r="Y149" s="199"/>
      <c r="Z149" s="6"/>
      <c r="AG149" s="11"/>
      <c r="AH149" s="14"/>
      <c r="AL149" s="6"/>
      <c r="AM149" s="6"/>
      <c r="AN149" s="6"/>
      <c r="AO149" s="6"/>
      <c r="AP149" s="6"/>
      <c r="AQ149" s="6"/>
      <c r="AR149" s="6"/>
      <c r="AS149" s="6"/>
      <c r="AT149" s="6"/>
      <c r="AU149" s="6"/>
    </row>
    <row r="150" spans="1:48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198"/>
      <c r="V150" s="6"/>
      <c r="W150" s="198"/>
      <c r="X150" s="6"/>
      <c r="Y150" s="199"/>
      <c r="Z150" s="6"/>
      <c r="AG150" s="11"/>
      <c r="AH150" s="14"/>
      <c r="AL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spans="1:48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198"/>
      <c r="X151" s="6"/>
      <c r="Y151" s="199"/>
      <c r="Z151" s="6"/>
      <c r="AF151" s="4"/>
      <c r="AG151" s="11"/>
      <c r="AH151" s="14"/>
      <c r="AL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spans="1:48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198"/>
      <c r="X152" s="6"/>
      <c r="Y152" s="199"/>
      <c r="Z152" s="6"/>
      <c r="AG152" s="11"/>
      <c r="AH152" s="14"/>
      <c r="AL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8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198"/>
      <c r="X153" s="6"/>
      <c r="Y153" s="199"/>
      <c r="Z153" s="6"/>
      <c r="AG153" s="11"/>
      <c r="AH153" s="14"/>
      <c r="AL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8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198"/>
      <c r="X154" s="6"/>
      <c r="Y154" s="199"/>
      <c r="Z154" s="6"/>
      <c r="AG154" s="6"/>
      <c r="AH154" s="14"/>
      <c r="AL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8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G155" s="6"/>
      <c r="AH155" s="14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</row>
    <row r="156" spans="1:48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G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</row>
    <row r="157" spans="1:48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G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</row>
    <row r="158" spans="1:48" x14ac:dyDescent="0.45">
      <c r="Y158" s="6"/>
      <c r="Z158" s="6"/>
      <c r="AG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</row>
    <row r="159" spans="1:48" x14ac:dyDescent="0.45">
      <c r="AG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</row>
    <row r="160" spans="1:48" x14ac:dyDescent="0.45">
      <c r="AG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</row>
    <row r="161" spans="33:48" x14ac:dyDescent="0.45">
      <c r="AG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</row>
    <row r="162" spans="33:48" x14ac:dyDescent="0.45">
      <c r="AG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</row>
    <row r="163" spans="33:48" x14ac:dyDescent="0.45">
      <c r="AG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</row>
    <row r="164" spans="33:48" x14ac:dyDescent="0.45">
      <c r="AG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</row>
    <row r="165" spans="33:48" x14ac:dyDescent="0.45">
      <c r="AG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</row>
    <row r="166" spans="33:48" x14ac:dyDescent="0.45">
      <c r="AG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</row>
  </sheetData>
  <mergeCells count="14">
    <mergeCell ref="A1:F3"/>
    <mergeCell ref="AH8:AV8"/>
    <mergeCell ref="AH43:AU43"/>
    <mergeCell ref="AB8:AE8"/>
    <mergeCell ref="AB120:AB121"/>
    <mergeCell ref="AC120:AC121"/>
    <mergeCell ref="AD120:AD121"/>
    <mergeCell ref="AE121:AF121"/>
    <mergeCell ref="AB119:AF119"/>
    <mergeCell ref="AB130:AF130"/>
    <mergeCell ref="AB131:AB132"/>
    <mergeCell ref="AC131:AC132"/>
    <mergeCell ref="AD131:AD132"/>
    <mergeCell ref="AE132:AF132"/>
  </mergeCells>
  <phoneticPr fontId="11" type="noConversion"/>
  <conditionalFormatting sqref="AB122:AB128">
    <cfRule type="cellIs" dxfId="11" priority="6" operator="lessThan">
      <formula>0</formula>
    </cfRule>
  </conditionalFormatting>
  <conditionalFormatting sqref="AD94">
    <cfRule type="cellIs" dxfId="10" priority="1" operator="lessThan">
      <formula>0</formula>
    </cfRule>
  </conditionalFormatting>
  <conditionalFormatting sqref="AD96">
    <cfRule type="cellIs" dxfId="9" priority="5" operator="lessThan">
      <formula>0</formula>
    </cfRule>
  </conditionalFormatting>
  <conditionalFormatting sqref="AE122:AF128">
    <cfRule type="cellIs" dxfId="8" priority="4" operator="lessThan">
      <formula>0</formula>
    </cfRule>
  </conditionalFormatting>
  <conditionalFormatting sqref="AE133:AF139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45:AU73 AU10:AU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4"/>
  <sheetViews>
    <sheetView showGridLines="0" zoomScale="80" zoomScaleNormal="80" workbookViewId="0">
      <selection activeCell="K85" sqref="K85"/>
    </sheetView>
  </sheetViews>
  <sheetFormatPr baseColWidth="10" defaultColWidth="9.08984375" defaultRowHeight="16" x14ac:dyDescent="0.45"/>
  <cols>
    <col min="1" max="1" width="32" style="1" customWidth="1"/>
    <col min="2" max="2" width="15.6328125" style="35" customWidth="1"/>
    <col min="3" max="3" width="14.6328125" style="41" customWidth="1"/>
    <col min="4" max="4" width="15.6328125" style="35" customWidth="1"/>
    <col min="5" max="5" width="15.6328125" style="41" customWidth="1"/>
    <col min="6" max="6" width="16.453125" style="31" customWidth="1"/>
    <col min="7" max="7" width="16.6328125" style="31" customWidth="1"/>
    <col min="8" max="8" width="16.453125" style="31" bestFit="1" customWidth="1"/>
    <col min="9" max="9" width="10.453125" style="60" customWidth="1"/>
    <col min="10" max="10" width="15.08984375" style="1" bestFit="1" customWidth="1"/>
    <col min="11" max="11" width="19.453125" style="1" bestFit="1" customWidth="1"/>
    <col min="12" max="12" width="18.6328125" style="1" customWidth="1"/>
    <col min="13" max="13" width="20.453125" style="1" customWidth="1"/>
    <col min="14" max="16384" width="9.08984375" style="1"/>
  </cols>
  <sheetData>
    <row r="1" spans="1:13" x14ac:dyDescent="0.45">
      <c r="A1" s="257"/>
      <c r="F1" s="30"/>
      <c r="G1" s="30"/>
    </row>
    <row r="2" spans="1:13" x14ac:dyDescent="0.45">
      <c r="A2" s="257"/>
      <c r="B2" s="36"/>
      <c r="D2" s="36"/>
    </row>
    <row r="3" spans="1:13" x14ac:dyDescent="0.45">
      <c r="A3" s="257"/>
      <c r="B3" s="36"/>
      <c r="D3" s="36"/>
    </row>
    <row r="4" spans="1:13" s="2" customFormat="1" x14ac:dyDescent="0.45">
      <c r="A4" s="3" t="s">
        <v>5</v>
      </c>
      <c r="B4" s="37"/>
      <c r="C4" s="42"/>
      <c r="D4" s="36"/>
      <c r="E4" s="42"/>
      <c r="F4" s="30"/>
      <c r="G4" s="30"/>
      <c r="H4" s="30"/>
      <c r="I4" s="61"/>
    </row>
    <row r="5" spans="1:13" s="2" customFormat="1" x14ac:dyDescent="0.45">
      <c r="A5" s="3" t="s">
        <v>28</v>
      </c>
      <c r="B5" s="37"/>
      <c r="C5" s="42"/>
      <c r="D5" s="37"/>
      <c r="E5" s="42"/>
      <c r="F5" s="30"/>
      <c r="G5" s="30"/>
      <c r="H5" s="30"/>
      <c r="I5" s="61"/>
    </row>
    <row r="6" spans="1:13" s="2" customFormat="1" x14ac:dyDescent="0.45">
      <c r="A6" s="3" t="s">
        <v>145</v>
      </c>
      <c r="B6" s="37"/>
      <c r="C6" s="42"/>
      <c r="D6" s="37"/>
      <c r="E6" s="42"/>
      <c r="F6" s="32"/>
      <c r="G6" s="32"/>
      <c r="H6" s="30"/>
      <c r="I6" s="61"/>
    </row>
    <row r="7" spans="1:13" s="2" customFormat="1" x14ac:dyDescent="0.45">
      <c r="A7" s="3" t="s">
        <v>74</v>
      </c>
      <c r="B7" s="37"/>
      <c r="C7" s="42"/>
      <c r="D7" s="37"/>
      <c r="E7" s="42"/>
      <c r="F7" s="30"/>
      <c r="G7" s="30"/>
      <c r="H7" s="30"/>
      <c r="I7" s="62"/>
    </row>
    <row r="8" spans="1:13" s="2" customFormat="1" x14ac:dyDescent="0.45">
      <c r="A8" s="3" t="s">
        <v>7</v>
      </c>
      <c r="B8" s="37"/>
      <c r="C8" s="42"/>
      <c r="D8" s="37"/>
      <c r="E8" s="42"/>
      <c r="F8" s="30"/>
      <c r="G8" s="30"/>
      <c r="H8" s="30"/>
      <c r="I8" s="62"/>
    </row>
    <row r="9" spans="1:13" ht="16.5" thickBot="1" x14ac:dyDescent="0.5">
      <c r="A9" s="28"/>
      <c r="B9" s="36"/>
      <c r="D9" s="36"/>
      <c r="F9" s="55"/>
      <c r="G9" s="55"/>
      <c r="H9" s="55"/>
    </row>
    <row r="10" spans="1:13" ht="15" customHeight="1" thickBot="1" x14ac:dyDescent="0.5">
      <c r="A10" s="246" t="s">
        <v>47</v>
      </c>
      <c r="B10" s="258">
        <v>45627</v>
      </c>
      <c r="C10" s="249"/>
      <c r="D10" s="258">
        <v>45992</v>
      </c>
      <c r="E10" s="249"/>
      <c r="F10" s="118"/>
      <c r="G10" s="118" t="s">
        <v>29</v>
      </c>
      <c r="H10" s="119"/>
      <c r="I10" s="63"/>
      <c r="K10" s="253" t="s">
        <v>108</v>
      </c>
      <c r="L10" s="254"/>
    </row>
    <row r="11" spans="1:13" ht="15" customHeight="1" thickBot="1" x14ac:dyDescent="0.5">
      <c r="A11" s="247"/>
      <c r="B11" s="51" t="s">
        <v>4</v>
      </c>
      <c r="C11" s="45" t="s">
        <v>0</v>
      </c>
      <c r="D11" s="46" t="s">
        <v>4</v>
      </c>
      <c r="E11" s="45" t="s">
        <v>0</v>
      </c>
      <c r="F11" s="46" t="s">
        <v>4</v>
      </c>
      <c r="G11" s="45" t="s">
        <v>0</v>
      </c>
      <c r="H11" s="82" t="s">
        <v>30</v>
      </c>
      <c r="I11" s="1"/>
      <c r="J11" s="24"/>
      <c r="K11" s="255"/>
      <c r="L11" s="256"/>
      <c r="M11" s="5"/>
    </row>
    <row r="12" spans="1:13" ht="16.5" thickBot="1" x14ac:dyDescent="0.5">
      <c r="A12" s="145" t="s">
        <v>41</v>
      </c>
      <c r="B12" s="146">
        <v>253057731.66</v>
      </c>
      <c r="C12" s="147">
        <v>109509343</v>
      </c>
      <c r="D12" s="146">
        <v>313606835.73000002</v>
      </c>
      <c r="E12" s="147">
        <v>144863793</v>
      </c>
      <c r="F12" s="148">
        <v>0.23926992339973949</v>
      </c>
      <c r="G12" s="148">
        <v>0.32284414307918913</v>
      </c>
      <c r="H12" s="148">
        <v>0.56118939765961018</v>
      </c>
      <c r="I12" s="77"/>
      <c r="J12" s="24"/>
      <c r="K12" s="50">
        <v>2024</v>
      </c>
      <c r="L12" s="50">
        <v>2025</v>
      </c>
    </row>
    <row r="13" spans="1:13" ht="16.5" thickBot="1" x14ac:dyDescent="0.5">
      <c r="A13" s="140" t="s">
        <v>41</v>
      </c>
      <c r="B13" s="149">
        <v>253057731.66</v>
      </c>
      <c r="C13" s="150">
        <v>109509343</v>
      </c>
      <c r="D13" s="149">
        <v>313606835.73000002</v>
      </c>
      <c r="E13" s="150">
        <v>144863793</v>
      </c>
      <c r="F13" s="151">
        <v>0.23926992339973949</v>
      </c>
      <c r="G13" s="151">
        <v>0.32284414307918913</v>
      </c>
      <c r="H13" s="151">
        <v>0.56118939765961018</v>
      </c>
      <c r="I13" s="62"/>
      <c r="J13" s="47" t="s">
        <v>41</v>
      </c>
      <c r="K13" s="78">
        <f>+C12/$C$83</f>
        <v>0.52616543279547845</v>
      </c>
      <c r="L13" s="79">
        <f>+E12/E83</f>
        <v>0.56118939765961018</v>
      </c>
    </row>
    <row r="14" spans="1:13" ht="16.5" thickBot="1" x14ac:dyDescent="0.5">
      <c r="A14" s="145" t="s">
        <v>1</v>
      </c>
      <c r="B14" s="146">
        <v>112816262.14</v>
      </c>
      <c r="C14" s="147">
        <v>37778070</v>
      </c>
      <c r="D14" s="146">
        <v>149786238.69999999</v>
      </c>
      <c r="E14" s="147">
        <v>48516868</v>
      </c>
      <c r="F14" s="148">
        <v>0.3277007752137886</v>
      </c>
      <c r="G14" s="148">
        <v>0.28426010116451161</v>
      </c>
      <c r="H14" s="148">
        <v>0.18795001404699391</v>
      </c>
      <c r="I14" s="62"/>
      <c r="J14" s="48" t="s">
        <v>1</v>
      </c>
      <c r="K14" s="78">
        <f>+C16/C83</f>
        <v>0.21770940098466415</v>
      </c>
      <c r="L14" s="80">
        <f>+E14/E83</f>
        <v>0.18795001404699388</v>
      </c>
    </row>
    <row r="15" spans="1:13" ht="16.5" thickBot="1" x14ac:dyDescent="0.5">
      <c r="A15" s="140" t="s">
        <v>87</v>
      </c>
      <c r="B15" s="152">
        <v>112816262.14</v>
      </c>
      <c r="C15" s="153">
        <v>37778070</v>
      </c>
      <c r="D15" s="152">
        <v>149786238.69999999</v>
      </c>
      <c r="E15" s="153">
        <v>48516868</v>
      </c>
      <c r="F15" s="124">
        <v>0.3277007752137886</v>
      </c>
      <c r="G15" s="124">
        <v>0.28426010116451161</v>
      </c>
      <c r="H15" s="124">
        <v>0.18795001404699391</v>
      </c>
      <c r="I15" s="62"/>
      <c r="J15" s="48" t="s">
        <v>2</v>
      </c>
      <c r="K15" s="78">
        <f>+C14/C83</f>
        <v>0.1815143256929948</v>
      </c>
      <c r="L15" s="80">
        <f>+H16</f>
        <v>0.15809902181391761</v>
      </c>
    </row>
    <row r="16" spans="1:13" ht="16.5" thickBot="1" x14ac:dyDescent="0.5">
      <c r="A16" s="145" t="s">
        <v>2</v>
      </c>
      <c r="B16" s="146">
        <v>110043425.28</v>
      </c>
      <c r="C16" s="147">
        <v>45311250</v>
      </c>
      <c r="D16" s="146">
        <v>103465965.48999999</v>
      </c>
      <c r="E16" s="147">
        <v>40811220</v>
      </c>
      <c r="F16" s="148">
        <v>-5.9771492692671013E-2</v>
      </c>
      <c r="G16" s="148">
        <v>-9.9313746586112694E-2</v>
      </c>
      <c r="H16" s="148">
        <v>0.15809902181391761</v>
      </c>
      <c r="I16" s="62"/>
      <c r="J16" s="48" t="s">
        <v>61</v>
      </c>
      <c r="K16" s="78">
        <f>+C38/$C$83</f>
        <v>4.632509630204093E-2</v>
      </c>
      <c r="L16" s="80">
        <f>+H38</f>
        <v>5.7218397073297657E-2</v>
      </c>
    </row>
    <row r="17" spans="1:13" ht="16.5" thickBot="1" x14ac:dyDescent="0.5">
      <c r="A17" s="140" t="s">
        <v>40</v>
      </c>
      <c r="B17" s="152">
        <v>28013103.050000001</v>
      </c>
      <c r="C17" s="153">
        <v>12064605</v>
      </c>
      <c r="D17" s="152">
        <v>24632992.18</v>
      </c>
      <c r="E17" s="153">
        <v>10208526</v>
      </c>
      <c r="F17" s="124">
        <v>-0.12066177973810729</v>
      </c>
      <c r="G17" s="124">
        <v>-0.15384498705096439</v>
      </c>
      <c r="H17" s="124">
        <v>3.9546918096590701E-2</v>
      </c>
      <c r="I17" s="77"/>
      <c r="J17" s="48" t="s">
        <v>95</v>
      </c>
      <c r="K17" s="78">
        <f>+C54/$C$83</f>
        <v>1.8744137389551982E-2</v>
      </c>
      <c r="L17" s="80">
        <f>+H54</f>
        <v>2.5827165063511352E-2</v>
      </c>
    </row>
    <row r="18" spans="1:13" ht="16.5" thickBot="1" x14ac:dyDescent="0.5">
      <c r="A18" s="140" t="s">
        <v>38</v>
      </c>
      <c r="B18" s="152">
        <v>21601240.609999999</v>
      </c>
      <c r="C18" s="153">
        <v>8642813</v>
      </c>
      <c r="D18" s="152">
        <v>17062554.52</v>
      </c>
      <c r="E18" s="153">
        <v>6978905</v>
      </c>
      <c r="F18" s="124">
        <v>-0.21011228808306859</v>
      </c>
      <c r="G18" s="124">
        <v>-0.1925192642719448</v>
      </c>
      <c r="H18" s="124">
        <v>2.7035654749656059E-2</v>
      </c>
      <c r="I18" s="77"/>
      <c r="J18" s="49" t="s">
        <v>96</v>
      </c>
      <c r="K18" s="78">
        <f>+C74/$C$83</f>
        <v>8.6950572618306726E-3</v>
      </c>
      <c r="L18" s="80">
        <f>+H74</f>
        <v>8.5896919241912409E-3</v>
      </c>
    </row>
    <row r="19" spans="1:13" ht="16.5" thickBot="1" x14ac:dyDescent="0.5">
      <c r="A19" s="140" t="s">
        <v>39</v>
      </c>
      <c r="B19" s="152">
        <v>12632186.220000001</v>
      </c>
      <c r="C19" s="153">
        <v>5478416</v>
      </c>
      <c r="D19" s="152">
        <v>15819484.060000001</v>
      </c>
      <c r="E19" s="153">
        <v>6306016</v>
      </c>
      <c r="F19" s="124">
        <v>0.25231561540421937</v>
      </c>
      <c r="G19" s="124">
        <v>0.15106556347674219</v>
      </c>
      <c r="H19" s="124">
        <v>2.4428942853041709E-2</v>
      </c>
      <c r="I19" s="77"/>
      <c r="J19" s="49" t="s">
        <v>54</v>
      </c>
      <c r="K19" s="78">
        <f>+C81/$C$83</f>
        <v>8.4654957343900195E-4</v>
      </c>
      <c r="L19" s="80">
        <f>+H81</f>
        <v>1.1263124184781499E-3</v>
      </c>
    </row>
    <row r="20" spans="1:13" x14ac:dyDescent="0.45">
      <c r="A20" s="140" t="s">
        <v>37</v>
      </c>
      <c r="B20" s="152">
        <v>13319919.449999999</v>
      </c>
      <c r="C20" s="153">
        <v>6166815</v>
      </c>
      <c r="D20" s="152">
        <v>7719213.6500000004</v>
      </c>
      <c r="E20" s="153">
        <v>3694062</v>
      </c>
      <c r="F20" s="124">
        <v>-0.42047595115149128</v>
      </c>
      <c r="G20" s="124">
        <v>-0.40097732784265461</v>
      </c>
      <c r="H20" s="124">
        <v>1.431046630607867E-2</v>
      </c>
      <c r="I20" s="77"/>
    </row>
    <row r="21" spans="1:13" x14ac:dyDescent="0.45">
      <c r="A21" s="140" t="s">
        <v>63</v>
      </c>
      <c r="B21" s="152">
        <v>6751780.3600000003</v>
      </c>
      <c r="C21" s="153">
        <v>3190289</v>
      </c>
      <c r="D21" s="152">
        <v>8262642.4699999997</v>
      </c>
      <c r="E21" s="153">
        <v>3588484</v>
      </c>
      <c r="F21" s="124">
        <v>0.2237724021579397</v>
      </c>
      <c r="G21" s="124">
        <v>0.1248147111437239</v>
      </c>
      <c r="H21" s="124">
        <v>1.390146656225651E-2</v>
      </c>
      <c r="I21" s="77"/>
    </row>
    <row r="22" spans="1:13" x14ac:dyDescent="0.45">
      <c r="A22" s="140" t="s">
        <v>89</v>
      </c>
      <c r="B22" s="152">
        <v>3068013.59</v>
      </c>
      <c r="C22" s="153">
        <v>838417</v>
      </c>
      <c r="D22" s="152">
        <v>8762310.3699999992</v>
      </c>
      <c r="E22" s="153">
        <v>2602030</v>
      </c>
      <c r="F22" s="124">
        <v>1.8560207159968929</v>
      </c>
      <c r="G22" s="124">
        <v>2.1035033879322582</v>
      </c>
      <c r="H22" s="124">
        <v>1.008003185718211E-2</v>
      </c>
      <c r="I22" s="77"/>
      <c r="M22" s="44"/>
    </row>
    <row r="23" spans="1:13" x14ac:dyDescent="0.45">
      <c r="A23" s="140" t="s">
        <v>88</v>
      </c>
      <c r="B23" s="152">
        <v>6969054.9000000004</v>
      </c>
      <c r="C23" s="153">
        <v>2181791</v>
      </c>
      <c r="D23" s="152">
        <v>5601156.7000000002</v>
      </c>
      <c r="E23" s="153">
        <v>1593175</v>
      </c>
      <c r="F23" s="124">
        <v>-0.19628173685358691</v>
      </c>
      <c r="G23" s="124">
        <v>-0.26978569441344291</v>
      </c>
      <c r="H23" s="124">
        <v>6.1718176785302689E-3</v>
      </c>
      <c r="I23" s="77"/>
    </row>
    <row r="24" spans="1:13" x14ac:dyDescent="0.45">
      <c r="A24" s="140" t="s">
        <v>34</v>
      </c>
      <c r="B24" s="152">
        <v>4649289.0599999996</v>
      </c>
      <c r="C24" s="153">
        <v>1915943</v>
      </c>
      <c r="D24" s="152">
        <v>3372664.26</v>
      </c>
      <c r="E24" s="153">
        <v>1303604</v>
      </c>
      <c r="F24" s="124">
        <v>-0.27458494912338272</v>
      </c>
      <c r="G24" s="124">
        <v>-0.31960188794760591</v>
      </c>
      <c r="H24" s="124">
        <v>5.0500454833918261E-3</v>
      </c>
      <c r="I24" s="77"/>
    </row>
    <row r="25" spans="1:13" x14ac:dyDescent="0.45">
      <c r="A25" s="140" t="s">
        <v>90</v>
      </c>
      <c r="B25" s="152">
        <v>4460211.83</v>
      </c>
      <c r="C25" s="153">
        <v>1452267</v>
      </c>
      <c r="D25" s="152">
        <v>3626385.15</v>
      </c>
      <c r="E25" s="153">
        <v>1133244</v>
      </c>
      <c r="F25" s="124">
        <v>-0.18694777552751349</v>
      </c>
      <c r="G25" s="124">
        <v>-0.2196724156095263</v>
      </c>
      <c r="H25" s="124">
        <v>4.3900860566405799E-3</v>
      </c>
      <c r="I25" s="77"/>
    </row>
    <row r="26" spans="1:13" x14ac:dyDescent="0.45">
      <c r="A26" s="140" t="s">
        <v>104</v>
      </c>
      <c r="B26" s="152">
        <v>737240</v>
      </c>
      <c r="C26" s="153">
        <v>265433</v>
      </c>
      <c r="D26" s="152">
        <v>2474533.5299999998</v>
      </c>
      <c r="E26" s="153">
        <v>1000364</v>
      </c>
      <c r="F26" s="124">
        <v>2.3564830041777438</v>
      </c>
      <c r="G26" s="124">
        <v>2.7688004129102262</v>
      </c>
      <c r="H26" s="124">
        <v>3.8753208029031669E-3</v>
      </c>
      <c r="I26" s="77"/>
    </row>
    <row r="27" spans="1:13" x14ac:dyDescent="0.45">
      <c r="A27" s="140" t="s">
        <v>35</v>
      </c>
      <c r="B27" s="152">
        <v>4389660.42</v>
      </c>
      <c r="C27" s="153">
        <v>1952592</v>
      </c>
      <c r="D27" s="152">
        <v>1408346.2</v>
      </c>
      <c r="E27" s="153">
        <v>583646</v>
      </c>
      <c r="F27" s="124">
        <v>-0.67916739217836808</v>
      </c>
      <c r="G27" s="124">
        <v>-0.70109167711431786</v>
      </c>
      <c r="H27" s="124">
        <v>2.260992484067022E-3</v>
      </c>
      <c r="I27" s="77"/>
    </row>
    <row r="28" spans="1:13" x14ac:dyDescent="0.45">
      <c r="A28" s="140" t="s">
        <v>92</v>
      </c>
      <c r="B28" s="152">
        <v>332334.69</v>
      </c>
      <c r="C28" s="153">
        <v>151751</v>
      </c>
      <c r="D28" s="152">
        <v>1186446.42</v>
      </c>
      <c r="E28" s="153">
        <v>486549</v>
      </c>
      <c r="F28" s="124">
        <v>2.570034834461608</v>
      </c>
      <c r="G28" s="124">
        <v>2.2062325783685122</v>
      </c>
      <c r="H28" s="124">
        <v>1.884847376886547E-3</v>
      </c>
      <c r="I28" s="77"/>
    </row>
    <row r="29" spans="1:13" x14ac:dyDescent="0.45">
      <c r="A29" s="140" t="s">
        <v>91</v>
      </c>
      <c r="B29" s="152">
        <v>590417.46</v>
      </c>
      <c r="C29" s="153">
        <v>277427</v>
      </c>
      <c r="D29" s="152">
        <v>971566</v>
      </c>
      <c r="E29" s="153">
        <v>361155</v>
      </c>
      <c r="F29" s="124">
        <v>0.64555770420475045</v>
      </c>
      <c r="G29" s="124">
        <v>0.30180191545884139</v>
      </c>
      <c r="H29" s="124">
        <v>1.3990822186449069E-3</v>
      </c>
      <c r="I29" s="77"/>
    </row>
    <row r="30" spans="1:13" x14ac:dyDescent="0.45">
      <c r="A30" s="140" t="s">
        <v>36</v>
      </c>
      <c r="B30" s="152">
        <v>1684922.64</v>
      </c>
      <c r="C30" s="153">
        <v>449991</v>
      </c>
      <c r="D30" s="152">
        <v>695713.45</v>
      </c>
      <c r="E30" s="153">
        <v>260393</v>
      </c>
      <c r="F30" s="124">
        <v>-0.58709472263961038</v>
      </c>
      <c r="G30" s="124">
        <v>-0.4213373156352016</v>
      </c>
      <c r="H30" s="124">
        <v>1.008739228751099E-3</v>
      </c>
      <c r="I30" s="77"/>
    </row>
    <row r="31" spans="1:13" x14ac:dyDescent="0.45">
      <c r="A31" s="140" t="s">
        <v>68</v>
      </c>
      <c r="B31" s="152">
        <v>0</v>
      </c>
      <c r="C31" s="153">
        <v>0</v>
      </c>
      <c r="D31" s="152">
        <v>549610.34</v>
      </c>
      <c r="E31" s="153">
        <v>211640</v>
      </c>
      <c r="F31" s="124"/>
      <c r="G31" s="124"/>
      <c r="H31" s="124">
        <v>8.1987446042283251E-4</v>
      </c>
      <c r="I31" s="77"/>
    </row>
    <row r="32" spans="1:13" x14ac:dyDescent="0.45">
      <c r="A32" s="140" t="s">
        <v>33</v>
      </c>
      <c r="B32" s="152">
        <v>117799</v>
      </c>
      <c r="C32" s="153">
        <v>52910</v>
      </c>
      <c r="D32" s="152">
        <v>489240.69</v>
      </c>
      <c r="E32" s="153">
        <v>197071</v>
      </c>
      <c r="F32" s="124">
        <v>3.153182030407728</v>
      </c>
      <c r="G32" s="124">
        <v>2.7246456246456252</v>
      </c>
      <c r="H32" s="124">
        <v>7.6343545544314882E-4</v>
      </c>
      <c r="I32" s="77"/>
    </row>
    <row r="33" spans="1:9" x14ac:dyDescent="0.45">
      <c r="A33" s="140" t="s">
        <v>67</v>
      </c>
      <c r="B33" s="152">
        <v>393852</v>
      </c>
      <c r="C33" s="153">
        <v>154287</v>
      </c>
      <c r="D33" s="152">
        <v>352944.32</v>
      </c>
      <c r="E33" s="153">
        <v>141341</v>
      </c>
      <c r="F33" s="124">
        <v>-0.10386561449478481</v>
      </c>
      <c r="G33" s="124">
        <v>-8.3908560021259126E-2</v>
      </c>
      <c r="H33" s="124">
        <v>5.475424121651085E-4</v>
      </c>
      <c r="I33" s="77"/>
    </row>
    <row r="34" spans="1:9" x14ac:dyDescent="0.45">
      <c r="A34" s="140" t="s">
        <v>57</v>
      </c>
      <c r="B34" s="152">
        <v>141000</v>
      </c>
      <c r="C34" s="153">
        <v>46296</v>
      </c>
      <c r="D34" s="152">
        <v>258236.18</v>
      </c>
      <c r="E34" s="153">
        <v>69303</v>
      </c>
      <c r="F34" s="124">
        <v>0.83146226950354607</v>
      </c>
      <c r="G34" s="124">
        <v>0.4969543805080352</v>
      </c>
      <c r="H34" s="124">
        <v>2.6847363320111299E-4</v>
      </c>
      <c r="I34" s="77"/>
    </row>
    <row r="35" spans="1:9" x14ac:dyDescent="0.45">
      <c r="A35" s="140" t="s">
        <v>134</v>
      </c>
      <c r="B35" s="152">
        <v>0</v>
      </c>
      <c r="C35" s="153">
        <v>0</v>
      </c>
      <c r="D35" s="152">
        <v>132931</v>
      </c>
      <c r="E35" s="153">
        <v>47620</v>
      </c>
      <c r="F35" s="124"/>
      <c r="G35" s="124"/>
      <c r="H35" s="124">
        <v>1.8447562750583671E-4</v>
      </c>
      <c r="I35" s="77"/>
    </row>
    <row r="36" spans="1:9" x14ac:dyDescent="0.45">
      <c r="A36" s="140" t="s">
        <v>94</v>
      </c>
      <c r="B36" s="152">
        <v>0</v>
      </c>
      <c r="C36" s="153">
        <v>0</v>
      </c>
      <c r="D36" s="152">
        <v>86994</v>
      </c>
      <c r="E36" s="153">
        <v>44092</v>
      </c>
      <c r="F36" s="124"/>
      <c r="G36" s="124"/>
      <c r="H36" s="124">
        <v>1.708084705583232E-4</v>
      </c>
      <c r="I36" s="77"/>
    </row>
    <row r="37" spans="1:9" ht="16.5" thickBot="1" x14ac:dyDescent="0.5">
      <c r="A37" s="140" t="s">
        <v>73</v>
      </c>
      <c r="B37" s="152">
        <v>191400</v>
      </c>
      <c r="C37" s="153">
        <v>29207</v>
      </c>
      <c r="D37" s="152">
        <v>0</v>
      </c>
      <c r="E37" s="153">
        <v>0</v>
      </c>
      <c r="F37" s="124">
        <v>-1</v>
      </c>
      <c r="G37" s="124">
        <v>-1</v>
      </c>
      <c r="H37" s="124">
        <v>0</v>
      </c>
      <c r="I37" s="77"/>
    </row>
    <row r="38" spans="1:9" ht="16.5" thickBot="1" x14ac:dyDescent="0.5">
      <c r="A38" s="145" t="s">
        <v>61</v>
      </c>
      <c r="B38" s="146">
        <v>24748260.699999999</v>
      </c>
      <c r="C38" s="147">
        <v>9641513</v>
      </c>
      <c r="D38" s="146">
        <v>39120524.950000003</v>
      </c>
      <c r="E38" s="147">
        <v>14770190</v>
      </c>
      <c r="F38" s="148">
        <v>0.58073835669591123</v>
      </c>
      <c r="G38" s="148">
        <v>0.53193694807028735</v>
      </c>
      <c r="H38" s="148">
        <v>5.7218397073297657E-2</v>
      </c>
      <c r="I38" s="77"/>
    </row>
    <row r="39" spans="1:9" x14ac:dyDescent="0.45">
      <c r="A39" s="140" t="s">
        <v>81</v>
      </c>
      <c r="B39" s="152">
        <v>5142371.55</v>
      </c>
      <c r="C39" s="153">
        <v>2063549</v>
      </c>
      <c r="D39" s="152">
        <v>8658389.2699999996</v>
      </c>
      <c r="E39" s="153">
        <v>3139133</v>
      </c>
      <c r="F39" s="124">
        <v>0.68373467101963881</v>
      </c>
      <c r="G39" s="124">
        <v>0.52123017190287224</v>
      </c>
      <c r="H39" s="124">
        <v>1.216072091556656E-2</v>
      </c>
      <c r="I39" s="77"/>
    </row>
    <row r="40" spans="1:9" x14ac:dyDescent="0.45">
      <c r="A40" s="140" t="s">
        <v>80</v>
      </c>
      <c r="B40" s="152">
        <v>6343298.79</v>
      </c>
      <c r="C40" s="153">
        <v>2018003</v>
      </c>
      <c r="D40" s="152">
        <v>8863801.7400000002</v>
      </c>
      <c r="E40" s="153">
        <v>2984894</v>
      </c>
      <c r="F40" s="124">
        <v>0.39734892418649581</v>
      </c>
      <c r="G40" s="124">
        <v>0.47913258800903669</v>
      </c>
      <c r="H40" s="124">
        <v>1.156321280320048E-2</v>
      </c>
      <c r="I40" s="77"/>
    </row>
    <row r="41" spans="1:9" x14ac:dyDescent="0.45">
      <c r="A41" s="140" t="s">
        <v>83</v>
      </c>
      <c r="B41" s="152">
        <v>3789789.76</v>
      </c>
      <c r="C41" s="153">
        <v>1619737</v>
      </c>
      <c r="D41" s="152">
        <v>6796854.9400000004</v>
      </c>
      <c r="E41" s="153">
        <v>2612820</v>
      </c>
      <c r="F41" s="124">
        <v>0.79346490714039009</v>
      </c>
      <c r="G41" s="124">
        <v>0.6131137338963053</v>
      </c>
      <c r="H41" s="124">
        <v>1.012183135362873E-2</v>
      </c>
      <c r="I41" s="77"/>
    </row>
    <row r="42" spans="1:9" x14ac:dyDescent="0.45">
      <c r="A42" s="140" t="s">
        <v>56</v>
      </c>
      <c r="B42" s="152">
        <v>1035315.64</v>
      </c>
      <c r="C42" s="153">
        <v>397769</v>
      </c>
      <c r="D42" s="152">
        <v>4209990.9400000004</v>
      </c>
      <c r="E42" s="153">
        <v>1865571</v>
      </c>
      <c r="F42" s="124">
        <v>3.0663839870128879</v>
      </c>
      <c r="G42" s="124">
        <v>3.6900864572151169</v>
      </c>
      <c r="H42" s="124">
        <v>7.2270554574063693E-3</v>
      </c>
      <c r="I42" s="77"/>
    </row>
    <row r="43" spans="1:9" x14ac:dyDescent="0.45">
      <c r="A43" s="140" t="s">
        <v>84</v>
      </c>
      <c r="B43" s="152">
        <v>1399332.1</v>
      </c>
      <c r="C43" s="153">
        <v>525529</v>
      </c>
      <c r="D43" s="152">
        <v>3837439.6</v>
      </c>
      <c r="E43" s="153">
        <v>1530930</v>
      </c>
      <c r="F43" s="124">
        <v>1.7423365761422891</v>
      </c>
      <c r="G43" s="124">
        <v>1.9131218258174141</v>
      </c>
      <c r="H43" s="124">
        <v>5.9306861070455817E-3</v>
      </c>
      <c r="I43" s="77"/>
    </row>
    <row r="44" spans="1:9" x14ac:dyDescent="0.45">
      <c r="A44" s="140" t="s">
        <v>48</v>
      </c>
      <c r="B44" s="152">
        <v>1449083.18</v>
      </c>
      <c r="C44" s="153">
        <v>648086</v>
      </c>
      <c r="D44" s="152">
        <v>1721687.71</v>
      </c>
      <c r="E44" s="153">
        <v>679961</v>
      </c>
      <c r="F44" s="124">
        <v>0.18812207177782581</v>
      </c>
      <c r="G44" s="124">
        <v>4.9183287403214981E-2</v>
      </c>
      <c r="H44" s="124">
        <v>2.6341081930805589E-3</v>
      </c>
      <c r="I44" s="77"/>
    </row>
    <row r="45" spans="1:9" x14ac:dyDescent="0.45">
      <c r="A45" s="140" t="s">
        <v>53</v>
      </c>
      <c r="B45" s="152">
        <v>614270.42999999993</v>
      </c>
      <c r="C45" s="153">
        <v>279687</v>
      </c>
      <c r="D45" s="152">
        <v>1275485.57</v>
      </c>
      <c r="E45" s="153">
        <v>507568</v>
      </c>
      <c r="F45" s="124">
        <v>1.076423522454109</v>
      </c>
      <c r="G45" s="124">
        <v>0.81477151244069268</v>
      </c>
      <c r="H45" s="124">
        <v>1.9662731058774151E-3</v>
      </c>
      <c r="I45" s="77"/>
    </row>
    <row r="46" spans="1:9" x14ac:dyDescent="0.45">
      <c r="A46" s="140" t="s">
        <v>85</v>
      </c>
      <c r="B46" s="152">
        <v>555235.37</v>
      </c>
      <c r="C46" s="153">
        <v>208000</v>
      </c>
      <c r="D46" s="152">
        <v>1297298</v>
      </c>
      <c r="E46" s="153">
        <v>445244</v>
      </c>
      <c r="F46" s="124">
        <v>1.3364829945902039</v>
      </c>
      <c r="G46" s="124">
        <v>1.140596153846154</v>
      </c>
      <c r="H46" s="124">
        <v>1.724835495447475E-3</v>
      </c>
      <c r="I46" s="77"/>
    </row>
    <row r="47" spans="1:9" x14ac:dyDescent="0.45">
      <c r="A47" s="140" t="s">
        <v>86</v>
      </c>
      <c r="B47" s="152">
        <v>236190.36</v>
      </c>
      <c r="C47" s="153">
        <v>105723</v>
      </c>
      <c r="D47" s="152">
        <v>875746.16</v>
      </c>
      <c r="E47" s="153">
        <v>368081</v>
      </c>
      <c r="F47" s="124">
        <v>2.7077980659329199</v>
      </c>
      <c r="G47" s="124">
        <v>2.481560303812794</v>
      </c>
      <c r="H47" s="124">
        <v>1.4259129241490111E-3</v>
      </c>
      <c r="I47" s="77"/>
    </row>
    <row r="48" spans="1:9" x14ac:dyDescent="0.45">
      <c r="A48" s="140" t="s">
        <v>112</v>
      </c>
      <c r="B48" s="152">
        <v>161944</v>
      </c>
      <c r="C48" s="153">
        <v>41887</v>
      </c>
      <c r="D48" s="152">
        <v>544764.49</v>
      </c>
      <c r="E48" s="153">
        <v>213017</v>
      </c>
      <c r="F48" s="124">
        <v>2.3639065973422908</v>
      </c>
      <c r="G48" s="124">
        <v>4.0855157924893168</v>
      </c>
      <c r="H48" s="124">
        <v>8.2520883545591811E-4</v>
      </c>
      <c r="I48" s="77"/>
    </row>
    <row r="49" spans="1:9" x14ac:dyDescent="0.45">
      <c r="A49" s="140" t="s">
        <v>82</v>
      </c>
      <c r="B49" s="152">
        <v>2835112.64</v>
      </c>
      <c r="C49" s="153">
        <v>1293624</v>
      </c>
      <c r="D49" s="152">
        <v>438645.39</v>
      </c>
      <c r="E49" s="153">
        <v>190476</v>
      </c>
      <c r="F49" s="124">
        <v>-0.84528114198665483</v>
      </c>
      <c r="G49" s="124">
        <v>-0.85275783380642289</v>
      </c>
      <c r="H49" s="124">
        <v>7.3788701438054927E-4</v>
      </c>
      <c r="I49" s="77"/>
    </row>
    <row r="50" spans="1:9" x14ac:dyDescent="0.45">
      <c r="A50" s="140" t="s">
        <v>111</v>
      </c>
      <c r="B50" s="152">
        <v>259288.6</v>
      </c>
      <c r="C50" s="153">
        <v>86681</v>
      </c>
      <c r="D50" s="152">
        <v>311531.63</v>
      </c>
      <c r="E50" s="153">
        <v>129029</v>
      </c>
      <c r="F50" s="124">
        <v>0.20148602753842629</v>
      </c>
      <c r="G50" s="124">
        <v>0.4885499705817884</v>
      </c>
      <c r="H50" s="124">
        <v>4.9984682363399008E-4</v>
      </c>
      <c r="I50" s="77"/>
    </row>
    <row r="51" spans="1:9" x14ac:dyDescent="0.45">
      <c r="A51" s="140" t="s">
        <v>105</v>
      </c>
      <c r="B51" s="152">
        <v>675628.28</v>
      </c>
      <c r="C51" s="153">
        <v>247418</v>
      </c>
      <c r="D51" s="152">
        <v>288889.51</v>
      </c>
      <c r="E51" s="153">
        <v>103466</v>
      </c>
      <c r="F51" s="124">
        <v>-0.57241353189064259</v>
      </c>
      <c r="G51" s="124">
        <v>-0.58181700603836428</v>
      </c>
      <c r="H51" s="124">
        <v>4.0081804442500837E-4</v>
      </c>
      <c r="I51" s="77"/>
    </row>
    <row r="52" spans="1:9" x14ac:dyDescent="0.45">
      <c r="A52" s="140" t="s">
        <v>146</v>
      </c>
      <c r="B52" s="152">
        <v>129600</v>
      </c>
      <c r="C52" s="153">
        <v>52910</v>
      </c>
      <c r="D52" s="152">
        <v>0</v>
      </c>
      <c r="E52" s="153">
        <v>0</v>
      </c>
      <c r="F52" s="124">
        <v>-1</v>
      </c>
      <c r="G52" s="124">
        <v>-1</v>
      </c>
      <c r="H52" s="124">
        <v>0</v>
      </c>
      <c r="I52" s="77"/>
    </row>
    <row r="53" spans="1:9" ht="16.5" thickBot="1" x14ac:dyDescent="0.5">
      <c r="A53" s="140" t="s">
        <v>114</v>
      </c>
      <c r="B53" s="152">
        <v>121800</v>
      </c>
      <c r="C53" s="153">
        <v>52910</v>
      </c>
      <c r="D53" s="152">
        <v>0</v>
      </c>
      <c r="E53" s="153">
        <v>0</v>
      </c>
      <c r="F53" s="124">
        <v>-1</v>
      </c>
      <c r="G53" s="124">
        <v>-1</v>
      </c>
      <c r="H53" s="124">
        <v>0</v>
      </c>
      <c r="I53" s="77"/>
    </row>
    <row r="54" spans="1:9" ht="16.5" thickBot="1" x14ac:dyDescent="0.5">
      <c r="A54" s="145" t="s">
        <v>66</v>
      </c>
      <c r="B54" s="146">
        <v>10151238.65</v>
      </c>
      <c r="C54" s="147">
        <v>3901165</v>
      </c>
      <c r="D54" s="146">
        <v>18654686.559999999</v>
      </c>
      <c r="E54" s="147">
        <v>6666949</v>
      </c>
      <c r="F54" s="148">
        <v>0.83767589386739494</v>
      </c>
      <c r="G54" s="148">
        <v>0.70896360446174422</v>
      </c>
      <c r="H54" s="148">
        <v>2.5827165063511352E-2</v>
      </c>
      <c r="I54" s="77"/>
    </row>
    <row r="55" spans="1:9" x14ac:dyDescent="0.45">
      <c r="A55" s="140" t="s">
        <v>42</v>
      </c>
      <c r="B55" s="152">
        <v>2554880.0299999998</v>
      </c>
      <c r="C55" s="153">
        <v>1162633</v>
      </c>
      <c r="D55" s="152">
        <v>5420794.5999999996</v>
      </c>
      <c r="E55" s="153">
        <v>2104256</v>
      </c>
      <c r="F55" s="124">
        <v>1.121741348457759</v>
      </c>
      <c r="G55" s="124">
        <v>0.80990561940010308</v>
      </c>
      <c r="H55" s="124">
        <v>8.1516998326947067E-3</v>
      </c>
      <c r="I55" s="77"/>
    </row>
    <row r="56" spans="1:9" x14ac:dyDescent="0.45">
      <c r="A56" s="140" t="s">
        <v>78</v>
      </c>
      <c r="B56" s="152">
        <v>2124963.06</v>
      </c>
      <c r="C56" s="153">
        <v>755260</v>
      </c>
      <c r="D56" s="152">
        <v>3126161.34</v>
      </c>
      <c r="E56" s="153">
        <v>1112971</v>
      </c>
      <c r="F56" s="124">
        <v>0.47116032219402437</v>
      </c>
      <c r="G56" s="124">
        <v>0.47362630087651941</v>
      </c>
      <c r="H56" s="124">
        <v>4.3115502650314698E-3</v>
      </c>
      <c r="I56" s="77"/>
    </row>
    <row r="57" spans="1:9" x14ac:dyDescent="0.45">
      <c r="A57" s="140" t="s">
        <v>44</v>
      </c>
      <c r="B57" s="152">
        <v>1699107.5</v>
      </c>
      <c r="C57" s="153">
        <v>636181</v>
      </c>
      <c r="D57" s="152">
        <v>3204370.02</v>
      </c>
      <c r="E57" s="153">
        <v>1057556</v>
      </c>
      <c r="F57" s="124">
        <v>0.88591364584053678</v>
      </c>
      <c r="G57" s="124">
        <v>0.66235080896788801</v>
      </c>
      <c r="H57" s="124">
        <v>4.096877503623743E-3</v>
      </c>
      <c r="I57" s="77"/>
    </row>
    <row r="58" spans="1:9" x14ac:dyDescent="0.45">
      <c r="A58" s="140" t="s">
        <v>60</v>
      </c>
      <c r="B58" s="152">
        <v>911880</v>
      </c>
      <c r="C58" s="153">
        <v>216000</v>
      </c>
      <c r="D58" s="152">
        <v>1544278.18</v>
      </c>
      <c r="E58" s="153">
        <v>480715</v>
      </c>
      <c r="F58" s="124">
        <v>0.6935103083739087</v>
      </c>
      <c r="G58" s="124">
        <v>1.225532407407407</v>
      </c>
      <c r="H58" s="124">
        <v>1.862246981866197E-3</v>
      </c>
      <c r="I58" s="77"/>
    </row>
    <row r="59" spans="1:9" x14ac:dyDescent="0.45">
      <c r="A59" s="140" t="s">
        <v>43</v>
      </c>
      <c r="B59" s="152">
        <v>1057252.79</v>
      </c>
      <c r="C59" s="153">
        <v>438135</v>
      </c>
      <c r="D59" s="152">
        <v>951762.31</v>
      </c>
      <c r="E59" s="153">
        <v>306890</v>
      </c>
      <c r="F59" s="124">
        <v>-9.9777915932480088E-2</v>
      </c>
      <c r="G59" s="124">
        <v>-0.29955379049836239</v>
      </c>
      <c r="H59" s="124">
        <v>1.1888644545414999E-3</v>
      </c>
      <c r="I59" s="77"/>
    </row>
    <row r="60" spans="1:9" x14ac:dyDescent="0.45">
      <c r="A60" s="140" t="s">
        <v>79</v>
      </c>
      <c r="B60" s="152">
        <v>148509.6</v>
      </c>
      <c r="C60" s="153">
        <v>43783</v>
      </c>
      <c r="D60" s="152">
        <v>653299.55000000005</v>
      </c>
      <c r="E60" s="153">
        <v>258571</v>
      </c>
      <c r="F60" s="124">
        <v>3.399039186692308</v>
      </c>
      <c r="G60" s="124">
        <v>4.9057396706484253</v>
      </c>
      <c r="H60" s="124">
        <v>1.0016809634567771E-3</v>
      </c>
      <c r="I60" s="77"/>
    </row>
    <row r="61" spans="1:9" x14ac:dyDescent="0.45">
      <c r="A61" s="140" t="s">
        <v>100</v>
      </c>
      <c r="B61" s="152">
        <v>204990.6</v>
      </c>
      <c r="C61" s="153">
        <v>99510</v>
      </c>
      <c r="D61" s="152">
        <v>620507.23</v>
      </c>
      <c r="E61" s="153">
        <v>224419</v>
      </c>
      <c r="F61" s="124">
        <v>2.0270033357627129</v>
      </c>
      <c r="G61" s="124">
        <v>1.255240679328711</v>
      </c>
      <c r="H61" s="124">
        <v>8.6937916525057471E-4</v>
      </c>
      <c r="I61" s="77"/>
    </row>
    <row r="62" spans="1:9" x14ac:dyDescent="0.45">
      <c r="A62" s="140" t="s">
        <v>62</v>
      </c>
      <c r="B62" s="152">
        <v>298191.3</v>
      </c>
      <c r="C62" s="153">
        <v>134306</v>
      </c>
      <c r="D62" s="152">
        <v>567128.56000000006</v>
      </c>
      <c r="E62" s="153">
        <v>224273</v>
      </c>
      <c r="F62" s="124">
        <v>0.90189505864188546</v>
      </c>
      <c r="G62" s="124">
        <v>0.66986582877905687</v>
      </c>
      <c r="H62" s="124">
        <v>8.6881357428846115E-4</v>
      </c>
      <c r="I62" s="77"/>
    </row>
    <row r="63" spans="1:9" x14ac:dyDescent="0.45">
      <c r="A63" s="140" t="s">
        <v>65</v>
      </c>
      <c r="B63" s="152">
        <v>300113.43</v>
      </c>
      <c r="C63" s="153">
        <v>140658</v>
      </c>
      <c r="D63" s="152">
        <v>371854.4</v>
      </c>
      <c r="E63" s="153">
        <v>136899</v>
      </c>
      <c r="F63" s="124">
        <v>0.23904618330475921</v>
      </c>
      <c r="G63" s="124">
        <v>-2.6724395341893081E-2</v>
      </c>
      <c r="H63" s="124">
        <v>5.3033450083833557E-4</v>
      </c>
      <c r="I63" s="77"/>
    </row>
    <row r="64" spans="1:9" x14ac:dyDescent="0.45">
      <c r="A64" s="140" t="s">
        <v>70</v>
      </c>
      <c r="B64" s="152">
        <v>0</v>
      </c>
      <c r="C64" s="153">
        <v>0</v>
      </c>
      <c r="D64" s="152">
        <v>360497.2</v>
      </c>
      <c r="E64" s="153">
        <v>129056</v>
      </c>
      <c r="F64" s="124"/>
      <c r="G64" s="124"/>
      <c r="H64" s="124">
        <v>4.9995141922287408E-4</v>
      </c>
      <c r="I64" s="77"/>
    </row>
    <row r="65" spans="1:9" x14ac:dyDescent="0.45">
      <c r="A65" s="140" t="s">
        <v>125</v>
      </c>
      <c r="B65" s="152">
        <v>0</v>
      </c>
      <c r="C65" s="153">
        <v>0</v>
      </c>
      <c r="D65" s="152">
        <v>283656.82</v>
      </c>
      <c r="E65" s="153">
        <v>124199</v>
      </c>
      <c r="F65" s="124"/>
      <c r="G65" s="124"/>
      <c r="H65" s="124">
        <v>4.8113583495584659E-4</v>
      </c>
      <c r="I65" s="77"/>
    </row>
    <row r="66" spans="1:9" x14ac:dyDescent="0.45">
      <c r="A66" s="140" t="s">
        <v>71</v>
      </c>
      <c r="B66" s="152">
        <v>331551.84999999998</v>
      </c>
      <c r="C66" s="153">
        <v>99794</v>
      </c>
      <c r="D66" s="152">
        <v>411394.19</v>
      </c>
      <c r="E66" s="153">
        <v>118808</v>
      </c>
      <c r="F66" s="124">
        <v>0.2408140385885347</v>
      </c>
      <c r="G66" s="124">
        <v>0.19053249694370411</v>
      </c>
      <c r="H66" s="124">
        <v>4.6025158237533492E-4</v>
      </c>
      <c r="I66" s="77"/>
    </row>
    <row r="67" spans="1:9" x14ac:dyDescent="0.45">
      <c r="A67" s="140" t="s">
        <v>116</v>
      </c>
      <c r="B67" s="152">
        <v>317729.05</v>
      </c>
      <c r="C67" s="153">
        <v>131730</v>
      </c>
      <c r="D67" s="152">
        <v>243923</v>
      </c>
      <c r="E67" s="153">
        <v>107760</v>
      </c>
      <c r="F67" s="124">
        <v>-0.23229242022408711</v>
      </c>
      <c r="G67" s="124">
        <v>-0.1819631063539057</v>
      </c>
      <c r="H67" s="124">
        <v>4.1745261696826891E-4</v>
      </c>
      <c r="I67" s="77"/>
    </row>
    <row r="68" spans="1:9" x14ac:dyDescent="0.45">
      <c r="A68" s="140" t="s">
        <v>107</v>
      </c>
      <c r="B68" s="152">
        <v>0</v>
      </c>
      <c r="C68" s="153">
        <v>0</v>
      </c>
      <c r="D68" s="152">
        <v>242760.68</v>
      </c>
      <c r="E68" s="153">
        <v>68127</v>
      </c>
      <c r="F68" s="124"/>
      <c r="G68" s="124"/>
      <c r="H68" s="124">
        <v>2.6391791421860849E-4</v>
      </c>
      <c r="I68" s="77"/>
    </row>
    <row r="69" spans="1:9" x14ac:dyDescent="0.45">
      <c r="A69" s="140" t="s">
        <v>64</v>
      </c>
      <c r="B69" s="152">
        <v>0</v>
      </c>
      <c r="C69" s="153">
        <v>0</v>
      </c>
      <c r="D69" s="152">
        <v>109256.2</v>
      </c>
      <c r="E69" s="153">
        <v>46295</v>
      </c>
      <c r="F69" s="124"/>
      <c r="G69" s="124"/>
      <c r="H69" s="124">
        <v>1.7934269582912029E-4</v>
      </c>
      <c r="I69" s="77"/>
    </row>
    <row r="70" spans="1:9" x14ac:dyDescent="0.45">
      <c r="A70" s="140" t="s">
        <v>52</v>
      </c>
      <c r="B70" s="152">
        <v>0</v>
      </c>
      <c r="C70" s="153">
        <v>0</v>
      </c>
      <c r="D70" s="152">
        <v>102799.2</v>
      </c>
      <c r="E70" s="153">
        <v>44310</v>
      </c>
      <c r="F70" s="124"/>
      <c r="G70" s="124"/>
      <c r="H70" s="124">
        <v>1.7165298309079429E-4</v>
      </c>
      <c r="I70" s="77"/>
    </row>
    <row r="71" spans="1:9" x14ac:dyDescent="0.45">
      <c r="A71" s="140" t="s">
        <v>118</v>
      </c>
      <c r="B71" s="152">
        <v>202069.44</v>
      </c>
      <c r="C71" s="153">
        <v>43175</v>
      </c>
      <c r="D71" s="152">
        <v>197520</v>
      </c>
      <c r="E71" s="153">
        <v>42328</v>
      </c>
      <c r="F71" s="124">
        <v>-2.2514240649155082E-2</v>
      </c>
      <c r="G71" s="124">
        <v>-1.9617834394904499E-2</v>
      </c>
      <c r="H71" s="124">
        <v>1.6397489208456651E-4</v>
      </c>
      <c r="I71" s="77"/>
    </row>
    <row r="72" spans="1:9" x14ac:dyDescent="0.45">
      <c r="A72" s="140" t="s">
        <v>122</v>
      </c>
      <c r="B72" s="152">
        <v>0</v>
      </c>
      <c r="C72" s="153">
        <v>0</v>
      </c>
      <c r="D72" s="152">
        <v>110603.08</v>
      </c>
      <c r="E72" s="153">
        <v>39834</v>
      </c>
      <c r="F72" s="124"/>
      <c r="G72" s="124"/>
      <c r="H72" s="124">
        <v>1.543133588002415E-4</v>
      </c>
      <c r="I72" s="77"/>
    </row>
    <row r="73" spans="1:9" ht="16.5" thickBot="1" x14ac:dyDescent="0.5">
      <c r="A73" s="140" t="s">
        <v>117</v>
      </c>
      <c r="B73" s="152">
        <v>0</v>
      </c>
      <c r="C73" s="153">
        <v>0</v>
      </c>
      <c r="D73" s="152">
        <v>132120</v>
      </c>
      <c r="E73" s="153">
        <v>39682</v>
      </c>
      <c r="F73" s="124"/>
      <c r="G73" s="124"/>
      <c r="H73" s="124">
        <v>1.537245243739314E-4</v>
      </c>
      <c r="I73" s="77"/>
    </row>
    <row r="74" spans="1:9" ht="16.5" thickBot="1" x14ac:dyDescent="0.5">
      <c r="A74" s="145" t="s">
        <v>46</v>
      </c>
      <c r="B74" s="146">
        <v>4437557.16</v>
      </c>
      <c r="C74" s="147">
        <v>1809678</v>
      </c>
      <c r="D74" s="146">
        <v>5100737.68</v>
      </c>
      <c r="E74" s="147">
        <v>2217318</v>
      </c>
      <c r="F74" s="148">
        <v>0.1494472062191983</v>
      </c>
      <c r="G74" s="148">
        <v>0.22525554269875639</v>
      </c>
      <c r="H74" s="148">
        <v>8.5896919241912409E-3</v>
      </c>
      <c r="I74" s="77"/>
    </row>
    <row r="75" spans="1:9" x14ac:dyDescent="0.45">
      <c r="A75" s="140" t="s">
        <v>45</v>
      </c>
      <c r="B75" s="152">
        <v>2768162.29</v>
      </c>
      <c r="C75" s="153">
        <v>1199068</v>
      </c>
      <c r="D75" s="152">
        <v>1949888.36</v>
      </c>
      <c r="E75" s="153">
        <v>978427</v>
      </c>
      <c r="F75" s="124">
        <v>-0.29560186299626229</v>
      </c>
      <c r="G75" s="124">
        <v>-0.18401041475546009</v>
      </c>
      <c r="H75" s="124">
        <v>3.7903388238902411E-3</v>
      </c>
      <c r="I75" s="77"/>
    </row>
    <row r="76" spans="1:9" x14ac:dyDescent="0.45">
      <c r="A76" s="140" t="s">
        <v>76</v>
      </c>
      <c r="B76" s="152">
        <v>1565911.73</v>
      </c>
      <c r="C76" s="153">
        <v>564821</v>
      </c>
      <c r="D76" s="152">
        <v>1708297.69</v>
      </c>
      <c r="E76" s="153">
        <v>663148</v>
      </c>
      <c r="F76" s="124">
        <v>9.0928471427952129E-2</v>
      </c>
      <c r="G76" s="124">
        <v>0.1740852411649001</v>
      </c>
      <c r="H76" s="124">
        <v>2.568976132491403E-3</v>
      </c>
      <c r="I76" s="77"/>
    </row>
    <row r="77" spans="1:9" x14ac:dyDescent="0.45">
      <c r="A77" s="140" t="s">
        <v>119</v>
      </c>
      <c r="B77" s="152">
        <v>0</v>
      </c>
      <c r="C77" s="153">
        <v>0</v>
      </c>
      <c r="D77" s="152">
        <v>782897.95</v>
      </c>
      <c r="E77" s="153">
        <v>305766</v>
      </c>
      <c r="F77" s="124"/>
      <c r="G77" s="124"/>
      <c r="H77" s="124">
        <v>1.1845101789153649E-3</v>
      </c>
      <c r="I77" s="77"/>
    </row>
    <row r="78" spans="1:9" x14ac:dyDescent="0.45">
      <c r="A78" s="140" t="s">
        <v>69</v>
      </c>
      <c r="B78" s="152">
        <v>0</v>
      </c>
      <c r="C78" s="153">
        <v>0</v>
      </c>
      <c r="D78" s="152">
        <v>403296.2</v>
      </c>
      <c r="E78" s="153">
        <v>163230</v>
      </c>
      <c r="F78" s="124"/>
      <c r="G78" s="124"/>
      <c r="H78" s="124">
        <v>6.3233844346446294E-4</v>
      </c>
      <c r="I78" s="77"/>
    </row>
    <row r="79" spans="1:9" x14ac:dyDescent="0.45">
      <c r="A79" s="140" t="s">
        <v>106</v>
      </c>
      <c r="B79" s="152">
        <v>0</v>
      </c>
      <c r="C79" s="153">
        <v>0</v>
      </c>
      <c r="D79" s="152">
        <v>256357.48</v>
      </c>
      <c r="E79" s="153">
        <v>106747</v>
      </c>
      <c r="F79" s="124"/>
      <c r="G79" s="124"/>
      <c r="H79" s="124">
        <v>4.1352834542976799E-4</v>
      </c>
      <c r="I79" s="77"/>
    </row>
    <row r="80" spans="1:9" ht="16.5" thickBot="1" x14ac:dyDescent="0.5">
      <c r="A80" s="140" t="s">
        <v>77</v>
      </c>
      <c r="B80" s="152">
        <v>103483.14</v>
      </c>
      <c r="C80" s="153">
        <v>45789</v>
      </c>
      <c r="D80" s="152">
        <v>0</v>
      </c>
      <c r="E80" s="153">
        <v>0</v>
      </c>
      <c r="F80" s="124">
        <v>-1</v>
      </c>
      <c r="G80" s="124">
        <v>-1</v>
      </c>
      <c r="H80" s="124">
        <v>0</v>
      </c>
      <c r="I80" s="77"/>
    </row>
    <row r="81" spans="1:12" s="200" customFormat="1" ht="16.5" thickBot="1" x14ac:dyDescent="0.5">
      <c r="A81" s="145" t="s">
        <v>54</v>
      </c>
      <c r="B81" s="146">
        <v>457548</v>
      </c>
      <c r="C81" s="147">
        <v>176190</v>
      </c>
      <c r="D81" s="146">
        <v>715463.6</v>
      </c>
      <c r="E81" s="147">
        <v>290743</v>
      </c>
      <c r="F81" s="148">
        <v>0.56369080402493288</v>
      </c>
      <c r="G81" s="148">
        <v>0.65016743288495382</v>
      </c>
      <c r="H81" s="148">
        <v>1.1263124184781499E-3</v>
      </c>
      <c r="I81" s="77"/>
      <c r="J81" s="1"/>
      <c r="K81" s="1"/>
      <c r="L81" s="1"/>
    </row>
    <row r="82" spans="1:12" ht="16.5" thickBot="1" x14ac:dyDescent="0.5">
      <c r="A82" s="140" t="s">
        <v>55</v>
      </c>
      <c r="B82" s="152">
        <v>457548</v>
      </c>
      <c r="C82" s="153">
        <v>176190</v>
      </c>
      <c r="D82" s="152">
        <v>715463.6</v>
      </c>
      <c r="E82" s="153">
        <v>290743</v>
      </c>
      <c r="F82" s="124">
        <v>0.56369080402493288</v>
      </c>
      <c r="G82" s="124">
        <v>0.65016743288495382</v>
      </c>
      <c r="H82" s="124">
        <v>1.1263124184781499E-3</v>
      </c>
      <c r="I82" s="77"/>
    </row>
    <row r="83" spans="1:12" ht="16.5" thickBot="1" x14ac:dyDescent="0.5">
      <c r="A83" s="145" t="s">
        <v>49</v>
      </c>
      <c r="B83" s="146">
        <f>+B12+B14+B16+B38+B54+B74+B81</f>
        <v>515712023.59000003</v>
      </c>
      <c r="C83" s="147">
        <f>+C12+C14+C16+C38+C54+C74+C81</f>
        <v>208127209</v>
      </c>
      <c r="D83" s="146">
        <f>+D12+D14+D16+D38+D54+D74+D81</f>
        <v>630450452.70999992</v>
      </c>
      <c r="E83" s="147">
        <f>+E12+E14+E16+E38+E54+E74+E81</f>
        <v>258137081</v>
      </c>
      <c r="F83" s="148">
        <f>+D83/B83-1</f>
        <v>0.22248546450648377</v>
      </c>
      <c r="G83" s="148">
        <f>+E83/C83-1</f>
        <v>0.24028512293171622</v>
      </c>
      <c r="H83" s="148">
        <f>+H12+H14+H16+H54+H81+H74+H38</f>
        <v>1</v>
      </c>
      <c r="I83" s="77"/>
    </row>
    <row r="84" spans="1:12" ht="16.5" thickBot="1" x14ac:dyDescent="0.5">
      <c r="A84" s="154"/>
      <c r="B84" s="155"/>
      <c r="C84" s="156"/>
      <c r="D84" s="155"/>
      <c r="E84" s="156"/>
      <c r="F84" s="157"/>
      <c r="G84" s="157"/>
      <c r="H84" s="157"/>
      <c r="I84" s="77"/>
    </row>
    <row r="85" spans="1:12" ht="16.5" thickBot="1" x14ac:dyDescent="0.5">
      <c r="A85" s="246" t="s">
        <v>47</v>
      </c>
      <c r="B85" s="248">
        <v>45627</v>
      </c>
      <c r="C85" s="249"/>
      <c r="D85" s="248">
        <v>45992</v>
      </c>
      <c r="E85" s="249"/>
      <c r="F85" s="260" t="s">
        <v>97</v>
      </c>
      <c r="G85" s="262" t="s">
        <v>109</v>
      </c>
      <c r="H85" s="129"/>
      <c r="I85" s="77"/>
    </row>
    <row r="86" spans="1:12" ht="16.5" thickBot="1" x14ac:dyDescent="0.5">
      <c r="A86" s="259"/>
      <c r="B86" s="65" t="s">
        <v>4</v>
      </c>
      <c r="C86" s="45" t="s">
        <v>0</v>
      </c>
      <c r="D86" s="66" t="s">
        <v>4</v>
      </c>
      <c r="E86" s="45" t="s">
        <v>0</v>
      </c>
      <c r="F86" s="261"/>
      <c r="G86" s="263"/>
      <c r="H86" s="125"/>
      <c r="I86" s="77"/>
    </row>
    <row r="87" spans="1:12" x14ac:dyDescent="0.45">
      <c r="A87" s="139" t="s">
        <v>41</v>
      </c>
      <c r="B87" s="158">
        <v>253057731.66</v>
      </c>
      <c r="C87" s="159">
        <v>109509343</v>
      </c>
      <c r="D87" s="158">
        <v>313606835.73000002</v>
      </c>
      <c r="E87" s="159">
        <v>144863793</v>
      </c>
      <c r="F87" s="132">
        <f>+C87/$C$83</f>
        <v>0.52616543279547845</v>
      </c>
      <c r="G87" s="132">
        <f t="shared" ref="G87:G118" si="0">+E87/$E$83</f>
        <v>0.56118939765961018</v>
      </c>
      <c r="H87" s="250">
        <f>SUM(G87:G96)</f>
        <v>0.9022086253466236</v>
      </c>
      <c r="I87" s="77"/>
    </row>
    <row r="88" spans="1:12" x14ac:dyDescent="0.45">
      <c r="A88" s="140" t="s">
        <v>87</v>
      </c>
      <c r="B88" s="152">
        <v>112816262.14</v>
      </c>
      <c r="C88" s="153">
        <v>37778070</v>
      </c>
      <c r="D88" s="152">
        <v>149786238.69999999</v>
      </c>
      <c r="E88" s="153">
        <v>48516868</v>
      </c>
      <c r="F88" s="133">
        <f t="shared" ref="F88:F118" si="1">+C88/$C$83</f>
        <v>0.1815143256929948</v>
      </c>
      <c r="G88" s="133">
        <f t="shared" si="0"/>
        <v>0.18795001404699388</v>
      </c>
      <c r="H88" s="251"/>
      <c r="I88" s="1"/>
    </row>
    <row r="89" spans="1:12" x14ac:dyDescent="0.45">
      <c r="A89" s="140" t="s">
        <v>40</v>
      </c>
      <c r="B89" s="152">
        <v>28013103.050000001</v>
      </c>
      <c r="C89" s="153">
        <v>12064605</v>
      </c>
      <c r="D89" s="152">
        <v>24632992.18</v>
      </c>
      <c r="E89" s="153">
        <v>10208526</v>
      </c>
      <c r="F89" s="127">
        <f t="shared" si="1"/>
        <v>5.7967456816278164E-2</v>
      </c>
      <c r="G89" s="135">
        <f t="shared" si="0"/>
        <v>3.9546918096590701E-2</v>
      </c>
      <c r="H89" s="251"/>
      <c r="I89" s="116"/>
      <c r="J89" s="58"/>
    </row>
    <row r="90" spans="1:12" x14ac:dyDescent="0.45">
      <c r="A90" s="140" t="s">
        <v>38</v>
      </c>
      <c r="B90" s="152">
        <v>21601240.609999999</v>
      </c>
      <c r="C90" s="153">
        <v>8642813</v>
      </c>
      <c r="D90" s="152">
        <v>17062554.52</v>
      </c>
      <c r="E90" s="153">
        <v>6978905</v>
      </c>
      <c r="F90" s="133">
        <f t="shared" si="1"/>
        <v>4.1526588673948921E-2</v>
      </c>
      <c r="G90" s="133">
        <f t="shared" si="0"/>
        <v>2.7035654749656055E-2</v>
      </c>
      <c r="H90" s="251"/>
      <c r="J90" s="58"/>
    </row>
    <row r="91" spans="1:12" x14ac:dyDescent="0.45">
      <c r="A91" s="140" t="s">
        <v>39</v>
      </c>
      <c r="B91" s="152">
        <v>12632186.220000001</v>
      </c>
      <c r="C91" s="153">
        <v>5478416</v>
      </c>
      <c r="D91" s="152">
        <v>15819484.060000001</v>
      </c>
      <c r="E91" s="153">
        <v>6306016</v>
      </c>
      <c r="F91" s="133">
        <f t="shared" si="1"/>
        <v>2.6322440138040769E-2</v>
      </c>
      <c r="G91" s="133">
        <f t="shared" si="0"/>
        <v>2.4428942853041712E-2</v>
      </c>
      <c r="H91" s="251"/>
      <c r="J91" s="58"/>
    </row>
    <row r="92" spans="1:12" x14ac:dyDescent="0.45">
      <c r="A92" s="140" t="s">
        <v>37</v>
      </c>
      <c r="B92" s="152">
        <v>13319919.449999999</v>
      </c>
      <c r="C92" s="153">
        <v>6166815</v>
      </c>
      <c r="D92" s="152">
        <v>7719213.6500000004</v>
      </c>
      <c r="E92" s="153">
        <v>3694062</v>
      </c>
      <c r="F92" s="133">
        <f t="shared" si="1"/>
        <v>2.9630027854743394E-2</v>
      </c>
      <c r="G92" s="133">
        <f t="shared" si="0"/>
        <v>1.4310466306078668E-2</v>
      </c>
      <c r="H92" s="251"/>
      <c r="J92" s="58"/>
    </row>
    <row r="93" spans="1:12" x14ac:dyDescent="0.45">
      <c r="A93" s="140" t="s">
        <v>63</v>
      </c>
      <c r="B93" s="152">
        <v>6751780.3600000003</v>
      </c>
      <c r="C93" s="153">
        <v>3190289</v>
      </c>
      <c r="D93" s="152">
        <v>8262642.4699999997</v>
      </c>
      <c r="E93" s="153">
        <v>3588484</v>
      </c>
      <c r="F93" s="133">
        <f t="shared" si="1"/>
        <v>1.5328553221505987E-2</v>
      </c>
      <c r="G93" s="133">
        <f t="shared" si="0"/>
        <v>1.3901466562256508E-2</v>
      </c>
      <c r="H93" s="251"/>
      <c r="J93" s="58"/>
    </row>
    <row r="94" spans="1:12" x14ac:dyDescent="0.45">
      <c r="A94" s="140" t="s">
        <v>81</v>
      </c>
      <c r="B94" s="152">
        <v>5142371.55</v>
      </c>
      <c r="C94" s="153">
        <v>2063549</v>
      </c>
      <c r="D94" s="152">
        <v>8658389.2699999996</v>
      </c>
      <c r="E94" s="153">
        <v>3139133</v>
      </c>
      <c r="F94" s="133">
        <f t="shared" si="1"/>
        <v>9.9148449158322199E-3</v>
      </c>
      <c r="G94" s="133">
        <f t="shared" si="0"/>
        <v>1.2160720915566563E-2</v>
      </c>
      <c r="H94" s="251"/>
      <c r="I94" s="116"/>
      <c r="J94" s="58"/>
    </row>
    <row r="95" spans="1:12" x14ac:dyDescent="0.45">
      <c r="A95" s="140" t="s">
        <v>80</v>
      </c>
      <c r="B95" s="152">
        <v>6343298.79</v>
      </c>
      <c r="C95" s="153">
        <v>2018003</v>
      </c>
      <c r="D95" s="152">
        <v>8863801.7400000002</v>
      </c>
      <c r="E95" s="153">
        <v>2984894</v>
      </c>
      <c r="F95" s="133">
        <f t="shared" si="1"/>
        <v>9.6960075988911185E-3</v>
      </c>
      <c r="G95" s="133">
        <f t="shared" si="0"/>
        <v>1.1563212803200482E-2</v>
      </c>
      <c r="H95" s="251"/>
      <c r="I95" s="116"/>
      <c r="J95" s="58"/>
    </row>
    <row r="96" spans="1:12" ht="16.5" thickBot="1" x14ac:dyDescent="0.5">
      <c r="A96" s="160" t="s">
        <v>83</v>
      </c>
      <c r="B96" s="161">
        <v>3789789.76</v>
      </c>
      <c r="C96" s="162">
        <v>1619737</v>
      </c>
      <c r="D96" s="161">
        <v>6796854.9400000004</v>
      </c>
      <c r="E96" s="162">
        <v>2612820</v>
      </c>
      <c r="F96" s="134">
        <f t="shared" si="1"/>
        <v>7.7824375187772778E-3</v>
      </c>
      <c r="G96" s="134">
        <f t="shared" si="0"/>
        <v>1.0121831353628733E-2</v>
      </c>
      <c r="H96" s="252"/>
      <c r="I96" s="116"/>
      <c r="J96" s="58"/>
    </row>
    <row r="97" spans="1:10" x14ac:dyDescent="0.45">
      <c r="A97" s="139" t="s">
        <v>89</v>
      </c>
      <c r="B97" s="158">
        <v>3068013.59</v>
      </c>
      <c r="C97" s="159">
        <v>838417</v>
      </c>
      <c r="D97" s="185">
        <v>8762310.3699999992</v>
      </c>
      <c r="E97" s="159">
        <v>2602030</v>
      </c>
      <c r="F97" s="132">
        <f>+C97/$C$83</f>
        <v>4.0283872734775397E-3</v>
      </c>
      <c r="G97" s="174">
        <f t="shared" si="0"/>
        <v>1.0080031857182115E-2</v>
      </c>
      <c r="H97" s="130"/>
      <c r="I97" s="116"/>
      <c r="J97" s="58"/>
    </row>
    <row r="98" spans="1:10" x14ac:dyDescent="0.45">
      <c r="A98" s="140" t="s">
        <v>42</v>
      </c>
      <c r="B98" s="152">
        <v>2554880.0299999998</v>
      </c>
      <c r="C98" s="153">
        <v>1162633</v>
      </c>
      <c r="D98" s="185">
        <v>5420794.5999999996</v>
      </c>
      <c r="E98" s="153">
        <v>2104256</v>
      </c>
      <c r="F98" s="133">
        <f t="shared" si="1"/>
        <v>5.5861653341058356E-3</v>
      </c>
      <c r="G98" s="174">
        <f t="shared" si="0"/>
        <v>8.1516998326947067E-3</v>
      </c>
      <c r="H98" s="130"/>
      <c r="I98" s="116"/>
      <c r="J98" s="58"/>
    </row>
    <row r="99" spans="1:10" x14ac:dyDescent="0.45">
      <c r="A99" s="140" t="s">
        <v>56</v>
      </c>
      <c r="B99" s="152">
        <v>1035315.64</v>
      </c>
      <c r="C99" s="153">
        <v>397769</v>
      </c>
      <c r="D99" s="185">
        <v>4209990.9400000004</v>
      </c>
      <c r="E99" s="153">
        <v>1865571</v>
      </c>
      <c r="F99" s="133">
        <f t="shared" si="1"/>
        <v>1.9111821174712432E-3</v>
      </c>
      <c r="G99" s="174">
        <f t="shared" si="0"/>
        <v>7.2270554574063693E-3</v>
      </c>
      <c r="H99" s="128"/>
      <c r="I99" s="116"/>
      <c r="J99" s="58"/>
    </row>
    <row r="100" spans="1:10" x14ac:dyDescent="0.45">
      <c r="A100" s="140" t="s">
        <v>88</v>
      </c>
      <c r="B100" s="152">
        <v>6969054.9000000004</v>
      </c>
      <c r="C100" s="153">
        <v>2181791</v>
      </c>
      <c r="D100" s="185">
        <v>5601156.7000000002</v>
      </c>
      <c r="E100" s="153">
        <v>1593175</v>
      </c>
      <c r="F100" s="133">
        <f t="shared" si="1"/>
        <v>1.0482968615602778E-2</v>
      </c>
      <c r="G100" s="174">
        <f t="shared" si="0"/>
        <v>6.1718176785302689E-3</v>
      </c>
      <c r="H100" s="128"/>
      <c r="I100" s="116"/>
      <c r="J100" s="58"/>
    </row>
    <row r="101" spans="1:10" x14ac:dyDescent="0.45">
      <c r="A101" s="140" t="s">
        <v>84</v>
      </c>
      <c r="B101" s="152">
        <v>1399332.1</v>
      </c>
      <c r="C101" s="153">
        <v>525529</v>
      </c>
      <c r="D101" s="185">
        <v>3837439.6</v>
      </c>
      <c r="E101" s="153">
        <v>1530930</v>
      </c>
      <c r="F101" s="133">
        <f t="shared" si="1"/>
        <v>2.5250374639867487E-3</v>
      </c>
      <c r="G101" s="174">
        <f t="shared" si="0"/>
        <v>5.9306861070455817E-3</v>
      </c>
      <c r="H101" s="128"/>
      <c r="I101" s="116"/>
      <c r="J101" s="58"/>
    </row>
    <row r="102" spans="1:10" x14ac:dyDescent="0.45">
      <c r="A102" s="140" t="s">
        <v>34</v>
      </c>
      <c r="B102" s="152">
        <v>4649289.0599999996</v>
      </c>
      <c r="C102" s="153">
        <v>1915943</v>
      </c>
      <c r="D102" s="185">
        <v>3372664.26</v>
      </c>
      <c r="E102" s="153">
        <v>1303604</v>
      </c>
      <c r="F102" s="133">
        <f t="shared" si="1"/>
        <v>9.2056344252423039E-3</v>
      </c>
      <c r="G102" s="174">
        <f t="shared" si="0"/>
        <v>5.0500454833918261E-3</v>
      </c>
      <c r="H102" s="128"/>
      <c r="I102" s="116"/>
      <c r="J102" s="58"/>
    </row>
    <row r="103" spans="1:10" x14ac:dyDescent="0.45">
      <c r="A103" s="140" t="s">
        <v>90</v>
      </c>
      <c r="B103" s="152">
        <v>4460211.83</v>
      </c>
      <c r="C103" s="153">
        <v>1452267</v>
      </c>
      <c r="D103" s="185">
        <v>3626385.15</v>
      </c>
      <c r="E103" s="153">
        <v>1133244</v>
      </c>
      <c r="F103" s="133">
        <f t="shared" si="1"/>
        <v>6.9777853985444069E-3</v>
      </c>
      <c r="G103" s="174">
        <f t="shared" si="0"/>
        <v>4.3900860566405799E-3</v>
      </c>
      <c r="H103" s="128"/>
      <c r="I103" s="116"/>
      <c r="J103" s="58"/>
    </row>
    <row r="104" spans="1:10" x14ac:dyDescent="0.45">
      <c r="A104" s="140" t="s">
        <v>78</v>
      </c>
      <c r="B104" s="152">
        <v>2124963.06</v>
      </c>
      <c r="C104" s="153">
        <v>755260</v>
      </c>
      <c r="D104" s="185">
        <v>3126161.34</v>
      </c>
      <c r="E104" s="153">
        <v>1112971</v>
      </c>
      <c r="F104" s="133">
        <f t="shared" si="1"/>
        <v>3.6288383610621521E-3</v>
      </c>
      <c r="G104" s="174">
        <f t="shared" si="0"/>
        <v>4.3115502650314698E-3</v>
      </c>
      <c r="H104" s="128"/>
      <c r="I104" s="116"/>
      <c r="J104" s="58"/>
    </row>
    <row r="105" spans="1:10" x14ac:dyDescent="0.45">
      <c r="A105" s="140" t="s">
        <v>44</v>
      </c>
      <c r="B105" s="152">
        <v>1699107.5</v>
      </c>
      <c r="C105" s="153">
        <v>636181</v>
      </c>
      <c r="D105" s="185">
        <v>3204370.02</v>
      </c>
      <c r="E105" s="153">
        <v>1057556</v>
      </c>
      <c r="F105" s="133">
        <f t="shared" si="1"/>
        <v>3.0566930823542632E-3</v>
      </c>
      <c r="G105" s="174">
        <f t="shared" si="0"/>
        <v>4.096877503623743E-3</v>
      </c>
      <c r="H105" s="128"/>
      <c r="I105" s="116"/>
      <c r="J105" s="58"/>
    </row>
    <row r="106" spans="1:10" x14ac:dyDescent="0.45">
      <c r="A106" s="140" t="s">
        <v>104</v>
      </c>
      <c r="B106" s="152">
        <v>737240</v>
      </c>
      <c r="C106" s="153">
        <v>265433</v>
      </c>
      <c r="D106" s="185">
        <v>2474533.5299999998</v>
      </c>
      <c r="E106" s="153">
        <v>1000364</v>
      </c>
      <c r="F106" s="133">
        <f t="shared" si="1"/>
        <v>1.2753402175301356E-3</v>
      </c>
      <c r="G106" s="174">
        <f t="shared" si="0"/>
        <v>3.8753208029031674E-3</v>
      </c>
      <c r="H106" s="128"/>
      <c r="I106" s="116"/>
      <c r="J106" s="58"/>
    </row>
    <row r="107" spans="1:10" x14ac:dyDescent="0.45">
      <c r="A107" s="140" t="s">
        <v>45</v>
      </c>
      <c r="B107" s="152">
        <v>2768162.29</v>
      </c>
      <c r="C107" s="153">
        <v>1199068</v>
      </c>
      <c r="D107" s="185">
        <v>1949888.36</v>
      </c>
      <c r="E107" s="153">
        <v>978427</v>
      </c>
      <c r="F107" s="133">
        <f t="shared" si="1"/>
        <v>5.7612265391018625E-3</v>
      </c>
      <c r="G107" s="174">
        <f t="shared" si="0"/>
        <v>3.7903388238902415E-3</v>
      </c>
      <c r="H107" s="128"/>
      <c r="I107" s="116"/>
      <c r="J107" s="58"/>
    </row>
    <row r="108" spans="1:10" x14ac:dyDescent="0.45">
      <c r="A108" s="140" t="s">
        <v>48</v>
      </c>
      <c r="B108" s="152">
        <v>1449083.18</v>
      </c>
      <c r="C108" s="153">
        <v>648086</v>
      </c>
      <c r="D108" s="185">
        <v>1721687.71</v>
      </c>
      <c r="E108" s="153">
        <v>679961</v>
      </c>
      <c r="F108" s="133">
        <f t="shared" si="1"/>
        <v>3.1138936764390089E-3</v>
      </c>
      <c r="G108" s="174">
        <f t="shared" si="0"/>
        <v>2.6341081930805594E-3</v>
      </c>
      <c r="H108" s="128"/>
      <c r="I108" s="116"/>
      <c r="J108" s="58"/>
    </row>
    <row r="109" spans="1:10" x14ac:dyDescent="0.45">
      <c r="A109" s="140" t="s">
        <v>76</v>
      </c>
      <c r="B109" s="152">
        <v>1565911.73</v>
      </c>
      <c r="C109" s="153">
        <v>564821</v>
      </c>
      <c r="D109" s="185">
        <v>1708297.69</v>
      </c>
      <c r="E109" s="153">
        <v>663148</v>
      </c>
      <c r="F109" s="133">
        <f t="shared" si="1"/>
        <v>2.7138258506123531E-3</v>
      </c>
      <c r="G109" s="174">
        <f t="shared" si="0"/>
        <v>2.568976132491403E-3</v>
      </c>
      <c r="H109" s="128"/>
      <c r="I109" s="116"/>
      <c r="J109" s="58"/>
    </row>
    <row r="110" spans="1:10" x14ac:dyDescent="0.45">
      <c r="A110" s="140" t="s">
        <v>35</v>
      </c>
      <c r="B110" s="152">
        <v>4389660.42</v>
      </c>
      <c r="C110" s="153">
        <v>1952592</v>
      </c>
      <c r="D110" s="185">
        <v>1408346.2</v>
      </c>
      <c r="E110" s="153">
        <v>583646</v>
      </c>
      <c r="F110" s="133">
        <f t="shared" si="1"/>
        <v>9.3817238475532531E-3</v>
      </c>
      <c r="G110" s="174">
        <f t="shared" si="0"/>
        <v>2.2609924840670216E-3</v>
      </c>
      <c r="H110" s="128"/>
      <c r="I110" s="116"/>
      <c r="J110" s="58"/>
    </row>
    <row r="111" spans="1:10" x14ac:dyDescent="0.45">
      <c r="A111" s="140" t="s">
        <v>53</v>
      </c>
      <c r="B111" s="152">
        <v>614270.42999999993</v>
      </c>
      <c r="C111" s="153">
        <v>279687</v>
      </c>
      <c r="D111" s="185">
        <v>1275485.57</v>
      </c>
      <c r="E111" s="153">
        <v>507568</v>
      </c>
      <c r="F111" s="133">
        <f t="shared" si="1"/>
        <v>1.3438271783099728E-3</v>
      </c>
      <c r="G111" s="174">
        <f t="shared" si="0"/>
        <v>1.9662731058774155E-3</v>
      </c>
      <c r="H111" s="128"/>
      <c r="I111" s="116"/>
      <c r="J111" s="58"/>
    </row>
    <row r="112" spans="1:10" x14ac:dyDescent="0.45">
      <c r="A112" s="140" t="s">
        <v>92</v>
      </c>
      <c r="B112" s="152">
        <v>332334.69</v>
      </c>
      <c r="C112" s="153">
        <v>151751</v>
      </c>
      <c r="D112" s="185">
        <v>1186446.42</v>
      </c>
      <c r="E112" s="153">
        <v>486549</v>
      </c>
      <c r="F112" s="133">
        <f t="shared" si="1"/>
        <v>7.2912619512425212E-4</v>
      </c>
      <c r="G112" s="174">
        <f t="shared" si="0"/>
        <v>1.8848473768865465E-3</v>
      </c>
      <c r="H112" s="128"/>
      <c r="I112" s="116"/>
      <c r="J112" s="58"/>
    </row>
    <row r="113" spans="1:10" x14ac:dyDescent="0.45">
      <c r="A113" s="140" t="s">
        <v>60</v>
      </c>
      <c r="B113" s="152">
        <v>911880</v>
      </c>
      <c r="C113" s="153">
        <v>216000</v>
      </c>
      <c r="D113" s="185">
        <v>1544278.18</v>
      </c>
      <c r="E113" s="153">
        <v>480715</v>
      </c>
      <c r="F113" s="133">
        <f t="shared" si="1"/>
        <v>1.0378268225371724E-3</v>
      </c>
      <c r="G113" s="174">
        <f t="shared" si="0"/>
        <v>1.862246981866197E-3</v>
      </c>
      <c r="H113" s="128"/>
      <c r="I113" s="116"/>
      <c r="J113" s="58"/>
    </row>
    <row r="114" spans="1:10" x14ac:dyDescent="0.45">
      <c r="A114" s="140" t="s">
        <v>85</v>
      </c>
      <c r="B114" s="152">
        <v>555235.37</v>
      </c>
      <c r="C114" s="153">
        <v>208000</v>
      </c>
      <c r="D114" s="185">
        <v>1297298</v>
      </c>
      <c r="E114" s="153">
        <v>445244</v>
      </c>
      <c r="F114" s="133">
        <f t="shared" si="1"/>
        <v>9.9938879207283281E-4</v>
      </c>
      <c r="G114" s="174">
        <f t="shared" si="0"/>
        <v>1.724835495447475E-3</v>
      </c>
      <c r="H114" s="128"/>
      <c r="I114" s="116"/>
      <c r="J114" s="58"/>
    </row>
    <row r="115" spans="1:10" x14ac:dyDescent="0.45">
      <c r="A115" s="140" t="s">
        <v>86</v>
      </c>
      <c r="B115" s="152">
        <v>236190.36</v>
      </c>
      <c r="C115" s="153">
        <v>105723</v>
      </c>
      <c r="D115" s="185">
        <v>875746.16</v>
      </c>
      <c r="E115" s="153">
        <v>368081</v>
      </c>
      <c r="F115" s="133">
        <f t="shared" si="1"/>
        <v>5.0797298684767355E-4</v>
      </c>
      <c r="G115" s="174">
        <f t="shared" si="0"/>
        <v>1.4259129241490107E-3</v>
      </c>
      <c r="H115" s="128"/>
      <c r="I115" s="116"/>
      <c r="J115" s="58"/>
    </row>
    <row r="116" spans="1:10" x14ac:dyDescent="0.45">
      <c r="A116" s="140" t="s">
        <v>91</v>
      </c>
      <c r="B116" s="152">
        <v>590417.46</v>
      </c>
      <c r="C116" s="153">
        <v>277427</v>
      </c>
      <c r="D116" s="185">
        <v>971566</v>
      </c>
      <c r="E116" s="153">
        <v>361155</v>
      </c>
      <c r="F116" s="133">
        <f t="shared" si="1"/>
        <v>1.332968434703797E-3</v>
      </c>
      <c r="G116" s="174">
        <f t="shared" si="0"/>
        <v>1.3990822186449067E-3</v>
      </c>
      <c r="H116" s="128"/>
      <c r="I116" s="116"/>
      <c r="J116" s="58"/>
    </row>
    <row r="117" spans="1:10" x14ac:dyDescent="0.45">
      <c r="A117" s="140" t="s">
        <v>43</v>
      </c>
      <c r="B117" s="152">
        <v>1057252.79</v>
      </c>
      <c r="C117" s="153">
        <v>438135</v>
      </c>
      <c r="D117" s="185">
        <v>951762.31</v>
      </c>
      <c r="E117" s="153">
        <v>306890</v>
      </c>
      <c r="F117" s="133">
        <f t="shared" si="1"/>
        <v>2.1051308096866855E-3</v>
      </c>
      <c r="G117" s="174">
        <f t="shared" si="0"/>
        <v>1.1888644545414999E-3</v>
      </c>
      <c r="H117" s="128"/>
      <c r="I117" s="116"/>
      <c r="J117" s="58"/>
    </row>
    <row r="118" spans="1:10" x14ac:dyDescent="0.45">
      <c r="A118" s="140" t="s">
        <v>119</v>
      </c>
      <c r="B118" s="152">
        <v>0</v>
      </c>
      <c r="C118" s="153">
        <v>0</v>
      </c>
      <c r="D118" s="185">
        <v>782897.95</v>
      </c>
      <c r="E118" s="153">
        <v>305766</v>
      </c>
      <c r="F118" s="133">
        <f t="shared" si="1"/>
        <v>0</v>
      </c>
      <c r="G118" s="174">
        <f t="shared" si="0"/>
        <v>1.1845101789153647E-3</v>
      </c>
      <c r="H118" s="128"/>
      <c r="I118" s="116"/>
      <c r="J118" s="58"/>
    </row>
    <row r="119" spans="1:10" x14ac:dyDescent="0.45">
      <c r="A119" s="140" t="s">
        <v>55</v>
      </c>
      <c r="B119" s="152">
        <v>457548</v>
      </c>
      <c r="C119" s="153">
        <v>176190</v>
      </c>
      <c r="D119" s="185">
        <v>715463.6</v>
      </c>
      <c r="E119" s="153">
        <v>290743</v>
      </c>
      <c r="F119" s="133">
        <f t="shared" ref="F119:F138" si="2">+C119/$C$83</f>
        <v>8.4654957343900195E-4</v>
      </c>
      <c r="G119" s="174">
        <f t="shared" ref="G119:G138" si="3">+E119/$E$83</f>
        <v>1.1263124184781497E-3</v>
      </c>
      <c r="H119" s="128"/>
      <c r="I119" s="116"/>
      <c r="J119" s="58"/>
    </row>
    <row r="120" spans="1:10" x14ac:dyDescent="0.45">
      <c r="A120" s="140" t="s">
        <v>36</v>
      </c>
      <c r="B120" s="152">
        <v>1684922.64</v>
      </c>
      <c r="C120" s="153">
        <v>449991</v>
      </c>
      <c r="D120" s="185">
        <v>695713.45</v>
      </c>
      <c r="E120" s="153">
        <v>260393</v>
      </c>
      <c r="F120" s="133">
        <f t="shared" si="2"/>
        <v>2.1620959708348367E-3</v>
      </c>
      <c r="G120" s="174">
        <f t="shared" si="3"/>
        <v>1.008739228751099E-3</v>
      </c>
      <c r="H120" s="128"/>
      <c r="I120" s="116"/>
      <c r="J120" s="58"/>
    </row>
    <row r="121" spans="1:10" x14ac:dyDescent="0.45">
      <c r="A121" s="140" t="s">
        <v>79</v>
      </c>
      <c r="B121" s="152">
        <v>148509.6</v>
      </c>
      <c r="C121" s="153">
        <v>43783</v>
      </c>
      <c r="D121" s="185">
        <v>653299.55000000005</v>
      </c>
      <c r="E121" s="153">
        <v>258571</v>
      </c>
      <c r="F121" s="133">
        <f t="shared" si="2"/>
        <v>2.1036653597752324E-4</v>
      </c>
      <c r="G121" s="174">
        <f t="shared" si="3"/>
        <v>1.0016809634567766E-3</v>
      </c>
      <c r="H121" s="128"/>
      <c r="I121" s="116"/>
      <c r="J121" s="58"/>
    </row>
    <row r="122" spans="1:10" x14ac:dyDescent="0.45">
      <c r="A122" s="140" t="s">
        <v>100</v>
      </c>
      <c r="B122" s="152">
        <v>204990.6</v>
      </c>
      <c r="C122" s="153">
        <v>99510</v>
      </c>
      <c r="D122" s="185">
        <v>620507.23</v>
      </c>
      <c r="E122" s="153">
        <v>224419</v>
      </c>
      <c r="F122" s="133">
        <f t="shared" si="2"/>
        <v>4.7812105143830568E-4</v>
      </c>
      <c r="G122" s="174">
        <f t="shared" si="3"/>
        <v>8.6937916525057471E-4</v>
      </c>
      <c r="H122" s="128"/>
      <c r="I122" s="116"/>
      <c r="J122" s="58"/>
    </row>
    <row r="123" spans="1:10" x14ac:dyDescent="0.45">
      <c r="A123" s="140" t="s">
        <v>62</v>
      </c>
      <c r="B123" s="152">
        <v>298191.3</v>
      </c>
      <c r="C123" s="153">
        <v>134306</v>
      </c>
      <c r="D123" s="185">
        <v>567128.56000000006</v>
      </c>
      <c r="E123" s="153">
        <v>224273</v>
      </c>
      <c r="F123" s="133">
        <f t="shared" si="2"/>
        <v>6.4530726494295128E-4</v>
      </c>
      <c r="G123" s="174">
        <f t="shared" si="3"/>
        <v>8.6881357428846115E-4</v>
      </c>
      <c r="H123" s="128"/>
      <c r="I123" s="116"/>
      <c r="J123" s="58"/>
    </row>
    <row r="124" spans="1:10" x14ac:dyDescent="0.45">
      <c r="A124" s="140" t="s">
        <v>112</v>
      </c>
      <c r="B124" s="152">
        <v>161944</v>
      </c>
      <c r="C124" s="153">
        <v>41887</v>
      </c>
      <c r="D124" s="185">
        <v>544764.49</v>
      </c>
      <c r="E124" s="153">
        <v>213017</v>
      </c>
      <c r="F124" s="133">
        <f t="shared" si="2"/>
        <v>2.0125672275747474E-4</v>
      </c>
      <c r="G124" s="174">
        <f t="shared" si="3"/>
        <v>8.2520883545591811E-4</v>
      </c>
      <c r="H124" s="128"/>
      <c r="I124" s="116"/>
      <c r="J124" s="58"/>
    </row>
    <row r="125" spans="1:10" x14ac:dyDescent="0.45">
      <c r="A125" s="140" t="s">
        <v>68</v>
      </c>
      <c r="B125" s="152">
        <v>0</v>
      </c>
      <c r="C125" s="153">
        <v>0</v>
      </c>
      <c r="D125" s="185">
        <v>549610.34</v>
      </c>
      <c r="E125" s="153">
        <v>211640</v>
      </c>
      <c r="F125" s="133">
        <f t="shared" si="2"/>
        <v>0</v>
      </c>
      <c r="G125" s="174">
        <f t="shared" si="3"/>
        <v>8.1987446042283251E-4</v>
      </c>
      <c r="H125" s="128"/>
      <c r="I125" s="116"/>
      <c r="J125" s="58"/>
    </row>
    <row r="126" spans="1:10" x14ac:dyDescent="0.45">
      <c r="A126" s="140" t="s">
        <v>33</v>
      </c>
      <c r="B126" s="152">
        <v>117799</v>
      </c>
      <c r="C126" s="153">
        <v>52910</v>
      </c>
      <c r="D126" s="185">
        <v>489240.69</v>
      </c>
      <c r="E126" s="153">
        <v>197071</v>
      </c>
      <c r="F126" s="133">
        <f t="shared" si="2"/>
        <v>2.5421952398352684E-4</v>
      </c>
      <c r="G126" s="174">
        <f t="shared" si="3"/>
        <v>7.6343545544314882E-4</v>
      </c>
      <c r="H126" s="128"/>
      <c r="I126" s="116"/>
      <c r="J126" s="58"/>
    </row>
    <row r="127" spans="1:10" x14ac:dyDescent="0.45">
      <c r="A127" s="140" t="s">
        <v>82</v>
      </c>
      <c r="B127" s="152">
        <v>2835112.64</v>
      </c>
      <c r="C127" s="153">
        <v>1293624</v>
      </c>
      <c r="D127" s="185">
        <v>438645.39</v>
      </c>
      <c r="E127" s="153">
        <v>190476</v>
      </c>
      <c r="F127" s="133">
        <f t="shared" si="2"/>
        <v>6.2155448401751256E-3</v>
      </c>
      <c r="G127" s="174">
        <f t="shared" si="3"/>
        <v>7.3788701438054927E-4</v>
      </c>
      <c r="H127" s="128"/>
      <c r="I127" s="116"/>
      <c r="J127" s="58"/>
    </row>
    <row r="128" spans="1:10" x14ac:dyDescent="0.45">
      <c r="A128" s="140" t="s">
        <v>69</v>
      </c>
      <c r="B128" s="152">
        <v>0</v>
      </c>
      <c r="C128" s="153">
        <v>0</v>
      </c>
      <c r="D128" s="185">
        <v>403296.2</v>
      </c>
      <c r="E128" s="153">
        <v>163230</v>
      </c>
      <c r="F128" s="133">
        <f t="shared" si="2"/>
        <v>0</v>
      </c>
      <c r="G128" s="174">
        <f t="shared" si="3"/>
        <v>6.3233844346446294E-4</v>
      </c>
      <c r="H128" s="128"/>
      <c r="I128" s="116"/>
      <c r="J128" s="58"/>
    </row>
    <row r="129" spans="1:11" x14ac:dyDescent="0.45">
      <c r="A129" s="140" t="s">
        <v>67</v>
      </c>
      <c r="B129" s="152">
        <v>393852</v>
      </c>
      <c r="C129" s="153">
        <v>154287</v>
      </c>
      <c r="D129" s="185">
        <v>352944.32</v>
      </c>
      <c r="E129" s="153">
        <v>141341</v>
      </c>
      <c r="F129" s="133">
        <f t="shared" si="2"/>
        <v>7.4131105078144776E-4</v>
      </c>
      <c r="G129" s="174">
        <f t="shared" si="3"/>
        <v>5.475424121651085E-4</v>
      </c>
      <c r="H129" s="128"/>
      <c r="I129" s="116"/>
      <c r="J129" s="70"/>
      <c r="K129" s="58"/>
    </row>
    <row r="130" spans="1:11" x14ac:dyDescent="0.45">
      <c r="A130" s="140" t="s">
        <v>65</v>
      </c>
      <c r="B130" s="152">
        <v>300113.43</v>
      </c>
      <c r="C130" s="153">
        <v>140658</v>
      </c>
      <c r="D130" s="185">
        <v>371854.4</v>
      </c>
      <c r="E130" s="153">
        <v>136899</v>
      </c>
      <c r="F130" s="133">
        <f t="shared" si="2"/>
        <v>6.7582706113163702E-4</v>
      </c>
      <c r="G130" s="174">
        <f t="shared" si="3"/>
        <v>5.3033450083833557E-4</v>
      </c>
      <c r="H130" s="128"/>
      <c r="I130" s="116"/>
      <c r="J130" s="70"/>
      <c r="K130" s="58"/>
    </row>
    <row r="131" spans="1:11" x14ac:dyDescent="0.45">
      <c r="A131" s="140" t="s">
        <v>70</v>
      </c>
      <c r="B131" s="152">
        <v>0</v>
      </c>
      <c r="C131" s="153">
        <v>0</v>
      </c>
      <c r="D131" s="185">
        <v>360497.2</v>
      </c>
      <c r="E131" s="153">
        <v>129056</v>
      </c>
      <c r="F131" s="133">
        <f t="shared" si="2"/>
        <v>0</v>
      </c>
      <c r="G131" s="174">
        <f t="shared" si="3"/>
        <v>4.9995141922287408E-4</v>
      </c>
      <c r="H131" s="128"/>
      <c r="I131" s="116"/>
      <c r="J131" s="70"/>
      <c r="K131" s="58"/>
    </row>
    <row r="132" spans="1:11" x14ac:dyDescent="0.45">
      <c r="A132" s="140" t="s">
        <v>111</v>
      </c>
      <c r="B132" s="152">
        <v>259288.6</v>
      </c>
      <c r="C132" s="153">
        <v>86681</v>
      </c>
      <c r="D132" s="185">
        <v>311531.63</v>
      </c>
      <c r="E132" s="153">
        <v>129029</v>
      </c>
      <c r="F132" s="133">
        <f t="shared" si="2"/>
        <v>4.1648086483492893E-4</v>
      </c>
      <c r="G132" s="174">
        <f t="shared" si="3"/>
        <v>4.9984682363399008E-4</v>
      </c>
      <c r="H132" s="128"/>
      <c r="I132" s="116"/>
      <c r="J132" s="70"/>
      <c r="K132" s="58"/>
    </row>
    <row r="133" spans="1:11" x14ac:dyDescent="0.45">
      <c r="A133" s="140" t="s">
        <v>125</v>
      </c>
      <c r="B133" s="152">
        <v>0</v>
      </c>
      <c r="C133" s="153">
        <v>0</v>
      </c>
      <c r="D133" s="185">
        <v>283656.82</v>
      </c>
      <c r="E133" s="153">
        <v>124199</v>
      </c>
      <c r="F133" s="133">
        <f t="shared" si="2"/>
        <v>0</v>
      </c>
      <c r="G133" s="174">
        <f t="shared" si="3"/>
        <v>4.8113583495584659E-4</v>
      </c>
      <c r="H133" s="128"/>
      <c r="I133" s="116"/>
      <c r="J133" s="70"/>
      <c r="K133" s="58"/>
    </row>
    <row r="134" spans="1:11" x14ac:dyDescent="0.45">
      <c r="A134" s="140" t="s">
        <v>71</v>
      </c>
      <c r="B134" s="152">
        <v>331551.84999999998</v>
      </c>
      <c r="C134" s="153">
        <v>99794</v>
      </c>
      <c r="D134" s="185">
        <v>411394.19</v>
      </c>
      <c r="E134" s="153">
        <v>118808</v>
      </c>
      <c r="F134" s="133">
        <f t="shared" si="2"/>
        <v>4.7948560151978974E-4</v>
      </c>
      <c r="G134" s="174">
        <f t="shared" si="3"/>
        <v>4.6025158237533492E-4</v>
      </c>
      <c r="H134" s="128"/>
      <c r="I134" s="116"/>
      <c r="J134" s="70"/>
      <c r="K134" s="58"/>
    </row>
    <row r="135" spans="1:11" x14ac:dyDescent="0.45">
      <c r="A135" s="140" t="s">
        <v>116</v>
      </c>
      <c r="B135" s="152">
        <v>317729.05</v>
      </c>
      <c r="C135" s="153">
        <v>131730</v>
      </c>
      <c r="D135" s="185">
        <v>243923</v>
      </c>
      <c r="E135" s="153">
        <v>107760</v>
      </c>
      <c r="F135" s="133">
        <f t="shared" si="2"/>
        <v>6.3293021913343392E-4</v>
      </c>
      <c r="G135" s="174">
        <f t="shared" si="3"/>
        <v>4.1745261696826886E-4</v>
      </c>
      <c r="H135" s="128"/>
      <c r="I135" s="116"/>
      <c r="J135" s="70"/>
      <c r="K135" s="58"/>
    </row>
    <row r="136" spans="1:11" x14ac:dyDescent="0.45">
      <c r="A136" s="140" t="s">
        <v>106</v>
      </c>
      <c r="B136" s="152">
        <v>0</v>
      </c>
      <c r="C136" s="153">
        <v>0</v>
      </c>
      <c r="D136" s="185">
        <v>256357.48</v>
      </c>
      <c r="E136" s="153">
        <v>106747</v>
      </c>
      <c r="F136" s="133">
        <f t="shared" si="2"/>
        <v>0</v>
      </c>
      <c r="G136" s="174">
        <f t="shared" si="3"/>
        <v>4.1352834542976799E-4</v>
      </c>
      <c r="H136" s="128"/>
      <c r="I136" s="116"/>
      <c r="J136" s="70"/>
      <c r="K136" s="58"/>
    </row>
    <row r="137" spans="1:11" x14ac:dyDescent="0.45">
      <c r="A137" s="140" t="s">
        <v>105</v>
      </c>
      <c r="B137" s="152">
        <v>675628.28</v>
      </c>
      <c r="C137" s="153">
        <v>247418</v>
      </c>
      <c r="D137" s="185">
        <v>288889.51</v>
      </c>
      <c r="E137" s="153">
        <v>103466</v>
      </c>
      <c r="F137" s="133">
        <f t="shared" si="2"/>
        <v>1.1887825776782507E-3</v>
      </c>
      <c r="G137" s="174">
        <f t="shared" si="3"/>
        <v>4.0081804442500843E-4</v>
      </c>
      <c r="H137" s="128"/>
      <c r="I137" s="70"/>
      <c r="J137" s="58"/>
    </row>
    <row r="138" spans="1:11" x14ac:dyDescent="0.45">
      <c r="A138" s="140" t="s">
        <v>57</v>
      </c>
      <c r="B138" s="152">
        <v>141000</v>
      </c>
      <c r="C138" s="153">
        <v>46296</v>
      </c>
      <c r="D138" s="185">
        <v>258236.18</v>
      </c>
      <c r="E138" s="153">
        <v>69303</v>
      </c>
      <c r="F138" s="133">
        <f t="shared" si="2"/>
        <v>2.2244088229713397E-4</v>
      </c>
      <c r="G138" s="174">
        <f t="shared" si="3"/>
        <v>2.6847363320111299E-4</v>
      </c>
      <c r="H138" s="128"/>
      <c r="I138" s="70"/>
      <c r="J138" s="58"/>
    </row>
    <row r="139" spans="1:11" x14ac:dyDescent="0.45">
      <c r="A139" s="140" t="s">
        <v>107</v>
      </c>
      <c r="B139" s="152">
        <v>0</v>
      </c>
      <c r="C139" s="153">
        <v>0</v>
      </c>
      <c r="D139" s="185">
        <v>242760.68</v>
      </c>
      <c r="E139" s="153">
        <v>68127</v>
      </c>
      <c r="F139" s="133">
        <f t="shared" ref="F139:F150" si="4">+C139/$C$83</f>
        <v>0</v>
      </c>
      <c r="G139" s="174">
        <f t="shared" ref="G139:G150" si="5">+E139/$E$83</f>
        <v>2.6391791421860855E-4</v>
      </c>
      <c r="H139" s="128"/>
      <c r="I139" s="70"/>
      <c r="J139" s="58"/>
    </row>
    <row r="140" spans="1:11" x14ac:dyDescent="0.45">
      <c r="A140" s="140" t="s">
        <v>134</v>
      </c>
      <c r="B140" s="152">
        <v>0</v>
      </c>
      <c r="C140" s="153">
        <v>0</v>
      </c>
      <c r="D140" s="185">
        <v>132931</v>
      </c>
      <c r="E140" s="153">
        <v>47620</v>
      </c>
      <c r="F140" s="133">
        <f t="shared" si="4"/>
        <v>0</v>
      </c>
      <c r="G140" s="174">
        <f t="shared" si="5"/>
        <v>1.8447562750583671E-4</v>
      </c>
      <c r="H140" s="128"/>
      <c r="I140" s="70"/>
      <c r="J140" s="58"/>
    </row>
    <row r="141" spans="1:11" x14ac:dyDescent="0.45">
      <c r="A141" s="140" t="s">
        <v>64</v>
      </c>
      <c r="B141" s="152">
        <v>0</v>
      </c>
      <c r="C141" s="153">
        <v>0</v>
      </c>
      <c r="D141" s="185">
        <v>109256.2</v>
      </c>
      <c r="E141" s="153">
        <v>46295</v>
      </c>
      <c r="F141" s="133">
        <f t="shared" si="4"/>
        <v>0</v>
      </c>
      <c r="G141" s="174">
        <f t="shared" si="5"/>
        <v>1.7934269582912035E-4</v>
      </c>
      <c r="H141" s="128"/>
      <c r="I141" s="70"/>
      <c r="J141" s="58"/>
    </row>
    <row r="142" spans="1:11" x14ac:dyDescent="0.45">
      <c r="A142" s="140" t="s">
        <v>52</v>
      </c>
      <c r="B142" s="152">
        <v>0</v>
      </c>
      <c r="C142" s="153">
        <v>0</v>
      </c>
      <c r="D142" s="185">
        <v>102799.2</v>
      </c>
      <c r="E142" s="153">
        <v>44310</v>
      </c>
      <c r="F142" s="133">
        <f t="shared" si="4"/>
        <v>0</v>
      </c>
      <c r="G142" s="174">
        <f t="shared" si="5"/>
        <v>1.7165298309079429E-4</v>
      </c>
      <c r="H142" s="128"/>
      <c r="I142" s="70"/>
      <c r="J142" s="58"/>
    </row>
    <row r="143" spans="1:11" x14ac:dyDescent="0.45">
      <c r="A143" s="140" t="s">
        <v>94</v>
      </c>
      <c r="B143" s="152">
        <v>0</v>
      </c>
      <c r="C143" s="153">
        <v>0</v>
      </c>
      <c r="D143" s="185">
        <v>86994</v>
      </c>
      <c r="E143" s="153">
        <v>44092</v>
      </c>
      <c r="F143" s="133">
        <f t="shared" si="4"/>
        <v>0</v>
      </c>
      <c r="G143" s="174">
        <f t="shared" si="5"/>
        <v>1.7080847055832323E-4</v>
      </c>
      <c r="H143" s="128"/>
      <c r="I143" s="70"/>
      <c r="J143" s="58"/>
    </row>
    <row r="144" spans="1:11" x14ac:dyDescent="0.45">
      <c r="A144" s="140" t="s">
        <v>118</v>
      </c>
      <c r="B144" s="152">
        <v>202069.44</v>
      </c>
      <c r="C144" s="153">
        <v>43175</v>
      </c>
      <c r="D144" s="185">
        <v>197520</v>
      </c>
      <c r="E144" s="153">
        <v>42328</v>
      </c>
      <c r="F144" s="133">
        <f t="shared" si="4"/>
        <v>2.0744524566223342E-4</v>
      </c>
      <c r="G144" s="174">
        <f t="shared" si="5"/>
        <v>1.6397489208456648E-4</v>
      </c>
      <c r="H144" s="128"/>
      <c r="I144" s="70"/>
      <c r="J144" s="58"/>
    </row>
    <row r="145" spans="1:10" x14ac:dyDescent="0.45">
      <c r="A145" s="140" t="s">
        <v>122</v>
      </c>
      <c r="B145" s="152">
        <v>0</v>
      </c>
      <c r="C145" s="153">
        <v>0</v>
      </c>
      <c r="D145" s="185">
        <v>110603.08</v>
      </c>
      <c r="E145" s="153">
        <v>39834</v>
      </c>
      <c r="F145" s="133">
        <f t="shared" si="4"/>
        <v>0</v>
      </c>
      <c r="G145" s="174">
        <f t="shared" si="5"/>
        <v>1.543133588002415E-4</v>
      </c>
      <c r="H145" s="128"/>
      <c r="I145" s="70"/>
      <c r="J145" s="58"/>
    </row>
    <row r="146" spans="1:10" x14ac:dyDescent="0.45">
      <c r="A146" s="140" t="s">
        <v>117</v>
      </c>
      <c r="B146" s="152">
        <v>0</v>
      </c>
      <c r="C146" s="153">
        <v>0</v>
      </c>
      <c r="D146" s="185">
        <v>132120</v>
      </c>
      <c r="E146" s="153">
        <v>39682</v>
      </c>
      <c r="F146" s="133">
        <f t="shared" si="4"/>
        <v>0</v>
      </c>
      <c r="G146" s="174">
        <f t="shared" si="5"/>
        <v>1.537245243739314E-4</v>
      </c>
      <c r="H146" s="128"/>
      <c r="I146" s="70"/>
      <c r="J146" s="58"/>
    </row>
    <row r="147" spans="1:10" x14ac:dyDescent="0.45">
      <c r="A147" s="140" t="s">
        <v>73</v>
      </c>
      <c r="B147" s="152">
        <v>191400</v>
      </c>
      <c r="C147" s="153">
        <v>29207</v>
      </c>
      <c r="D147" s="185">
        <v>0</v>
      </c>
      <c r="E147" s="153">
        <v>0</v>
      </c>
      <c r="F147" s="133">
        <f t="shared" si="4"/>
        <v>1.4033244447149627E-4</v>
      </c>
      <c r="G147" s="174">
        <f t="shared" si="5"/>
        <v>0</v>
      </c>
      <c r="H147" s="128"/>
      <c r="I147" s="70"/>
      <c r="J147" s="58"/>
    </row>
    <row r="148" spans="1:10" x14ac:dyDescent="0.45">
      <c r="A148" s="140" t="s">
        <v>146</v>
      </c>
      <c r="B148" s="152">
        <v>129600</v>
      </c>
      <c r="C148" s="153">
        <v>52910</v>
      </c>
      <c r="D148" s="185">
        <v>0</v>
      </c>
      <c r="E148" s="153">
        <v>0</v>
      </c>
      <c r="F148" s="133">
        <f t="shared" si="4"/>
        <v>2.5421952398352684E-4</v>
      </c>
      <c r="G148" s="174">
        <f t="shared" si="5"/>
        <v>0</v>
      </c>
      <c r="H148" s="128"/>
      <c r="I148" s="70"/>
      <c r="J148" s="58"/>
    </row>
    <row r="149" spans="1:10" x14ac:dyDescent="0.45">
      <c r="A149" s="140" t="s">
        <v>114</v>
      </c>
      <c r="B149" s="152">
        <v>121800</v>
      </c>
      <c r="C149" s="153">
        <v>52910</v>
      </c>
      <c r="D149" s="185">
        <v>0</v>
      </c>
      <c r="E149" s="153">
        <v>0</v>
      </c>
      <c r="F149" s="133">
        <f t="shared" si="4"/>
        <v>2.5421952398352684E-4</v>
      </c>
      <c r="G149" s="174">
        <f t="shared" si="5"/>
        <v>0</v>
      </c>
      <c r="H149" s="128"/>
      <c r="I149" s="70"/>
      <c r="J149" s="58"/>
    </row>
    <row r="150" spans="1:10" ht="16.5" thickBot="1" x14ac:dyDescent="0.5">
      <c r="A150" s="160" t="s">
        <v>77</v>
      </c>
      <c r="B150" s="161">
        <v>103483.14</v>
      </c>
      <c r="C150" s="162">
        <v>45789</v>
      </c>
      <c r="D150" s="183">
        <v>0</v>
      </c>
      <c r="E150" s="162">
        <v>0</v>
      </c>
      <c r="F150" s="134">
        <f t="shared" si="4"/>
        <v>2.2000487211645643E-4</v>
      </c>
      <c r="G150" s="184">
        <f t="shared" si="5"/>
        <v>0</v>
      </c>
      <c r="H150" s="128"/>
      <c r="I150" s="70"/>
      <c r="J150" s="58"/>
    </row>
    <row r="151" spans="1:10" x14ac:dyDescent="0.45">
      <c r="I151" s="70"/>
      <c r="J151" s="58"/>
    </row>
    <row r="152" spans="1:10" x14ac:dyDescent="0.45">
      <c r="I152" s="70"/>
      <c r="J152" s="58"/>
    </row>
    <row r="153" spans="1:10" x14ac:dyDescent="0.45">
      <c r="I153" s="70"/>
      <c r="J153" s="58"/>
    </row>
    <row r="154" spans="1:10" x14ac:dyDescent="0.45">
      <c r="I154" s="70"/>
      <c r="J154" s="58"/>
    </row>
    <row r="155" spans="1:10" x14ac:dyDescent="0.45">
      <c r="I155" s="70"/>
      <c r="J155" s="58"/>
    </row>
    <row r="156" spans="1:10" x14ac:dyDescent="0.45">
      <c r="I156" s="70"/>
      <c r="J156" s="58"/>
    </row>
    <row r="157" spans="1:10" x14ac:dyDescent="0.45">
      <c r="I157" s="70"/>
      <c r="J157" s="58"/>
    </row>
    <row r="158" spans="1:10" x14ac:dyDescent="0.45">
      <c r="I158" s="70"/>
      <c r="J158" s="58"/>
    </row>
    <row r="159" spans="1:10" x14ac:dyDescent="0.45">
      <c r="I159" s="70"/>
      <c r="J159" s="58"/>
    </row>
    <row r="160" spans="1:10" x14ac:dyDescent="0.45">
      <c r="I160" s="70"/>
      <c r="J160" s="58"/>
    </row>
    <row r="161" spans="9:10" x14ac:dyDescent="0.45">
      <c r="I161" s="70"/>
      <c r="J161" s="58"/>
    </row>
    <row r="162" spans="9:10" x14ac:dyDescent="0.45">
      <c r="I162" s="70"/>
      <c r="J162" s="58"/>
    </row>
    <row r="163" spans="9:10" x14ac:dyDescent="0.45">
      <c r="I163" s="70"/>
      <c r="J163" s="58"/>
    </row>
    <row r="164" spans="9:10" x14ac:dyDescent="0.45">
      <c r="I164" s="70"/>
      <c r="J164" s="58"/>
    </row>
  </sheetData>
  <mergeCells count="11">
    <mergeCell ref="H87:H96"/>
    <mergeCell ref="K10:L11"/>
    <mergeCell ref="A1:A3"/>
    <mergeCell ref="B10:C10"/>
    <mergeCell ref="D10:E10"/>
    <mergeCell ref="A10:A11"/>
    <mergeCell ref="A85:A86"/>
    <mergeCell ref="B85:C85"/>
    <mergeCell ref="D85:E85"/>
    <mergeCell ref="F85:F86"/>
    <mergeCell ref="G85:G86"/>
  </mergeCells>
  <phoneticPr fontId="11" type="noConversion"/>
  <conditionalFormatting sqref="F12:G84">
    <cfRule type="cellIs" dxfId="6" priority="4" operator="lessThan">
      <formula>0</formula>
    </cfRule>
  </conditionalFormatting>
  <conditionalFormatting sqref="F1:H10 H85:H87 F87:G87">
    <cfRule type="cellIs" dxfId="5" priority="54" stopIfTrue="1" operator="lessThan">
      <formula>0</formula>
    </cfRule>
  </conditionalFormatting>
  <conditionalFormatting sqref="F54:H84 F85:G85 F89:G65127 H99:H65132">
    <cfRule type="cellIs" dxfId="4" priority="1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O197"/>
  <sheetViews>
    <sheetView showGridLines="0" zoomScale="80" zoomScaleNormal="80" workbookViewId="0">
      <selection activeCell="J112" sqref="J112"/>
    </sheetView>
  </sheetViews>
  <sheetFormatPr baseColWidth="10" defaultColWidth="9.08984375" defaultRowHeight="16" x14ac:dyDescent="0.45"/>
  <cols>
    <col min="1" max="1" width="32" style="58" customWidth="1"/>
    <col min="2" max="2" width="18.453125" style="204" customWidth="1"/>
    <col min="3" max="3" width="17.54296875" style="205" customWidth="1"/>
    <col min="4" max="4" width="18.6328125" style="204" bestFit="1" customWidth="1"/>
    <col min="5" max="5" width="16.453125" style="205" bestFit="1" customWidth="1"/>
    <col min="6" max="6" width="16.453125" style="207" bestFit="1" customWidth="1"/>
    <col min="7" max="7" width="16.453125" style="207" customWidth="1"/>
    <col min="8" max="8" width="16.453125" style="207" bestFit="1" customWidth="1"/>
    <col min="9" max="9" width="10.453125" style="208" customWidth="1"/>
    <col min="10" max="10" width="15.08984375" style="58" bestFit="1" customWidth="1"/>
    <col min="11" max="11" width="19.453125" style="58" bestFit="1" customWidth="1"/>
    <col min="12" max="12" width="18.6328125" style="58" customWidth="1"/>
    <col min="13" max="13" width="20.453125" style="58" customWidth="1"/>
    <col min="14" max="14" width="13.6328125" style="58" bestFit="1" customWidth="1"/>
    <col min="15" max="16384" width="9.08984375" style="58"/>
  </cols>
  <sheetData>
    <row r="1" spans="1:15" x14ac:dyDescent="0.45">
      <c r="A1" s="271"/>
      <c r="F1" s="206"/>
      <c r="G1" s="206"/>
    </row>
    <row r="2" spans="1:15" x14ac:dyDescent="0.45">
      <c r="A2" s="271"/>
      <c r="B2" s="209"/>
      <c r="D2" s="209"/>
    </row>
    <row r="3" spans="1:15" x14ac:dyDescent="0.45">
      <c r="A3" s="271"/>
      <c r="B3" s="209"/>
      <c r="D3" s="209"/>
    </row>
    <row r="4" spans="1:15" x14ac:dyDescent="0.45">
      <c r="A4" s="210" t="s">
        <v>5</v>
      </c>
      <c r="B4" s="209"/>
      <c r="D4" s="209"/>
      <c r="F4" s="206"/>
      <c r="G4" s="206"/>
      <c r="H4" s="206"/>
    </row>
    <row r="5" spans="1:15" x14ac:dyDescent="0.45">
      <c r="A5" s="210" t="s">
        <v>103</v>
      </c>
      <c r="B5" s="209"/>
      <c r="D5" s="209"/>
      <c r="F5" s="206"/>
      <c r="G5" s="206"/>
      <c r="H5" s="206"/>
    </row>
    <row r="6" spans="1:15" x14ac:dyDescent="0.45">
      <c r="A6" s="210" t="s">
        <v>147</v>
      </c>
      <c r="B6" s="209"/>
      <c r="D6" s="209"/>
      <c r="H6" s="206"/>
    </row>
    <row r="7" spans="1:15" x14ac:dyDescent="0.45">
      <c r="A7" s="210" t="s">
        <v>74</v>
      </c>
      <c r="B7" s="209"/>
      <c r="D7" s="209"/>
      <c r="F7" s="206"/>
      <c r="G7" s="206"/>
      <c r="H7" s="206"/>
      <c r="I7" s="211"/>
    </row>
    <row r="8" spans="1:15" x14ac:dyDescent="0.45">
      <c r="A8" s="210" t="s">
        <v>7</v>
      </c>
      <c r="B8" s="209"/>
      <c r="D8" s="209"/>
      <c r="F8" s="206"/>
      <c r="G8" s="206"/>
      <c r="H8" s="206"/>
      <c r="I8" s="211"/>
    </row>
    <row r="9" spans="1:15" ht="16.5" thickBot="1" x14ac:dyDescent="0.5">
      <c r="A9" s="210"/>
      <c r="B9" s="209"/>
      <c r="D9" s="209"/>
      <c r="F9" s="206"/>
      <c r="G9" s="206"/>
      <c r="H9" s="206"/>
    </row>
    <row r="10" spans="1:15" ht="15" customHeight="1" thickBot="1" x14ac:dyDescent="0.5">
      <c r="A10" s="272" t="s">
        <v>47</v>
      </c>
      <c r="B10" s="274" t="s">
        <v>148</v>
      </c>
      <c r="C10" s="275"/>
      <c r="D10" s="274" t="s">
        <v>149</v>
      </c>
      <c r="E10" s="275"/>
      <c r="F10" s="212"/>
      <c r="G10" s="213" t="s">
        <v>29</v>
      </c>
      <c r="H10" s="214"/>
      <c r="I10" s="215"/>
      <c r="K10" s="267" t="s">
        <v>108</v>
      </c>
      <c r="L10" s="268"/>
    </row>
    <row r="11" spans="1:15" ht="15" customHeight="1" thickBot="1" x14ac:dyDescent="0.5">
      <c r="A11" s="273"/>
      <c r="B11" s="216" t="s">
        <v>4</v>
      </c>
      <c r="C11" s="217" t="s">
        <v>0</v>
      </c>
      <c r="D11" s="218" t="s">
        <v>4</v>
      </c>
      <c r="E11" s="217" t="s">
        <v>0</v>
      </c>
      <c r="F11" s="218" t="s">
        <v>4</v>
      </c>
      <c r="G11" s="217" t="s">
        <v>0</v>
      </c>
      <c r="H11" s="219" t="s">
        <v>30</v>
      </c>
      <c r="I11" s="58"/>
      <c r="J11" s="220"/>
      <c r="K11" s="269"/>
      <c r="L11" s="270"/>
      <c r="M11" s="221"/>
      <c r="N11" s="221"/>
      <c r="O11" s="221"/>
    </row>
    <row r="12" spans="1:15" ht="16.5" thickBot="1" x14ac:dyDescent="0.5">
      <c r="A12" s="145" t="s">
        <v>41</v>
      </c>
      <c r="B12" s="146">
        <v>3014207780.52</v>
      </c>
      <c r="C12" s="147">
        <v>1446780487</v>
      </c>
      <c r="D12" s="146">
        <v>3269601283.4780002</v>
      </c>
      <c r="E12" s="147">
        <v>1520168264</v>
      </c>
      <c r="F12" s="148">
        <v>8.4729893077888807E-2</v>
      </c>
      <c r="G12" s="148">
        <v>5.0724887195689787E-2</v>
      </c>
      <c r="H12" s="148">
        <v>0.49449988984884208</v>
      </c>
      <c r="I12" s="222"/>
      <c r="J12" s="220"/>
      <c r="K12" s="223">
        <v>2024</v>
      </c>
      <c r="L12" s="223">
        <v>2025</v>
      </c>
    </row>
    <row r="13" spans="1:15" ht="16.5" thickBot="1" x14ac:dyDescent="0.5">
      <c r="A13" s="140" t="s">
        <v>41</v>
      </c>
      <c r="B13" s="152">
        <v>3014207780.52</v>
      </c>
      <c r="C13" s="153">
        <v>1446780487</v>
      </c>
      <c r="D13" s="152">
        <v>3269601283.4780002</v>
      </c>
      <c r="E13" s="153">
        <v>1520168264</v>
      </c>
      <c r="F13" s="124">
        <v>8.4729893077888807E-2</v>
      </c>
      <c r="G13" s="124">
        <v>5.0724887195689787E-2</v>
      </c>
      <c r="H13" s="124">
        <v>0.49449988984884208</v>
      </c>
      <c r="I13" s="222"/>
      <c r="J13" s="224" t="s">
        <v>41</v>
      </c>
      <c r="K13" s="225">
        <f>+C12/$C$106</f>
        <v>0.5416180673978106</v>
      </c>
      <c r="L13" s="226">
        <f>+H12</f>
        <v>0.49449988984884208</v>
      </c>
    </row>
    <row r="14" spans="1:15" ht="16.5" thickBot="1" x14ac:dyDescent="0.5">
      <c r="A14" s="145" t="s">
        <v>1</v>
      </c>
      <c r="B14" s="146">
        <v>1318775769.9059999</v>
      </c>
      <c r="C14" s="147">
        <v>473499302</v>
      </c>
      <c r="D14" s="146">
        <v>1765607229.589</v>
      </c>
      <c r="E14" s="147">
        <v>596703241</v>
      </c>
      <c r="F14" s="148">
        <v>0.3388229218943335</v>
      </c>
      <c r="G14" s="148">
        <v>0.26019877638594702</v>
      </c>
      <c r="H14" s="148">
        <v>0.19410330680798049</v>
      </c>
      <c r="I14" s="222"/>
      <c r="J14" s="227" t="s">
        <v>2</v>
      </c>
      <c r="K14" s="225">
        <f>+C16/$C$106</f>
        <v>0.20243770336096817</v>
      </c>
      <c r="L14" s="228">
        <f>+H16</f>
        <v>0.2168447411379511</v>
      </c>
    </row>
    <row r="15" spans="1:15" ht="16.5" thickBot="1" x14ac:dyDescent="0.5">
      <c r="A15" s="140" t="s">
        <v>87</v>
      </c>
      <c r="B15" s="152">
        <v>1318775769.9059999</v>
      </c>
      <c r="C15" s="153">
        <v>473499302</v>
      </c>
      <c r="D15" s="152">
        <v>1765607229.589</v>
      </c>
      <c r="E15" s="153">
        <v>596703241</v>
      </c>
      <c r="F15" s="124">
        <v>0.3388229218943335</v>
      </c>
      <c r="G15" s="124">
        <v>0.26019877638594702</v>
      </c>
      <c r="H15" s="124">
        <v>0.19410330680798049</v>
      </c>
      <c r="I15" s="222"/>
      <c r="J15" s="227" t="s">
        <v>1</v>
      </c>
      <c r="K15" s="225">
        <f>+C14/$C$106</f>
        <v>0.17725963210578763</v>
      </c>
      <c r="L15" s="228">
        <f>+H14</f>
        <v>0.19410330680798049</v>
      </c>
    </row>
    <row r="16" spans="1:15" ht="16.5" thickBot="1" x14ac:dyDescent="0.5">
      <c r="A16" s="145" t="s">
        <v>2</v>
      </c>
      <c r="B16" s="146">
        <v>1236087626.1889999</v>
      </c>
      <c r="C16" s="147">
        <v>540755445</v>
      </c>
      <c r="D16" s="146">
        <v>1680441686.96</v>
      </c>
      <c r="E16" s="147">
        <v>666613887</v>
      </c>
      <c r="F16" s="148">
        <v>0.35948427227687318</v>
      </c>
      <c r="G16" s="148">
        <v>0.23274558428163389</v>
      </c>
      <c r="H16" s="148">
        <v>0.2168447411379511</v>
      </c>
      <c r="I16" s="222"/>
      <c r="J16" s="227" t="s">
        <v>61</v>
      </c>
      <c r="K16" s="225">
        <f>+C46/$C$106</f>
        <v>4.7410454822280658E-2</v>
      </c>
      <c r="L16" s="228">
        <f>+H46</f>
        <v>5.6572551331276713E-2</v>
      </c>
    </row>
    <row r="17" spans="1:13" ht="16.5" thickBot="1" x14ac:dyDescent="0.5">
      <c r="A17" s="140" t="s">
        <v>40</v>
      </c>
      <c r="B17" s="152">
        <v>314962475.90499997</v>
      </c>
      <c r="C17" s="153">
        <v>146445290</v>
      </c>
      <c r="D17" s="152">
        <v>461153054.05000001</v>
      </c>
      <c r="E17" s="153">
        <v>194538140</v>
      </c>
      <c r="F17" s="124">
        <v>0.46415236521411679</v>
      </c>
      <c r="G17" s="124">
        <v>0.32840148017051279</v>
      </c>
      <c r="H17" s="124">
        <v>6.3281868908558289E-2</v>
      </c>
      <c r="I17" s="222"/>
      <c r="J17" s="227" t="s">
        <v>95</v>
      </c>
      <c r="K17" s="225">
        <f>+C69/$C$106</f>
        <v>2.3214781481114392E-2</v>
      </c>
      <c r="L17" s="228">
        <f>+H69</f>
        <v>2.7386044902326941E-2</v>
      </c>
    </row>
    <row r="18" spans="1:13" ht="16.5" thickBot="1" x14ac:dyDescent="0.5">
      <c r="A18" s="140" t="s">
        <v>38</v>
      </c>
      <c r="B18" s="152">
        <v>211948245.19</v>
      </c>
      <c r="C18" s="153">
        <v>92353053</v>
      </c>
      <c r="D18" s="152">
        <v>338217783.38</v>
      </c>
      <c r="E18" s="153">
        <v>138425349</v>
      </c>
      <c r="F18" s="124">
        <v>0.59575646911728986</v>
      </c>
      <c r="G18" s="124">
        <v>0.4988713908569975</v>
      </c>
      <c r="H18" s="124">
        <v>4.5028778362121838E-2</v>
      </c>
      <c r="I18" s="222"/>
      <c r="J18" s="229" t="s">
        <v>96</v>
      </c>
      <c r="K18" s="225">
        <f>+C92/$C$106</f>
        <v>7.3557584763340334E-3</v>
      </c>
      <c r="L18" s="228">
        <f>+H92</f>
        <v>9.6969272823287534E-3</v>
      </c>
    </row>
    <row r="19" spans="1:13" ht="16.5" thickBot="1" x14ac:dyDescent="0.5">
      <c r="A19" s="140" t="s">
        <v>39</v>
      </c>
      <c r="B19" s="152">
        <v>187433273.454</v>
      </c>
      <c r="C19" s="153">
        <v>84321274</v>
      </c>
      <c r="D19" s="152">
        <v>261725356.38999999</v>
      </c>
      <c r="E19" s="153">
        <v>104645033</v>
      </c>
      <c r="F19" s="124">
        <v>0.39636549886236078</v>
      </c>
      <c r="G19" s="124">
        <v>0.24102765572541049</v>
      </c>
      <c r="H19" s="124">
        <v>3.4040282590538568E-2</v>
      </c>
      <c r="I19" s="222"/>
      <c r="J19" s="229" t="s">
        <v>54</v>
      </c>
      <c r="K19" s="225">
        <f>+C104/$C$106</f>
        <v>7.0360235570454406E-4</v>
      </c>
      <c r="L19" s="228">
        <f>+H104</f>
        <v>8.9653868929388738E-4</v>
      </c>
    </row>
    <row r="20" spans="1:13" x14ac:dyDescent="0.45">
      <c r="A20" s="140" t="s">
        <v>37</v>
      </c>
      <c r="B20" s="152">
        <v>134304837.97999999</v>
      </c>
      <c r="C20" s="153">
        <v>64117237</v>
      </c>
      <c r="D20" s="152">
        <v>121215430.22</v>
      </c>
      <c r="E20" s="153">
        <v>52181008</v>
      </c>
      <c r="F20" s="124">
        <v>-9.7460433718323691E-2</v>
      </c>
      <c r="G20" s="124">
        <v>-0.1861625603111999</v>
      </c>
      <c r="H20" s="124">
        <v>1.6974109589885211E-2</v>
      </c>
      <c r="I20" s="222"/>
      <c r="L20" s="220"/>
    </row>
    <row r="21" spans="1:13" x14ac:dyDescent="0.45">
      <c r="A21" s="140" t="s">
        <v>89</v>
      </c>
      <c r="B21" s="152">
        <v>79127059.040000007</v>
      </c>
      <c r="C21" s="153">
        <v>27980031</v>
      </c>
      <c r="D21" s="152">
        <v>105032704.41</v>
      </c>
      <c r="E21" s="153">
        <v>31812726</v>
      </c>
      <c r="F21" s="124">
        <v>0.32739300163935398</v>
      </c>
      <c r="G21" s="124">
        <v>0.13697965524055361</v>
      </c>
      <c r="H21" s="124">
        <v>1.0348452783376479E-2</v>
      </c>
      <c r="I21" s="222"/>
    </row>
    <row r="22" spans="1:13" x14ac:dyDescent="0.45">
      <c r="A22" s="140" t="s">
        <v>90</v>
      </c>
      <c r="B22" s="152">
        <v>71802120.629999995</v>
      </c>
      <c r="C22" s="153">
        <v>24083970</v>
      </c>
      <c r="D22" s="152">
        <v>90746468.159999996</v>
      </c>
      <c r="E22" s="153">
        <v>28097362</v>
      </c>
      <c r="F22" s="124">
        <v>0.26384105878461722</v>
      </c>
      <c r="G22" s="124">
        <v>0.16664162926627141</v>
      </c>
      <c r="H22" s="124">
        <v>9.1398713833714413E-3</v>
      </c>
      <c r="I22" s="222"/>
      <c r="M22" s="230"/>
    </row>
    <row r="23" spans="1:13" x14ac:dyDescent="0.45">
      <c r="A23" s="140" t="s">
        <v>63</v>
      </c>
      <c r="B23" s="152">
        <v>62865095.729999997</v>
      </c>
      <c r="C23" s="153">
        <v>30666528</v>
      </c>
      <c r="D23" s="152">
        <v>64179448.509999998</v>
      </c>
      <c r="E23" s="153">
        <v>28097064</v>
      </c>
      <c r="F23" s="124">
        <v>2.09075125828968E-2</v>
      </c>
      <c r="G23" s="124">
        <v>-8.3787248429297301E-2</v>
      </c>
      <c r="H23" s="124">
        <v>9.1397744460976777E-3</v>
      </c>
      <c r="I23" s="222"/>
      <c r="M23" s="230"/>
    </row>
    <row r="24" spans="1:13" x14ac:dyDescent="0.45">
      <c r="A24" s="140" t="s">
        <v>88</v>
      </c>
      <c r="B24" s="152">
        <v>42009416.200000003</v>
      </c>
      <c r="C24" s="153">
        <v>13677455</v>
      </c>
      <c r="D24" s="152">
        <v>65984578.670000002</v>
      </c>
      <c r="E24" s="153">
        <v>20139023</v>
      </c>
      <c r="F24" s="124">
        <v>0.57070925137017259</v>
      </c>
      <c r="G24" s="124">
        <v>0.47242473106290622</v>
      </c>
      <c r="H24" s="124">
        <v>6.5510804895761842E-3</v>
      </c>
      <c r="I24" s="222"/>
    </row>
    <row r="25" spans="1:13" x14ac:dyDescent="0.45">
      <c r="A25" s="140" t="s">
        <v>34</v>
      </c>
      <c r="B25" s="152">
        <v>39879236.740000002</v>
      </c>
      <c r="C25" s="153">
        <v>17338047</v>
      </c>
      <c r="D25" s="152">
        <v>47457910.520000003</v>
      </c>
      <c r="E25" s="153">
        <v>18851543</v>
      </c>
      <c r="F25" s="124">
        <v>0.190040592537178</v>
      </c>
      <c r="G25" s="124">
        <v>8.7293338171248402E-2</v>
      </c>
      <c r="H25" s="124">
        <v>6.132272431771218E-3</v>
      </c>
      <c r="I25" s="222"/>
    </row>
    <row r="26" spans="1:13" x14ac:dyDescent="0.45">
      <c r="A26" s="140" t="s">
        <v>35</v>
      </c>
      <c r="B26" s="152">
        <v>38993479.259999998</v>
      </c>
      <c r="C26" s="153">
        <v>18277548</v>
      </c>
      <c r="D26" s="152">
        <v>39019351.93</v>
      </c>
      <c r="E26" s="153">
        <v>17069508</v>
      </c>
      <c r="F26" s="124">
        <v>6.6351273317999393E-4</v>
      </c>
      <c r="G26" s="124">
        <v>-6.6094204758756492E-2</v>
      </c>
      <c r="H26" s="124">
        <v>5.5525891611258697E-3</v>
      </c>
      <c r="I26" s="222"/>
    </row>
    <row r="27" spans="1:13" x14ac:dyDescent="0.45">
      <c r="A27" s="140" t="s">
        <v>91</v>
      </c>
      <c r="B27" s="152">
        <v>10608917.93</v>
      </c>
      <c r="C27" s="153">
        <v>4763054</v>
      </c>
      <c r="D27" s="152">
        <v>20507149.940000001</v>
      </c>
      <c r="E27" s="153">
        <v>8371516</v>
      </c>
      <c r="F27" s="124">
        <v>0.9330105176899981</v>
      </c>
      <c r="G27" s="124">
        <v>0.75759418222006292</v>
      </c>
      <c r="H27" s="124">
        <v>2.7231944238692639E-3</v>
      </c>
      <c r="I27" s="222"/>
    </row>
    <row r="28" spans="1:13" x14ac:dyDescent="0.45">
      <c r="A28" s="140" t="s">
        <v>104</v>
      </c>
      <c r="B28" s="152">
        <v>2377888.35</v>
      </c>
      <c r="C28" s="153">
        <v>1023584</v>
      </c>
      <c r="D28" s="152">
        <v>16242382.66</v>
      </c>
      <c r="E28" s="153">
        <v>6539297</v>
      </c>
      <c r="F28" s="124">
        <v>5.8305909568882823</v>
      </c>
      <c r="G28" s="124">
        <v>5.3886276065276517</v>
      </c>
      <c r="H28" s="124">
        <v>2.1271866560877389E-3</v>
      </c>
      <c r="I28" s="222"/>
    </row>
    <row r="29" spans="1:13" x14ac:dyDescent="0.45">
      <c r="A29" s="140" t="s">
        <v>33</v>
      </c>
      <c r="B29" s="152">
        <v>6515413.4000000004</v>
      </c>
      <c r="C29" s="153">
        <v>3280823</v>
      </c>
      <c r="D29" s="152">
        <v>11594842.439999999</v>
      </c>
      <c r="E29" s="153">
        <v>5141631</v>
      </c>
      <c r="F29" s="124">
        <v>0.77960195741378424</v>
      </c>
      <c r="G29" s="124">
        <v>0.56717719913570463</v>
      </c>
      <c r="H29" s="124">
        <v>1.672535878662043E-3</v>
      </c>
      <c r="I29" s="222"/>
    </row>
    <row r="30" spans="1:13" x14ac:dyDescent="0.45">
      <c r="A30" s="140" t="s">
        <v>36</v>
      </c>
      <c r="B30" s="152">
        <v>11539704.220000001</v>
      </c>
      <c r="C30" s="153">
        <v>3486364</v>
      </c>
      <c r="D30" s="152">
        <v>11200766.25</v>
      </c>
      <c r="E30" s="153">
        <v>3205631</v>
      </c>
      <c r="F30" s="124">
        <v>-2.9371460787753208E-2</v>
      </c>
      <c r="G30" s="124">
        <v>-8.0523146751171115E-2</v>
      </c>
      <c r="H30" s="124">
        <v>1.042768892059987E-3</v>
      </c>
      <c r="I30" s="222"/>
    </row>
    <row r="31" spans="1:13" x14ac:dyDescent="0.45">
      <c r="A31" s="140" t="s">
        <v>68</v>
      </c>
      <c r="B31" s="152">
        <v>3480068.99</v>
      </c>
      <c r="C31" s="153">
        <v>1391679</v>
      </c>
      <c r="D31" s="152">
        <v>6502217.3600000003</v>
      </c>
      <c r="E31" s="153">
        <v>2136489</v>
      </c>
      <c r="F31" s="124">
        <v>0.86841622355308523</v>
      </c>
      <c r="G31" s="124">
        <v>0.53518807138715174</v>
      </c>
      <c r="H31" s="124">
        <v>6.9498462780911128E-4</v>
      </c>
      <c r="I31" s="222"/>
    </row>
    <row r="32" spans="1:13" x14ac:dyDescent="0.45">
      <c r="A32" s="140" t="s">
        <v>92</v>
      </c>
      <c r="B32" s="152">
        <v>3296796.29</v>
      </c>
      <c r="C32" s="153">
        <v>1558856</v>
      </c>
      <c r="D32" s="152">
        <v>4927608.01</v>
      </c>
      <c r="E32" s="153">
        <v>2046959</v>
      </c>
      <c r="F32" s="124">
        <v>0.49466560155586681</v>
      </c>
      <c r="G32" s="124">
        <v>0.31311615697665468</v>
      </c>
      <c r="H32" s="124">
        <v>6.6586115760741606E-4</v>
      </c>
      <c r="I32" s="222"/>
    </row>
    <row r="33" spans="1:9" x14ac:dyDescent="0.45">
      <c r="A33" s="140" t="s">
        <v>67</v>
      </c>
      <c r="B33" s="152">
        <v>5627454.9699999997</v>
      </c>
      <c r="C33" s="153">
        <v>2592792</v>
      </c>
      <c r="D33" s="152">
        <v>3898593.1</v>
      </c>
      <c r="E33" s="153">
        <v>1663855</v>
      </c>
      <c r="F33" s="124">
        <v>-0.30721913888544178</v>
      </c>
      <c r="G33" s="124">
        <v>-0.35827671483096207</v>
      </c>
      <c r="H33" s="124">
        <v>5.4124015986196461E-4</v>
      </c>
      <c r="I33" s="222"/>
    </row>
    <row r="34" spans="1:9" x14ac:dyDescent="0.45">
      <c r="A34" s="140" t="s">
        <v>59</v>
      </c>
      <c r="B34" s="152">
        <v>3941525.55</v>
      </c>
      <c r="C34" s="153">
        <v>1510026</v>
      </c>
      <c r="D34" s="152">
        <v>3372293.74</v>
      </c>
      <c r="E34" s="153">
        <v>1106875</v>
      </c>
      <c r="F34" s="124">
        <v>-0.14441916024114049</v>
      </c>
      <c r="G34" s="124">
        <v>-0.26698282016336139</v>
      </c>
      <c r="H34" s="124">
        <v>3.6005853992518102E-4</v>
      </c>
      <c r="I34" s="222"/>
    </row>
    <row r="35" spans="1:9" x14ac:dyDescent="0.45">
      <c r="A35" s="140" t="s">
        <v>58</v>
      </c>
      <c r="B35" s="152">
        <v>1507150.63</v>
      </c>
      <c r="C35" s="153">
        <v>615577</v>
      </c>
      <c r="D35" s="152">
        <v>2103447.87</v>
      </c>
      <c r="E35" s="153">
        <v>808190</v>
      </c>
      <c r="F35" s="124">
        <v>0.39564541733960601</v>
      </c>
      <c r="G35" s="124">
        <v>0.31289830516734712</v>
      </c>
      <c r="H35" s="124">
        <v>2.6289844054851001E-4</v>
      </c>
      <c r="I35" s="222"/>
    </row>
    <row r="36" spans="1:9" x14ac:dyDescent="0.45">
      <c r="A36" s="140" t="s">
        <v>57</v>
      </c>
      <c r="B36" s="152">
        <v>1337753.24</v>
      </c>
      <c r="C36" s="153">
        <v>441905</v>
      </c>
      <c r="D36" s="152">
        <v>2253923.9900000002</v>
      </c>
      <c r="E36" s="153">
        <v>672270</v>
      </c>
      <c r="F36" s="124">
        <v>0.68485780681047004</v>
      </c>
      <c r="G36" s="124">
        <v>0.52129982688586907</v>
      </c>
      <c r="H36" s="124">
        <v>2.1868463434037401E-4</v>
      </c>
      <c r="I36" s="222"/>
    </row>
    <row r="37" spans="1:9" x14ac:dyDescent="0.45">
      <c r="A37" s="140" t="s">
        <v>98</v>
      </c>
      <c r="B37" s="152">
        <v>308158.53000000003</v>
      </c>
      <c r="C37" s="153">
        <v>148200</v>
      </c>
      <c r="D37" s="152">
        <v>674496.71</v>
      </c>
      <c r="E37" s="153">
        <v>288542</v>
      </c>
      <c r="F37" s="124">
        <v>1.1887977918378569</v>
      </c>
      <c r="G37" s="124">
        <v>0.94697705802968968</v>
      </c>
      <c r="H37" s="124">
        <v>9.386065384717478E-5</v>
      </c>
      <c r="I37" s="222"/>
    </row>
    <row r="38" spans="1:9" x14ac:dyDescent="0.45">
      <c r="A38" s="140" t="s">
        <v>94</v>
      </c>
      <c r="B38" s="152">
        <v>262739.7</v>
      </c>
      <c r="C38" s="153">
        <v>121866</v>
      </c>
      <c r="D38" s="152">
        <v>563261.4</v>
      </c>
      <c r="E38" s="153">
        <v>230715</v>
      </c>
      <c r="F38" s="124">
        <v>1.143800118520345</v>
      </c>
      <c r="G38" s="124">
        <v>0.89318595834769332</v>
      </c>
      <c r="H38" s="124">
        <v>7.5049943343953143E-5</v>
      </c>
      <c r="I38" s="222"/>
    </row>
    <row r="39" spans="1:9" x14ac:dyDescent="0.45">
      <c r="A39" s="140" t="s">
        <v>99</v>
      </c>
      <c r="B39" s="152">
        <v>251756.33</v>
      </c>
      <c r="C39" s="153">
        <v>118185</v>
      </c>
      <c r="D39" s="152">
        <v>463654.32</v>
      </c>
      <c r="E39" s="153">
        <v>191646</v>
      </c>
      <c r="F39" s="124">
        <v>0.8416788964154347</v>
      </c>
      <c r="G39" s="124">
        <v>0.62157634217540303</v>
      </c>
      <c r="H39" s="124">
        <v>6.2341076402033874E-5</v>
      </c>
      <c r="I39" s="222"/>
    </row>
    <row r="40" spans="1:9" x14ac:dyDescent="0.45">
      <c r="A40" s="140" t="s">
        <v>120</v>
      </c>
      <c r="B40" s="152">
        <v>160701.20000000001</v>
      </c>
      <c r="C40" s="153">
        <v>77462</v>
      </c>
      <c r="D40" s="152">
        <v>432608.97</v>
      </c>
      <c r="E40" s="153">
        <v>154703</v>
      </c>
      <c r="F40" s="124">
        <v>1.6920083359676219</v>
      </c>
      <c r="G40" s="124">
        <v>0.99714698820066605</v>
      </c>
      <c r="H40" s="124">
        <v>5.0323782091062932E-5</v>
      </c>
      <c r="I40" s="222"/>
    </row>
    <row r="41" spans="1:9" x14ac:dyDescent="0.45">
      <c r="A41" s="140" t="s">
        <v>73</v>
      </c>
      <c r="B41" s="152">
        <v>1147066.0900000001</v>
      </c>
      <c r="C41" s="153">
        <v>174509</v>
      </c>
      <c r="D41" s="152">
        <v>763044.6</v>
      </c>
      <c r="E41" s="153">
        <v>124737</v>
      </c>
      <c r="F41" s="124">
        <v>-0.33478584481562002</v>
      </c>
      <c r="G41" s="124">
        <v>-0.28521165097502132</v>
      </c>
      <c r="H41" s="124">
        <v>4.0576056099060238E-5</v>
      </c>
      <c r="I41" s="222"/>
    </row>
    <row r="42" spans="1:9" x14ac:dyDescent="0.45">
      <c r="A42" s="140" t="s">
        <v>134</v>
      </c>
      <c r="B42" s="152">
        <v>0</v>
      </c>
      <c r="C42" s="153">
        <v>0</v>
      </c>
      <c r="D42" s="152">
        <v>209309.36</v>
      </c>
      <c r="E42" s="153">
        <v>74075</v>
      </c>
      <c r="F42" s="124"/>
      <c r="G42" s="124"/>
      <c r="H42" s="124">
        <v>2.4096068973423179E-5</v>
      </c>
      <c r="I42" s="222"/>
    </row>
    <row r="43" spans="1:9" x14ac:dyDescent="0.45">
      <c r="A43" s="140" t="s">
        <v>75</v>
      </c>
      <c r="B43" s="152">
        <v>183835.14</v>
      </c>
      <c r="C43" s="153">
        <v>90420</v>
      </c>
      <c r="D43" s="152">
        <v>0</v>
      </c>
      <c r="E43" s="153">
        <v>0</v>
      </c>
      <c r="F43" s="124">
        <v>-1</v>
      </c>
      <c r="G43" s="124">
        <v>-1</v>
      </c>
      <c r="H43" s="124">
        <v>0</v>
      </c>
      <c r="I43" s="222"/>
    </row>
    <row r="44" spans="1:9" x14ac:dyDescent="0.45">
      <c r="A44" s="140" t="s">
        <v>135</v>
      </c>
      <c r="B44" s="152">
        <v>119047.5</v>
      </c>
      <c r="C44" s="153">
        <v>52910</v>
      </c>
      <c r="D44" s="152">
        <v>0</v>
      </c>
      <c r="E44" s="153">
        <v>0</v>
      </c>
      <c r="F44" s="124">
        <v>-1</v>
      </c>
      <c r="G44" s="124">
        <v>-1</v>
      </c>
      <c r="H44" s="124">
        <v>0</v>
      </c>
      <c r="I44" s="222"/>
    </row>
    <row r="45" spans="1:9" ht="16.5" thickBot="1" x14ac:dyDescent="0.5">
      <c r="A45" s="140" t="s">
        <v>124</v>
      </c>
      <c r="B45" s="152">
        <v>96408</v>
      </c>
      <c r="C45" s="153">
        <v>46800</v>
      </c>
      <c r="D45" s="152">
        <v>0</v>
      </c>
      <c r="E45" s="153">
        <v>0</v>
      </c>
      <c r="F45" s="124">
        <v>-1</v>
      </c>
      <c r="G45" s="124">
        <v>-1</v>
      </c>
      <c r="H45" s="124">
        <v>0</v>
      </c>
      <c r="I45" s="222"/>
    </row>
    <row r="46" spans="1:9" ht="16.5" thickBot="1" x14ac:dyDescent="0.5">
      <c r="A46" s="145" t="s">
        <v>61</v>
      </c>
      <c r="B46" s="146">
        <v>304535137.05000001</v>
      </c>
      <c r="C46" s="147">
        <v>126643709</v>
      </c>
      <c r="D46" s="146">
        <v>457356887.68000001</v>
      </c>
      <c r="E46" s="147">
        <v>173912672</v>
      </c>
      <c r="F46" s="148">
        <v>0.50181976408492068</v>
      </c>
      <c r="G46" s="148">
        <v>0.37324367213534471</v>
      </c>
      <c r="H46" s="148">
        <v>5.6572551331276713E-2</v>
      </c>
      <c r="I46" s="222"/>
    </row>
    <row r="47" spans="1:9" x14ac:dyDescent="0.45">
      <c r="A47" s="140" t="s">
        <v>80</v>
      </c>
      <c r="B47" s="152">
        <v>83278559.810000002</v>
      </c>
      <c r="C47" s="153">
        <v>30848562</v>
      </c>
      <c r="D47" s="152">
        <v>123743214.86</v>
      </c>
      <c r="E47" s="153">
        <v>41822173</v>
      </c>
      <c r="F47" s="124">
        <v>0.48589523092522358</v>
      </c>
      <c r="G47" s="124">
        <v>0.35572520365779109</v>
      </c>
      <c r="H47" s="124">
        <v>1.360445447487596E-2</v>
      </c>
      <c r="I47" s="222"/>
    </row>
    <row r="48" spans="1:9" x14ac:dyDescent="0.45">
      <c r="A48" s="140" t="s">
        <v>81</v>
      </c>
      <c r="B48" s="152">
        <v>36598544.149999999</v>
      </c>
      <c r="C48" s="153">
        <v>15560487</v>
      </c>
      <c r="D48" s="152">
        <v>80495866.890000001</v>
      </c>
      <c r="E48" s="153">
        <v>30428482</v>
      </c>
      <c r="F48" s="124">
        <v>1.1994281127709829</v>
      </c>
      <c r="G48" s="124">
        <v>0.95549676562179586</v>
      </c>
      <c r="H48" s="124">
        <v>9.8981680867845524E-3</v>
      </c>
      <c r="I48" s="222"/>
    </row>
    <row r="49" spans="1:11" x14ac:dyDescent="0.45">
      <c r="A49" s="140" t="s">
        <v>83</v>
      </c>
      <c r="B49" s="152">
        <v>64746949.32</v>
      </c>
      <c r="C49" s="153">
        <v>26268451</v>
      </c>
      <c r="D49" s="152">
        <v>64429026.189999998</v>
      </c>
      <c r="E49" s="153">
        <v>25999713</v>
      </c>
      <c r="F49" s="124">
        <v>-4.9102410745056613E-3</v>
      </c>
      <c r="G49" s="124">
        <v>-1.0230447162643871E-2</v>
      </c>
      <c r="H49" s="124">
        <v>8.457521130438168E-3</v>
      </c>
      <c r="I49" s="222"/>
    </row>
    <row r="50" spans="1:11" x14ac:dyDescent="0.45">
      <c r="A50" s="140" t="s">
        <v>84</v>
      </c>
      <c r="B50" s="152">
        <v>43677717.659999996</v>
      </c>
      <c r="C50" s="153">
        <v>19593835</v>
      </c>
      <c r="D50" s="152">
        <v>42476309.159999996</v>
      </c>
      <c r="E50" s="153">
        <v>16852651</v>
      </c>
      <c r="F50" s="124">
        <v>-2.7506210588934769E-2</v>
      </c>
      <c r="G50" s="124">
        <v>-0.13990033089489631</v>
      </c>
      <c r="H50" s="124">
        <v>5.482047126304815E-3</v>
      </c>
      <c r="I50" s="222"/>
    </row>
    <row r="51" spans="1:11" x14ac:dyDescent="0.45">
      <c r="A51" s="140" t="s">
        <v>56</v>
      </c>
      <c r="B51" s="152">
        <v>2901487.84</v>
      </c>
      <c r="C51" s="153">
        <v>1216460</v>
      </c>
      <c r="D51" s="152">
        <v>44619584.439999998</v>
      </c>
      <c r="E51" s="153">
        <v>16784972</v>
      </c>
      <c r="F51" s="124">
        <v>14.37817385441808</v>
      </c>
      <c r="G51" s="124">
        <v>12.798211202998869</v>
      </c>
      <c r="H51" s="124">
        <v>5.4600316304958063E-3</v>
      </c>
      <c r="I51" s="222"/>
    </row>
    <row r="52" spans="1:11" x14ac:dyDescent="0.45">
      <c r="A52" s="140" t="s">
        <v>48</v>
      </c>
      <c r="B52" s="152">
        <v>17270924.280000001</v>
      </c>
      <c r="C52" s="153">
        <v>8345735</v>
      </c>
      <c r="D52" s="152">
        <v>33171640.489999998</v>
      </c>
      <c r="E52" s="153">
        <v>14924638</v>
      </c>
      <c r="F52" s="124">
        <v>0.92066388296388246</v>
      </c>
      <c r="G52" s="124">
        <v>0.78829521905500233</v>
      </c>
      <c r="H52" s="124">
        <v>4.8548782538153576E-3</v>
      </c>
      <c r="I52" s="222"/>
    </row>
    <row r="53" spans="1:11" x14ac:dyDescent="0.45">
      <c r="A53" s="140" t="s">
        <v>82</v>
      </c>
      <c r="B53" s="152">
        <v>30907002.07</v>
      </c>
      <c r="C53" s="153">
        <v>14199233</v>
      </c>
      <c r="D53" s="152">
        <v>17835115.390000001</v>
      </c>
      <c r="E53" s="153">
        <v>7481187</v>
      </c>
      <c r="F53" s="124">
        <v>-0.42294256331927688</v>
      </c>
      <c r="G53" s="124">
        <v>-0.47312738652855402</v>
      </c>
      <c r="H53" s="124">
        <v>2.4335767526841288E-3</v>
      </c>
      <c r="I53" s="222"/>
    </row>
    <row r="54" spans="1:11" x14ac:dyDescent="0.45">
      <c r="A54" s="140" t="s">
        <v>86</v>
      </c>
      <c r="B54" s="152">
        <v>4916367.1500000004</v>
      </c>
      <c r="C54" s="153">
        <v>2331639</v>
      </c>
      <c r="D54" s="152">
        <v>11042371.130000001</v>
      </c>
      <c r="E54" s="153">
        <v>4627577</v>
      </c>
      <c r="F54" s="124">
        <v>1.24604281842539</v>
      </c>
      <c r="G54" s="124">
        <v>0.98468845305812769</v>
      </c>
      <c r="H54" s="124">
        <v>1.5053177802474081E-3</v>
      </c>
      <c r="I54" s="222"/>
    </row>
    <row r="55" spans="1:11" x14ac:dyDescent="0.45">
      <c r="A55" s="140" t="s">
        <v>53</v>
      </c>
      <c r="B55" s="152">
        <v>6091347.3700000001</v>
      </c>
      <c r="C55" s="153">
        <v>2794900</v>
      </c>
      <c r="D55" s="152">
        <v>8825306.3200000003</v>
      </c>
      <c r="E55" s="153">
        <v>3731598</v>
      </c>
      <c r="F55" s="124">
        <v>0.44882663619953772</v>
      </c>
      <c r="G55" s="124">
        <v>0.33514544348635011</v>
      </c>
      <c r="H55" s="124">
        <v>1.2138622043751329E-3</v>
      </c>
      <c r="I55" s="222"/>
    </row>
    <row r="56" spans="1:11" x14ac:dyDescent="0.45">
      <c r="A56" s="140" t="s">
        <v>85</v>
      </c>
      <c r="B56" s="152">
        <v>6845353.2999999998</v>
      </c>
      <c r="C56" s="153">
        <v>2335375</v>
      </c>
      <c r="D56" s="152">
        <v>11001955.75</v>
      </c>
      <c r="E56" s="153">
        <v>3673325</v>
      </c>
      <c r="F56" s="124">
        <v>0.60721518201259239</v>
      </c>
      <c r="G56" s="124">
        <v>0.57290585023818452</v>
      </c>
      <c r="H56" s="124">
        <v>1.1949064132541301E-3</v>
      </c>
      <c r="I56" s="222"/>
    </row>
    <row r="57" spans="1:11" x14ac:dyDescent="0.45">
      <c r="A57" s="140" t="s">
        <v>111</v>
      </c>
      <c r="B57" s="152">
        <v>1581504.72</v>
      </c>
      <c r="C57" s="153">
        <v>700030</v>
      </c>
      <c r="D57" s="152">
        <v>6726803.7300000004</v>
      </c>
      <c r="E57" s="153">
        <v>2559866</v>
      </c>
      <c r="F57" s="124">
        <v>3.2534199518544589</v>
      </c>
      <c r="G57" s="124">
        <v>2.656794708798194</v>
      </c>
      <c r="H57" s="124">
        <v>8.3270614510591839E-4</v>
      </c>
      <c r="I57" s="222"/>
      <c r="J57" s="231"/>
      <c r="K57" s="231"/>
    </row>
    <row r="58" spans="1:11" x14ac:dyDescent="0.45">
      <c r="A58" s="140" t="s">
        <v>105</v>
      </c>
      <c r="B58" s="152">
        <v>3360110.18</v>
      </c>
      <c r="C58" s="153">
        <v>1435222</v>
      </c>
      <c r="D58" s="152">
        <v>4873911.29</v>
      </c>
      <c r="E58" s="153">
        <v>1993914</v>
      </c>
      <c r="F58" s="124">
        <v>0.45052127129950242</v>
      </c>
      <c r="G58" s="124">
        <v>0.38927218228260152</v>
      </c>
      <c r="H58" s="124">
        <v>6.4860599758453062E-4</v>
      </c>
      <c r="I58" s="222"/>
      <c r="J58" s="231"/>
      <c r="K58" s="231"/>
    </row>
    <row r="59" spans="1:11" x14ac:dyDescent="0.45">
      <c r="A59" s="140" t="s">
        <v>112</v>
      </c>
      <c r="B59" s="152">
        <v>731222.3</v>
      </c>
      <c r="C59" s="153">
        <v>301052</v>
      </c>
      <c r="D59" s="152">
        <v>4225391.33</v>
      </c>
      <c r="E59" s="153">
        <v>1566604</v>
      </c>
      <c r="F59" s="124">
        <v>4.7785318226755393</v>
      </c>
      <c r="G59" s="124">
        <v>4.203765462445026</v>
      </c>
      <c r="H59" s="124">
        <v>5.096051034497557E-4</v>
      </c>
      <c r="I59" s="222"/>
      <c r="J59" s="231"/>
      <c r="K59" s="231"/>
    </row>
    <row r="60" spans="1:11" x14ac:dyDescent="0.45">
      <c r="A60" s="140" t="s">
        <v>113</v>
      </c>
      <c r="B60" s="152">
        <v>0</v>
      </c>
      <c r="C60" s="153">
        <v>0</v>
      </c>
      <c r="D60" s="152">
        <v>1539836.7</v>
      </c>
      <c r="E60" s="153">
        <v>518982</v>
      </c>
      <c r="F60" s="124"/>
      <c r="G60" s="124"/>
      <c r="H60" s="124">
        <v>1.6882114165325831E-4</v>
      </c>
      <c r="I60" s="222"/>
      <c r="J60" s="231"/>
      <c r="K60" s="231"/>
    </row>
    <row r="61" spans="1:11" x14ac:dyDescent="0.45">
      <c r="A61" s="140" t="s">
        <v>114</v>
      </c>
      <c r="B61" s="152">
        <v>1061479.44</v>
      </c>
      <c r="C61" s="153">
        <v>473571</v>
      </c>
      <c r="D61" s="152">
        <v>1155044.6200000001</v>
      </c>
      <c r="E61" s="153">
        <v>478295</v>
      </c>
      <c r="F61" s="124">
        <v>8.814601251249865E-2</v>
      </c>
      <c r="G61" s="124">
        <v>9.9752729791309225E-3</v>
      </c>
      <c r="H61" s="124">
        <v>1.5558595085580069E-4</v>
      </c>
      <c r="I61" s="222"/>
    </row>
    <row r="62" spans="1:11" x14ac:dyDescent="0.45">
      <c r="A62" s="140" t="s">
        <v>127</v>
      </c>
      <c r="B62" s="152">
        <v>0</v>
      </c>
      <c r="C62" s="153">
        <v>0</v>
      </c>
      <c r="D62" s="152">
        <v>697855.69</v>
      </c>
      <c r="E62" s="153">
        <v>265873</v>
      </c>
      <c r="F62" s="124"/>
      <c r="G62" s="124"/>
      <c r="H62" s="124">
        <v>8.6486589890934072E-5</v>
      </c>
      <c r="I62" s="222"/>
    </row>
    <row r="63" spans="1:11" x14ac:dyDescent="0.45">
      <c r="A63" s="140" t="s">
        <v>115</v>
      </c>
      <c r="B63" s="152">
        <v>344231.46</v>
      </c>
      <c r="C63" s="153">
        <v>145927</v>
      </c>
      <c r="D63" s="152">
        <v>138600</v>
      </c>
      <c r="E63" s="153">
        <v>52910</v>
      </c>
      <c r="F63" s="124">
        <v>-0.59736393646298347</v>
      </c>
      <c r="G63" s="124">
        <v>-0.63742145045125298</v>
      </c>
      <c r="H63" s="124">
        <v>1.7211245486113E-5</v>
      </c>
      <c r="I63" s="222"/>
    </row>
    <row r="64" spans="1:11" x14ac:dyDescent="0.45">
      <c r="A64" s="140" t="s">
        <v>132</v>
      </c>
      <c r="B64" s="152">
        <v>0</v>
      </c>
      <c r="C64" s="153">
        <v>0</v>
      </c>
      <c r="D64" s="152">
        <v>134028</v>
      </c>
      <c r="E64" s="153">
        <v>52910</v>
      </c>
      <c r="F64" s="124"/>
      <c r="G64" s="124"/>
      <c r="H64" s="124">
        <v>1.7211245486113E-5</v>
      </c>
      <c r="I64" s="222"/>
    </row>
    <row r="65" spans="1:12" x14ac:dyDescent="0.45">
      <c r="A65" s="140" t="s">
        <v>128</v>
      </c>
      <c r="B65" s="152">
        <v>0</v>
      </c>
      <c r="C65" s="153">
        <v>0</v>
      </c>
      <c r="D65" s="152">
        <v>130687.7</v>
      </c>
      <c r="E65" s="153">
        <v>52910</v>
      </c>
      <c r="F65" s="124"/>
      <c r="G65" s="124"/>
      <c r="H65" s="124">
        <v>1.7211245486113E-5</v>
      </c>
      <c r="I65" s="222"/>
    </row>
    <row r="66" spans="1:12" x14ac:dyDescent="0.45">
      <c r="A66" s="140" t="s">
        <v>129</v>
      </c>
      <c r="B66" s="152">
        <v>0</v>
      </c>
      <c r="C66" s="153">
        <v>0</v>
      </c>
      <c r="D66" s="152">
        <v>94338</v>
      </c>
      <c r="E66" s="153">
        <v>44092</v>
      </c>
      <c r="F66" s="124"/>
      <c r="G66" s="124"/>
      <c r="H66" s="124">
        <v>1.434281300271583E-5</v>
      </c>
      <c r="I66" s="222"/>
    </row>
    <row r="67" spans="1:12" s="232" customFormat="1" x14ac:dyDescent="0.45">
      <c r="A67" s="140" t="s">
        <v>146</v>
      </c>
      <c r="B67" s="152">
        <v>129600</v>
      </c>
      <c r="C67" s="153">
        <v>52910</v>
      </c>
      <c r="D67" s="152">
        <v>0</v>
      </c>
      <c r="E67" s="153">
        <v>0</v>
      </c>
      <c r="F67" s="124">
        <v>-1</v>
      </c>
      <c r="G67" s="124">
        <v>-1</v>
      </c>
      <c r="H67" s="124">
        <v>0</v>
      </c>
      <c r="I67" s="222"/>
      <c r="J67" s="58"/>
      <c r="K67" s="58"/>
      <c r="L67" s="58"/>
    </row>
    <row r="68" spans="1:12" ht="16.5" thickBot="1" x14ac:dyDescent="0.5">
      <c r="A68" s="140" t="s">
        <v>130</v>
      </c>
      <c r="B68" s="152">
        <v>92736</v>
      </c>
      <c r="C68" s="153">
        <v>40320</v>
      </c>
      <c r="D68" s="152">
        <v>0</v>
      </c>
      <c r="E68" s="153">
        <v>0</v>
      </c>
      <c r="F68" s="124">
        <v>-1</v>
      </c>
      <c r="G68" s="124">
        <v>-1</v>
      </c>
      <c r="H68" s="124">
        <v>0</v>
      </c>
      <c r="I68" s="222"/>
    </row>
    <row r="69" spans="1:12" ht="16.5" thickBot="1" x14ac:dyDescent="0.5">
      <c r="A69" s="145" t="s">
        <v>66</v>
      </c>
      <c r="B69" s="146">
        <v>148517946.43000001</v>
      </c>
      <c r="C69" s="147">
        <v>62011766</v>
      </c>
      <c r="D69" s="146">
        <v>225375563.81999999</v>
      </c>
      <c r="E69" s="147">
        <v>84188889</v>
      </c>
      <c r="F69" s="148">
        <v>0.51749717281624807</v>
      </c>
      <c r="G69" s="148">
        <v>0.3576276637565845</v>
      </c>
      <c r="H69" s="148">
        <v>2.7386044902326941E-2</v>
      </c>
      <c r="I69" s="222"/>
    </row>
    <row r="70" spans="1:12" x14ac:dyDescent="0.45">
      <c r="A70" s="140" t="s">
        <v>42</v>
      </c>
      <c r="B70" s="152">
        <v>43673654.979999997</v>
      </c>
      <c r="C70" s="153">
        <v>19836267</v>
      </c>
      <c r="D70" s="152">
        <v>92434120.280000001</v>
      </c>
      <c r="E70" s="153">
        <v>36785630</v>
      </c>
      <c r="F70" s="124">
        <v>1.1164731992852319</v>
      </c>
      <c r="G70" s="124">
        <v>0.85446334232141563</v>
      </c>
      <c r="H70" s="124">
        <v>1.196610297280898E-2</v>
      </c>
      <c r="I70" s="222"/>
    </row>
    <row r="71" spans="1:12" x14ac:dyDescent="0.45">
      <c r="A71" s="140" t="s">
        <v>78</v>
      </c>
      <c r="B71" s="152">
        <v>28452157.050000001</v>
      </c>
      <c r="C71" s="153">
        <v>10815334</v>
      </c>
      <c r="D71" s="152">
        <v>42987221.18</v>
      </c>
      <c r="E71" s="153">
        <v>14836185</v>
      </c>
      <c r="F71" s="124">
        <v>0.51085983057302142</v>
      </c>
      <c r="G71" s="124">
        <v>0.37177316946476169</v>
      </c>
      <c r="H71" s="124">
        <v>4.8261051240292459E-3</v>
      </c>
      <c r="I71" s="222"/>
    </row>
    <row r="72" spans="1:12" x14ac:dyDescent="0.45">
      <c r="A72" s="140" t="s">
        <v>44</v>
      </c>
      <c r="B72" s="152">
        <v>25934394.91</v>
      </c>
      <c r="C72" s="153">
        <v>10336329</v>
      </c>
      <c r="D72" s="152">
        <v>27803791.789999999</v>
      </c>
      <c r="E72" s="153">
        <v>9804939</v>
      </c>
      <c r="F72" s="124">
        <v>7.2081761941520384E-2</v>
      </c>
      <c r="G72" s="124">
        <v>-5.1409934803739343E-2</v>
      </c>
      <c r="H72" s="124">
        <v>3.189476698268065E-3</v>
      </c>
      <c r="I72" s="222"/>
    </row>
    <row r="73" spans="1:12" x14ac:dyDescent="0.45">
      <c r="A73" s="140" t="s">
        <v>43</v>
      </c>
      <c r="B73" s="152">
        <v>13678852.84</v>
      </c>
      <c r="C73" s="153">
        <v>5721326</v>
      </c>
      <c r="D73" s="152">
        <v>15212936.67</v>
      </c>
      <c r="E73" s="153">
        <v>5612051</v>
      </c>
      <c r="F73" s="124">
        <v>0.11215003538264549</v>
      </c>
      <c r="G73" s="124">
        <v>-1.909959334601807E-2</v>
      </c>
      <c r="H73" s="124">
        <v>1.8255601482061231E-3</v>
      </c>
      <c r="I73" s="222"/>
    </row>
    <row r="74" spans="1:12" x14ac:dyDescent="0.45">
      <c r="A74" s="140" t="s">
        <v>100</v>
      </c>
      <c r="B74" s="152">
        <v>7726341.7699999996</v>
      </c>
      <c r="C74" s="153">
        <v>3314938</v>
      </c>
      <c r="D74" s="152">
        <v>6422463.1299999999</v>
      </c>
      <c r="E74" s="153">
        <v>2373012</v>
      </c>
      <c r="F74" s="124">
        <v>-0.16875756714034151</v>
      </c>
      <c r="G74" s="124">
        <v>-0.28414588749472841</v>
      </c>
      <c r="H74" s="124">
        <v>7.7192387211287062E-4</v>
      </c>
      <c r="I74" s="222"/>
    </row>
    <row r="75" spans="1:12" x14ac:dyDescent="0.45">
      <c r="A75" s="140" t="s">
        <v>116</v>
      </c>
      <c r="B75" s="152">
        <v>4491339.75</v>
      </c>
      <c r="C75" s="153">
        <v>2056583</v>
      </c>
      <c r="D75" s="152">
        <v>5778063.0300000003</v>
      </c>
      <c r="E75" s="153">
        <v>2287097</v>
      </c>
      <c r="F75" s="124">
        <v>0.28648985639529961</v>
      </c>
      <c r="G75" s="124">
        <v>0.11208592116146041</v>
      </c>
      <c r="H75" s="124">
        <v>7.4397633561807948E-4</v>
      </c>
      <c r="I75" s="222"/>
    </row>
    <row r="76" spans="1:12" x14ac:dyDescent="0.45">
      <c r="A76" s="140" t="s">
        <v>79</v>
      </c>
      <c r="B76" s="152">
        <v>3552333.18</v>
      </c>
      <c r="C76" s="153">
        <v>1568634</v>
      </c>
      <c r="D76" s="152">
        <v>4943252.59</v>
      </c>
      <c r="E76" s="153">
        <v>2036254</v>
      </c>
      <c r="F76" s="124">
        <v>0.39155094399112622</v>
      </c>
      <c r="G76" s="124">
        <v>0.29810650540534001</v>
      </c>
      <c r="H76" s="124">
        <v>6.623788974878008E-4</v>
      </c>
      <c r="I76" s="222"/>
    </row>
    <row r="77" spans="1:12" x14ac:dyDescent="0.45">
      <c r="A77" s="140" t="s">
        <v>60</v>
      </c>
      <c r="B77" s="152">
        <v>2575675</v>
      </c>
      <c r="C77" s="153">
        <v>981369</v>
      </c>
      <c r="D77" s="152">
        <v>5881366.0300000003</v>
      </c>
      <c r="E77" s="153">
        <v>2026365</v>
      </c>
      <c r="F77" s="124">
        <v>1.2834270744562111</v>
      </c>
      <c r="G77" s="124">
        <v>1.064834939762719</v>
      </c>
      <c r="H77" s="124">
        <v>6.5916207634600962E-4</v>
      </c>
      <c r="I77" s="222"/>
    </row>
    <row r="78" spans="1:12" x14ac:dyDescent="0.45">
      <c r="A78" s="140" t="s">
        <v>70</v>
      </c>
      <c r="B78" s="152">
        <v>3250471.53</v>
      </c>
      <c r="C78" s="153">
        <v>1190672</v>
      </c>
      <c r="D78" s="152">
        <v>5608389.7699999996</v>
      </c>
      <c r="E78" s="153">
        <v>1952228</v>
      </c>
      <c r="F78" s="124">
        <v>0.72540805795028729</v>
      </c>
      <c r="G78" s="124">
        <v>0.63960183828963801</v>
      </c>
      <c r="H78" s="124">
        <v>6.3504583921495771E-4</v>
      </c>
      <c r="I78" s="222"/>
    </row>
    <row r="79" spans="1:12" x14ac:dyDescent="0.45">
      <c r="A79" s="140" t="s">
        <v>71</v>
      </c>
      <c r="B79" s="152">
        <v>3518359.11</v>
      </c>
      <c r="C79" s="153">
        <v>1353648</v>
      </c>
      <c r="D79" s="152">
        <v>5600191.4699999997</v>
      </c>
      <c r="E79" s="153">
        <v>1794364</v>
      </c>
      <c r="F79" s="124">
        <v>0.59170547829610265</v>
      </c>
      <c r="G79" s="124">
        <v>0.32557651619918931</v>
      </c>
      <c r="H79" s="124">
        <v>5.8369380637769176E-4</v>
      </c>
      <c r="I79" s="222"/>
    </row>
    <row r="80" spans="1:12" x14ac:dyDescent="0.45">
      <c r="A80" s="140" t="s">
        <v>62</v>
      </c>
      <c r="B80" s="152">
        <v>2713496.2</v>
      </c>
      <c r="C80" s="153">
        <v>1194393</v>
      </c>
      <c r="D80" s="152">
        <v>4341133.0599999996</v>
      </c>
      <c r="E80" s="153">
        <v>1745331</v>
      </c>
      <c r="F80" s="124">
        <v>0.59983016007171819</v>
      </c>
      <c r="G80" s="124">
        <v>0.46127028540857151</v>
      </c>
      <c r="H80" s="124">
        <v>5.6774372132910777E-4</v>
      </c>
      <c r="I80" s="222"/>
    </row>
    <row r="81" spans="1:12" x14ac:dyDescent="0.45">
      <c r="A81" s="140" t="s">
        <v>65</v>
      </c>
      <c r="B81" s="152">
        <v>1790840.15</v>
      </c>
      <c r="C81" s="153">
        <v>873230</v>
      </c>
      <c r="D81" s="152">
        <v>2357429.5299999998</v>
      </c>
      <c r="E81" s="153">
        <v>985224</v>
      </c>
      <c r="F81" s="124">
        <v>0.31638188366504938</v>
      </c>
      <c r="G81" s="124">
        <v>0.12825257950368171</v>
      </c>
      <c r="H81" s="124">
        <v>3.2048633760745028E-4</v>
      </c>
      <c r="I81" s="222"/>
    </row>
    <row r="82" spans="1:12" x14ac:dyDescent="0.45">
      <c r="A82" s="140" t="s">
        <v>107</v>
      </c>
      <c r="B82" s="152">
        <v>438820.04</v>
      </c>
      <c r="C82" s="153">
        <v>131972</v>
      </c>
      <c r="D82" s="152">
        <v>1198773.07</v>
      </c>
      <c r="E82" s="153">
        <v>361804</v>
      </c>
      <c r="F82" s="124">
        <v>1.731810219970811</v>
      </c>
      <c r="G82" s="124">
        <v>1.7415209286818421</v>
      </c>
      <c r="H82" s="124">
        <v>1.1769225972136889E-4</v>
      </c>
      <c r="I82" s="222"/>
    </row>
    <row r="83" spans="1:12" x14ac:dyDescent="0.45">
      <c r="A83" s="140" t="s">
        <v>52</v>
      </c>
      <c r="B83" s="152">
        <v>3880341.75</v>
      </c>
      <c r="C83" s="153">
        <v>1694693</v>
      </c>
      <c r="D83" s="152">
        <v>809277.8</v>
      </c>
      <c r="E83" s="153">
        <v>331660</v>
      </c>
      <c r="F83" s="124">
        <v>-0.79144161722353445</v>
      </c>
      <c r="G83" s="124">
        <v>-0.80429493719511436</v>
      </c>
      <c r="H83" s="124">
        <v>1.078866315993997E-4</v>
      </c>
      <c r="I83" s="222"/>
    </row>
    <row r="84" spans="1:12" x14ac:dyDescent="0.45">
      <c r="A84" s="140" t="s">
        <v>125</v>
      </c>
      <c r="B84" s="152">
        <v>474184.08</v>
      </c>
      <c r="C84" s="153">
        <v>216189</v>
      </c>
      <c r="D84" s="152">
        <v>588119.01</v>
      </c>
      <c r="E84" s="153">
        <v>240272</v>
      </c>
      <c r="F84" s="124">
        <v>0.2402757384853578</v>
      </c>
      <c r="G84" s="124">
        <v>0.11139789721031131</v>
      </c>
      <c r="H84" s="124">
        <v>7.8158767254570837E-5</v>
      </c>
      <c r="I84" s="222"/>
    </row>
    <row r="85" spans="1:12" x14ac:dyDescent="0.45">
      <c r="A85" s="140" t="s">
        <v>117</v>
      </c>
      <c r="B85" s="152">
        <v>447658.5</v>
      </c>
      <c r="C85" s="153">
        <v>164913</v>
      </c>
      <c r="D85" s="152">
        <v>689064.5</v>
      </c>
      <c r="E85" s="153">
        <v>237048</v>
      </c>
      <c r="F85" s="124">
        <v>0.53926374680699696</v>
      </c>
      <c r="G85" s="124">
        <v>0.43741245383929722</v>
      </c>
      <c r="H85" s="124">
        <v>7.7110023057874022E-5</v>
      </c>
      <c r="I85" s="222"/>
    </row>
    <row r="86" spans="1:12" x14ac:dyDescent="0.45">
      <c r="A86" s="140" t="s">
        <v>122</v>
      </c>
      <c r="B86" s="152">
        <v>315000</v>
      </c>
      <c r="C86" s="153">
        <v>92500</v>
      </c>
      <c r="D86" s="152">
        <v>705205.16</v>
      </c>
      <c r="E86" s="153">
        <v>182447</v>
      </c>
      <c r="F86" s="124">
        <v>1.2387465396825399</v>
      </c>
      <c r="G86" s="124">
        <v>0.97239999999999993</v>
      </c>
      <c r="H86" s="124">
        <v>5.9348707337079169E-5</v>
      </c>
      <c r="I86" s="222"/>
    </row>
    <row r="87" spans="1:12" x14ac:dyDescent="0.45">
      <c r="A87" s="140" t="s">
        <v>72</v>
      </c>
      <c r="B87" s="152">
        <v>405309.4</v>
      </c>
      <c r="C87" s="153">
        <v>126639</v>
      </c>
      <c r="D87" s="152">
        <v>532875.17000000004</v>
      </c>
      <c r="E87" s="153">
        <v>177212</v>
      </c>
      <c r="F87" s="124">
        <v>0.31473676652947108</v>
      </c>
      <c r="G87" s="124">
        <v>0.39934775227220692</v>
      </c>
      <c r="H87" s="124">
        <v>5.7645799188906772E-5</v>
      </c>
      <c r="I87" s="222"/>
    </row>
    <row r="88" spans="1:12" x14ac:dyDescent="0.45">
      <c r="A88" s="140" t="s">
        <v>118</v>
      </c>
      <c r="B88" s="152">
        <v>861759.91</v>
      </c>
      <c r="C88" s="153">
        <v>207307</v>
      </c>
      <c r="D88" s="152">
        <v>606509.28</v>
      </c>
      <c r="E88" s="153">
        <v>128681</v>
      </c>
      <c r="F88" s="124">
        <v>-0.29619691869861992</v>
      </c>
      <c r="G88" s="124">
        <v>-0.37927325174740839</v>
      </c>
      <c r="H88" s="124">
        <v>4.1859011158542942E-5</v>
      </c>
      <c r="I88" s="222"/>
    </row>
    <row r="89" spans="1:12" x14ac:dyDescent="0.45">
      <c r="A89" s="140" t="s">
        <v>64</v>
      </c>
      <c r="B89" s="152">
        <v>135300.35</v>
      </c>
      <c r="C89" s="153">
        <v>40929</v>
      </c>
      <c r="D89" s="152">
        <v>343043.2</v>
      </c>
      <c r="E89" s="153">
        <v>123147</v>
      </c>
      <c r="F89" s="124">
        <v>1.535419900983257</v>
      </c>
      <c r="G89" s="124">
        <v>2.00879571941655</v>
      </c>
      <c r="H89" s="124">
        <v>4.0058840443741397E-5</v>
      </c>
      <c r="I89" s="222"/>
    </row>
    <row r="90" spans="1:12" s="232" customFormat="1" x14ac:dyDescent="0.45">
      <c r="A90" s="140" t="s">
        <v>121</v>
      </c>
      <c r="B90" s="152">
        <v>98154.8</v>
      </c>
      <c r="C90" s="153">
        <v>45400</v>
      </c>
      <c r="D90" s="152">
        <v>410493.1</v>
      </c>
      <c r="E90" s="153">
        <v>121938</v>
      </c>
      <c r="F90" s="124">
        <v>3.1820990924539601</v>
      </c>
      <c r="G90" s="124">
        <v>1.6858590308370041</v>
      </c>
      <c r="H90" s="124">
        <v>3.9665561369980097E-5</v>
      </c>
      <c r="I90" s="222"/>
      <c r="J90" s="58"/>
      <c r="K90" s="58"/>
      <c r="L90" s="58"/>
    </row>
    <row r="91" spans="1:12" ht="16.5" thickBot="1" x14ac:dyDescent="0.5">
      <c r="A91" s="140" t="s">
        <v>131</v>
      </c>
      <c r="B91" s="152">
        <v>103501.13</v>
      </c>
      <c r="C91" s="153">
        <v>48501</v>
      </c>
      <c r="D91" s="152">
        <v>121845</v>
      </c>
      <c r="E91" s="153">
        <v>46000</v>
      </c>
      <c r="F91" s="124">
        <v>0.17723352392384489</v>
      </c>
      <c r="G91" s="124">
        <v>-5.1565947093874298E-2</v>
      </c>
      <c r="H91" s="124">
        <v>1.496347178909843E-5</v>
      </c>
      <c r="I91" s="222"/>
    </row>
    <row r="92" spans="1:12" ht="16.5" thickBot="1" x14ac:dyDescent="0.5">
      <c r="A92" s="145" t="s">
        <v>46</v>
      </c>
      <c r="B92" s="146">
        <v>42002114.090000004</v>
      </c>
      <c r="C92" s="147">
        <v>19648842</v>
      </c>
      <c r="D92" s="146">
        <v>69512427.859999999</v>
      </c>
      <c r="E92" s="147">
        <v>29809837</v>
      </c>
      <c r="F92" s="148">
        <v>0.65497450226082155</v>
      </c>
      <c r="G92" s="148">
        <v>0.51712945729829785</v>
      </c>
      <c r="H92" s="148">
        <v>9.6969272823287534E-3</v>
      </c>
      <c r="I92" s="222"/>
    </row>
    <row r="93" spans="1:12" x14ac:dyDescent="0.45">
      <c r="A93" s="140" t="s">
        <v>45</v>
      </c>
      <c r="B93" s="152">
        <v>21337207.920000002</v>
      </c>
      <c r="C93" s="153">
        <v>10751588</v>
      </c>
      <c r="D93" s="152">
        <v>37463421.030000001</v>
      </c>
      <c r="E93" s="153">
        <v>17079959</v>
      </c>
      <c r="F93" s="124">
        <v>0.75577897400926664</v>
      </c>
      <c r="G93" s="124">
        <v>0.58859872606725627</v>
      </c>
      <c r="H93" s="124">
        <v>5.5559887968577798E-3</v>
      </c>
      <c r="I93" s="222"/>
    </row>
    <row r="94" spans="1:12" x14ac:dyDescent="0.45">
      <c r="A94" s="140" t="s">
        <v>76</v>
      </c>
      <c r="B94" s="152">
        <v>16228593.130000001</v>
      </c>
      <c r="C94" s="153">
        <v>6986565</v>
      </c>
      <c r="D94" s="152">
        <v>19487106.530000001</v>
      </c>
      <c r="E94" s="153">
        <v>7760764</v>
      </c>
      <c r="F94" s="124">
        <v>0.2007884093154291</v>
      </c>
      <c r="G94" s="124">
        <v>0.1108125380641274</v>
      </c>
      <c r="H94" s="124">
        <v>2.5245211559967551E-3</v>
      </c>
      <c r="I94" s="222"/>
    </row>
    <row r="95" spans="1:12" x14ac:dyDescent="0.45">
      <c r="A95" s="140" t="s">
        <v>119</v>
      </c>
      <c r="B95" s="152">
        <v>0</v>
      </c>
      <c r="C95" s="153">
        <v>0</v>
      </c>
      <c r="D95" s="152">
        <v>5245546.8899999997</v>
      </c>
      <c r="E95" s="153">
        <v>2082048</v>
      </c>
      <c r="F95" s="124"/>
      <c r="G95" s="124"/>
      <c r="H95" s="124">
        <v>6.7727535894671336E-4</v>
      </c>
      <c r="I95" s="222"/>
    </row>
    <row r="96" spans="1:12" x14ac:dyDescent="0.45">
      <c r="A96" s="140" t="s">
        <v>69</v>
      </c>
      <c r="B96" s="152">
        <v>2822562.1</v>
      </c>
      <c r="C96" s="153">
        <v>1200989</v>
      </c>
      <c r="D96" s="152">
        <v>3911715.71</v>
      </c>
      <c r="E96" s="153">
        <v>1573536</v>
      </c>
      <c r="F96" s="124">
        <v>0.38587409998880079</v>
      </c>
      <c r="G96" s="124">
        <v>0.31020017668771321</v>
      </c>
      <c r="H96" s="124">
        <v>5.1186003358979983E-4</v>
      </c>
      <c r="I96" s="222"/>
    </row>
    <row r="97" spans="1:9" x14ac:dyDescent="0.45">
      <c r="A97" s="140" t="s">
        <v>106</v>
      </c>
      <c r="B97" s="152">
        <v>383426.25</v>
      </c>
      <c r="C97" s="153">
        <v>167082</v>
      </c>
      <c r="D97" s="152">
        <v>1520877.28</v>
      </c>
      <c r="E97" s="153">
        <v>596058</v>
      </c>
      <c r="F97" s="124">
        <v>2.9665444919329338</v>
      </c>
      <c r="G97" s="124">
        <v>2.5674578949258451</v>
      </c>
      <c r="H97" s="124">
        <v>1.938934145144877E-4</v>
      </c>
      <c r="I97" s="222"/>
    </row>
    <row r="98" spans="1:9" x14ac:dyDescent="0.45">
      <c r="A98" s="140" t="s">
        <v>93</v>
      </c>
      <c r="B98" s="152">
        <v>556114.44000000006</v>
      </c>
      <c r="C98" s="153">
        <v>228092</v>
      </c>
      <c r="D98" s="152">
        <v>892476.23</v>
      </c>
      <c r="E98" s="153">
        <v>331334</v>
      </c>
      <c r="F98" s="124">
        <v>0.60484275502718443</v>
      </c>
      <c r="G98" s="124">
        <v>0.4526331480279886</v>
      </c>
      <c r="H98" s="124">
        <v>1.0778058612541609E-4</v>
      </c>
      <c r="I98" s="222"/>
    </row>
    <row r="99" spans="1:9" x14ac:dyDescent="0.45">
      <c r="A99" s="140" t="s">
        <v>77</v>
      </c>
      <c r="B99" s="152">
        <v>272060.87</v>
      </c>
      <c r="C99" s="153">
        <v>126786</v>
      </c>
      <c r="D99" s="152">
        <v>296493.02</v>
      </c>
      <c r="E99" s="153">
        <v>120777</v>
      </c>
      <c r="F99" s="124">
        <v>8.9803983939329646E-2</v>
      </c>
      <c r="G99" s="124">
        <v>-4.7394822772230387E-2</v>
      </c>
      <c r="H99" s="124">
        <v>3.9287896353737848E-5</v>
      </c>
      <c r="I99" s="222"/>
    </row>
    <row r="100" spans="1:9" x14ac:dyDescent="0.45">
      <c r="A100" s="140" t="s">
        <v>123</v>
      </c>
      <c r="B100" s="152">
        <v>341433.38</v>
      </c>
      <c r="C100" s="153">
        <v>159500</v>
      </c>
      <c r="D100" s="152">
        <v>290895.8</v>
      </c>
      <c r="E100" s="153">
        <v>117662</v>
      </c>
      <c r="F100" s="124">
        <v>-0.14801593212708139</v>
      </c>
      <c r="G100" s="124">
        <v>-0.26230721003134788</v>
      </c>
      <c r="H100" s="124">
        <v>3.8274609079323909E-5</v>
      </c>
      <c r="I100" s="222"/>
    </row>
    <row r="101" spans="1:9" x14ac:dyDescent="0.45">
      <c r="A101" s="140" t="s">
        <v>136</v>
      </c>
      <c r="B101" s="152">
        <v>0</v>
      </c>
      <c r="C101" s="153">
        <v>0</v>
      </c>
      <c r="D101" s="152">
        <v>229517.41</v>
      </c>
      <c r="E101" s="153">
        <v>72355</v>
      </c>
      <c r="F101" s="124"/>
      <c r="G101" s="124"/>
      <c r="H101" s="124">
        <v>2.353656524565689E-5</v>
      </c>
      <c r="I101" s="222"/>
    </row>
    <row r="102" spans="1:9" x14ac:dyDescent="0.45">
      <c r="A102" s="140" t="s">
        <v>126</v>
      </c>
      <c r="B102" s="152">
        <v>0</v>
      </c>
      <c r="C102" s="153">
        <v>0</v>
      </c>
      <c r="D102" s="152">
        <v>110489.14</v>
      </c>
      <c r="E102" s="153">
        <v>48889</v>
      </c>
      <c r="F102" s="124"/>
      <c r="G102" s="124"/>
      <c r="H102" s="124">
        <v>1.5903242876026809E-5</v>
      </c>
      <c r="I102" s="222"/>
    </row>
    <row r="103" spans="1:9" ht="16.5" thickBot="1" x14ac:dyDescent="0.5">
      <c r="A103" s="140" t="s">
        <v>133</v>
      </c>
      <c r="B103" s="152">
        <v>60716</v>
      </c>
      <c r="C103" s="153">
        <v>28240</v>
      </c>
      <c r="D103" s="152">
        <v>63888.82</v>
      </c>
      <c r="E103" s="153">
        <v>26455</v>
      </c>
      <c r="F103" s="124">
        <v>5.2256736280387413E-2</v>
      </c>
      <c r="G103" s="124">
        <v>-6.3208215297450465E-2</v>
      </c>
      <c r="H103" s="124">
        <v>8.6056227430564999E-6</v>
      </c>
      <c r="I103" s="222"/>
    </row>
    <row r="104" spans="1:9" ht="16.5" thickBot="1" x14ac:dyDescent="0.5">
      <c r="A104" s="145" t="s">
        <v>54</v>
      </c>
      <c r="B104" s="146">
        <v>4321106.07</v>
      </c>
      <c r="C104" s="147">
        <v>1879476</v>
      </c>
      <c r="D104" s="146">
        <v>6818974.9800000004</v>
      </c>
      <c r="E104" s="147">
        <v>2756097</v>
      </c>
      <c r="F104" s="148">
        <v>0.57806239178942431</v>
      </c>
      <c r="G104" s="148">
        <v>0.46641776750541108</v>
      </c>
      <c r="H104" s="148">
        <v>8.9653868929388738E-4</v>
      </c>
      <c r="I104" s="58"/>
    </row>
    <row r="105" spans="1:9" ht="16.5" thickBot="1" x14ac:dyDescent="0.5">
      <c r="A105" s="140" t="s">
        <v>55</v>
      </c>
      <c r="B105" s="152">
        <v>4321106.07</v>
      </c>
      <c r="C105" s="153">
        <v>1879476</v>
      </c>
      <c r="D105" s="152">
        <v>6818974.9800000004</v>
      </c>
      <c r="E105" s="153">
        <v>2756097</v>
      </c>
      <c r="F105" s="124">
        <v>0.57806239178942431</v>
      </c>
      <c r="G105" s="124">
        <v>0.46641776750541108</v>
      </c>
      <c r="H105" s="124">
        <v>8.9653868929388738E-4</v>
      </c>
      <c r="I105" s="58"/>
    </row>
    <row r="106" spans="1:9" ht="16.5" thickBot="1" x14ac:dyDescent="0.5">
      <c r="A106" s="145" t="s">
        <v>49</v>
      </c>
      <c r="B106" s="146">
        <f>+B12+B14+B16+B46+B69+B92+B104</f>
        <v>6068447480.2550001</v>
      </c>
      <c r="C106" s="147">
        <f>+C12+C14+C16+C46+C69+C92+C104</f>
        <v>2671219027</v>
      </c>
      <c r="D106" s="146">
        <f>+D12+D14+D16+D46+D69+D92+D104</f>
        <v>7474714054.3669996</v>
      </c>
      <c r="E106" s="147">
        <f>+E12+E14+E16+E46+E69+E92+E104</f>
        <v>3074152887</v>
      </c>
      <c r="F106" s="148">
        <f>+D106/B106-1</f>
        <v>0.2317341591383284</v>
      </c>
      <c r="G106" s="148">
        <f>+E106/C106-1</f>
        <v>0.15084268864785977</v>
      </c>
      <c r="H106" s="148">
        <f>+H12+H14+H16+H46+H69+H92+H104</f>
        <v>1</v>
      </c>
      <c r="I106" s="58"/>
    </row>
    <row r="107" spans="1:9" x14ac:dyDescent="0.45">
      <c r="A107" s="131"/>
      <c r="B107" s="201"/>
      <c r="C107" s="202"/>
      <c r="D107" s="201"/>
      <c r="E107" s="202"/>
      <c r="F107" s="203"/>
      <c r="G107" s="203"/>
      <c r="H107" s="203"/>
      <c r="I107" s="58"/>
    </row>
    <row r="108" spans="1:9" ht="16.5" thickBot="1" x14ac:dyDescent="0.5">
      <c r="A108" s="210"/>
      <c r="B108" s="210"/>
      <c r="C108" s="210"/>
      <c r="D108" s="210"/>
      <c r="E108" s="210"/>
      <c r="F108" s="210"/>
      <c r="G108" s="210"/>
      <c r="H108" s="210"/>
      <c r="I108" s="58"/>
    </row>
    <row r="109" spans="1:9" ht="16.5" thickBot="1" x14ac:dyDescent="0.5">
      <c r="A109" s="272" t="s">
        <v>47</v>
      </c>
      <c r="B109" s="274" t="s">
        <v>148</v>
      </c>
      <c r="C109" s="275"/>
      <c r="D109" s="274" t="s">
        <v>149</v>
      </c>
      <c r="E109" s="275"/>
      <c r="F109" s="277" t="s">
        <v>97</v>
      </c>
      <c r="G109" s="279" t="s">
        <v>109</v>
      </c>
      <c r="H109" s="136"/>
      <c r="I109" s="58"/>
    </row>
    <row r="110" spans="1:9" ht="16.5" thickBot="1" x14ac:dyDescent="0.5">
      <c r="A110" s="276"/>
      <c r="B110" s="233" t="s">
        <v>4</v>
      </c>
      <c r="C110" s="234" t="s">
        <v>0</v>
      </c>
      <c r="D110" s="235" t="s">
        <v>4</v>
      </c>
      <c r="E110" s="236" t="s">
        <v>0</v>
      </c>
      <c r="F110" s="278"/>
      <c r="G110" s="280"/>
      <c r="H110" s="136"/>
      <c r="I110" s="58"/>
    </row>
    <row r="111" spans="1:9" x14ac:dyDescent="0.45">
      <c r="A111" s="139" t="s">
        <v>41</v>
      </c>
      <c r="B111" s="158">
        <v>3014207780.52</v>
      </c>
      <c r="C111" s="159">
        <v>1446780487</v>
      </c>
      <c r="D111" s="158">
        <v>3269601283.4780002</v>
      </c>
      <c r="E111" s="159">
        <v>1520168264</v>
      </c>
      <c r="F111" s="126">
        <f>+C111/$C$106</f>
        <v>0.5416180673978106</v>
      </c>
      <c r="G111" s="126">
        <f>+E111/$E$106</f>
        <v>0.49449988984884213</v>
      </c>
      <c r="H111" s="264">
        <f>SUM(G111:G120)</f>
        <v>0.89374541442577249</v>
      </c>
      <c r="I111" s="58"/>
    </row>
    <row r="112" spans="1:9" x14ac:dyDescent="0.45">
      <c r="A112" s="140" t="s">
        <v>87</v>
      </c>
      <c r="B112" s="152">
        <v>1318775769.9059999</v>
      </c>
      <c r="C112" s="153">
        <v>473499302</v>
      </c>
      <c r="D112" s="152">
        <v>1765607229.589</v>
      </c>
      <c r="E112" s="153">
        <v>596703241</v>
      </c>
      <c r="F112" s="124">
        <f t="shared" ref="F112:F175" si="0">+C112/$C$106</f>
        <v>0.17725963210578763</v>
      </c>
      <c r="G112" s="124">
        <f t="shared" ref="G112:G175" si="1">+E112/$E$106</f>
        <v>0.19410330680798049</v>
      </c>
      <c r="H112" s="265"/>
      <c r="I112" s="58"/>
    </row>
    <row r="113" spans="1:9" x14ac:dyDescent="0.45">
      <c r="A113" s="140" t="s">
        <v>40</v>
      </c>
      <c r="B113" s="152">
        <v>314962475.90499997</v>
      </c>
      <c r="C113" s="153">
        <v>146445290</v>
      </c>
      <c r="D113" s="152">
        <v>461153054.05000001</v>
      </c>
      <c r="E113" s="153">
        <v>194538140</v>
      </c>
      <c r="F113" s="124">
        <f t="shared" si="0"/>
        <v>5.4823392810461585E-2</v>
      </c>
      <c r="G113" s="124">
        <f t="shared" si="1"/>
        <v>6.3281868908558289E-2</v>
      </c>
      <c r="H113" s="265"/>
      <c r="I113" s="58"/>
    </row>
    <row r="114" spans="1:9" x14ac:dyDescent="0.45">
      <c r="A114" s="140" t="s">
        <v>38</v>
      </c>
      <c r="B114" s="152">
        <v>211948245.19</v>
      </c>
      <c r="C114" s="153">
        <v>92353053</v>
      </c>
      <c r="D114" s="152">
        <v>338217783.38</v>
      </c>
      <c r="E114" s="153">
        <v>138425349</v>
      </c>
      <c r="F114" s="133">
        <f t="shared" si="0"/>
        <v>3.4573373454785596E-2</v>
      </c>
      <c r="G114" s="133">
        <f t="shared" si="1"/>
        <v>4.5028778362121845E-2</v>
      </c>
      <c r="H114" s="265"/>
      <c r="I114" s="58"/>
    </row>
    <row r="115" spans="1:9" x14ac:dyDescent="0.45">
      <c r="A115" s="140" t="s">
        <v>39</v>
      </c>
      <c r="B115" s="152">
        <v>187433273.454</v>
      </c>
      <c r="C115" s="153">
        <v>84321274</v>
      </c>
      <c r="D115" s="152">
        <v>261725356.38999999</v>
      </c>
      <c r="E115" s="153">
        <v>104645033</v>
      </c>
      <c r="F115" s="133">
        <f t="shared" si="0"/>
        <v>3.1566589316601182E-2</v>
      </c>
      <c r="G115" s="133">
        <f t="shared" si="1"/>
        <v>3.4040282590538574E-2</v>
      </c>
      <c r="H115" s="265"/>
      <c r="I115" s="58"/>
    </row>
    <row r="116" spans="1:9" x14ac:dyDescent="0.45">
      <c r="A116" s="140" t="s">
        <v>37</v>
      </c>
      <c r="B116" s="152">
        <v>134304837.97999999</v>
      </c>
      <c r="C116" s="153">
        <v>64117237</v>
      </c>
      <c r="D116" s="152">
        <v>121215430.22</v>
      </c>
      <c r="E116" s="153">
        <v>52181008</v>
      </c>
      <c r="F116" s="124">
        <f t="shared" si="0"/>
        <v>2.4002987531879391E-2</v>
      </c>
      <c r="G116" s="124">
        <f t="shared" si="1"/>
        <v>1.6974109589885208E-2</v>
      </c>
      <c r="H116" s="265"/>
      <c r="I116" s="58"/>
    </row>
    <row r="117" spans="1:9" x14ac:dyDescent="0.45">
      <c r="A117" s="140" t="s">
        <v>80</v>
      </c>
      <c r="B117" s="152">
        <v>83278559.810000002</v>
      </c>
      <c r="C117" s="153">
        <v>30848562</v>
      </c>
      <c r="D117" s="152">
        <v>123743214.86</v>
      </c>
      <c r="E117" s="153">
        <v>41822173</v>
      </c>
      <c r="F117" s="124">
        <f t="shared" si="0"/>
        <v>1.1548495906996248E-2</v>
      </c>
      <c r="G117" s="124">
        <f t="shared" si="1"/>
        <v>1.360445447487596E-2</v>
      </c>
      <c r="H117" s="265"/>
      <c r="I117" s="58"/>
    </row>
    <row r="118" spans="1:9" x14ac:dyDescent="0.45">
      <c r="A118" s="140" t="s">
        <v>42</v>
      </c>
      <c r="B118" s="152">
        <v>43673654.979999997</v>
      </c>
      <c r="C118" s="153">
        <v>19836267</v>
      </c>
      <c r="D118" s="152">
        <v>92434120.280000001</v>
      </c>
      <c r="E118" s="153">
        <v>36785630</v>
      </c>
      <c r="F118" s="124">
        <f t="shared" si="0"/>
        <v>7.4259230708901358E-3</v>
      </c>
      <c r="G118" s="124">
        <f t="shared" si="1"/>
        <v>1.1966102972808977E-2</v>
      </c>
      <c r="H118" s="265"/>
      <c r="I118" s="58"/>
    </row>
    <row r="119" spans="1:9" x14ac:dyDescent="0.45">
      <c r="A119" s="140" t="s">
        <v>89</v>
      </c>
      <c r="B119" s="152">
        <v>79127059.040000007</v>
      </c>
      <c r="C119" s="153">
        <v>27980031</v>
      </c>
      <c r="D119" s="152">
        <v>105032704.41</v>
      </c>
      <c r="E119" s="153">
        <v>31812726</v>
      </c>
      <c r="F119" s="124">
        <f t="shared" si="0"/>
        <v>1.0474630016178004E-2</v>
      </c>
      <c r="G119" s="124">
        <f t="shared" si="1"/>
        <v>1.0348452783376483E-2</v>
      </c>
      <c r="H119" s="265"/>
      <c r="I119" s="58"/>
    </row>
    <row r="120" spans="1:9" ht="16.5" thickBot="1" x14ac:dyDescent="0.5">
      <c r="A120" s="160" t="s">
        <v>81</v>
      </c>
      <c r="B120" s="161">
        <v>36598544.149999999</v>
      </c>
      <c r="C120" s="162">
        <v>15560487</v>
      </c>
      <c r="D120" s="161">
        <v>80495866.890000001</v>
      </c>
      <c r="E120" s="162">
        <v>30428482</v>
      </c>
      <c r="F120" s="134">
        <f t="shared" si="0"/>
        <v>5.8252381563318354E-3</v>
      </c>
      <c r="G120" s="134">
        <f t="shared" si="1"/>
        <v>9.8981680867845524E-3</v>
      </c>
      <c r="H120" s="266"/>
      <c r="I120" s="58"/>
    </row>
    <row r="121" spans="1:9" x14ac:dyDescent="0.45">
      <c r="A121" s="139" t="s">
        <v>90</v>
      </c>
      <c r="B121" s="158">
        <v>71802120.629999995</v>
      </c>
      <c r="C121" s="159">
        <v>24083970</v>
      </c>
      <c r="D121" s="158">
        <v>90746468.159999996</v>
      </c>
      <c r="E121" s="159">
        <v>28097362</v>
      </c>
      <c r="F121" s="132">
        <f>+C121/$C$106</f>
        <v>9.016097054028659E-3</v>
      </c>
      <c r="G121" s="132">
        <f t="shared" si="1"/>
        <v>9.1398713833714413E-3</v>
      </c>
      <c r="H121" s="131"/>
      <c r="I121" s="58"/>
    </row>
    <row r="122" spans="1:9" x14ac:dyDescent="0.45">
      <c r="A122" s="140" t="s">
        <v>63</v>
      </c>
      <c r="B122" s="152">
        <v>62865095.729999997</v>
      </c>
      <c r="C122" s="153">
        <v>30666528</v>
      </c>
      <c r="D122" s="152">
        <v>64179448.509999998</v>
      </c>
      <c r="E122" s="153">
        <v>28097064</v>
      </c>
      <c r="F122" s="133">
        <f t="shared" si="0"/>
        <v>1.14803494921347E-2</v>
      </c>
      <c r="G122" s="133">
        <f t="shared" si="1"/>
        <v>9.1397744460976777E-3</v>
      </c>
      <c r="H122" s="131"/>
      <c r="I122" s="58"/>
    </row>
    <row r="123" spans="1:9" x14ac:dyDescent="0.45">
      <c r="A123" s="140" t="s">
        <v>83</v>
      </c>
      <c r="B123" s="152">
        <v>64746949.32</v>
      </c>
      <c r="C123" s="153">
        <v>26268451</v>
      </c>
      <c r="D123" s="152">
        <v>64429026.189999998</v>
      </c>
      <c r="E123" s="153">
        <v>25999713</v>
      </c>
      <c r="F123" s="133">
        <f t="shared" si="0"/>
        <v>9.8338813607140429E-3</v>
      </c>
      <c r="G123" s="133">
        <f t="shared" si="1"/>
        <v>8.457521130438168E-3</v>
      </c>
      <c r="H123" s="131"/>
      <c r="I123" s="58"/>
    </row>
    <row r="124" spans="1:9" x14ac:dyDescent="0.45">
      <c r="A124" s="140" t="s">
        <v>88</v>
      </c>
      <c r="B124" s="152">
        <v>42009416.200000003</v>
      </c>
      <c r="C124" s="153">
        <v>13677455</v>
      </c>
      <c r="D124" s="152">
        <v>65984578.670000002</v>
      </c>
      <c r="E124" s="153">
        <v>20139023</v>
      </c>
      <c r="F124" s="133">
        <f t="shared" si="0"/>
        <v>5.1203045732123708E-3</v>
      </c>
      <c r="G124" s="133">
        <f t="shared" si="1"/>
        <v>6.5510804895761842E-3</v>
      </c>
      <c r="H124" s="131"/>
      <c r="I124" s="58"/>
    </row>
    <row r="125" spans="1:9" x14ac:dyDescent="0.45">
      <c r="A125" s="140" t="s">
        <v>34</v>
      </c>
      <c r="B125" s="152">
        <v>39879236.740000002</v>
      </c>
      <c r="C125" s="153">
        <v>17338047</v>
      </c>
      <c r="D125" s="152">
        <v>47457910.520000003</v>
      </c>
      <c r="E125" s="153">
        <v>18851543</v>
      </c>
      <c r="F125" s="133">
        <f t="shared" si="0"/>
        <v>6.4906871449894026E-3</v>
      </c>
      <c r="G125" s="133">
        <f t="shared" si="1"/>
        <v>6.132272431771218E-3</v>
      </c>
      <c r="H125" s="131"/>
      <c r="I125" s="58"/>
    </row>
    <row r="126" spans="1:9" x14ac:dyDescent="0.45">
      <c r="A126" s="140" t="s">
        <v>45</v>
      </c>
      <c r="B126" s="152">
        <v>21337207.920000002</v>
      </c>
      <c r="C126" s="153">
        <v>10751588</v>
      </c>
      <c r="D126" s="152">
        <v>37463421.030000001</v>
      </c>
      <c r="E126" s="153">
        <v>17079959</v>
      </c>
      <c r="F126" s="133">
        <f t="shared" si="0"/>
        <v>4.0249743249526505E-3</v>
      </c>
      <c r="G126" s="133">
        <f t="shared" si="1"/>
        <v>5.5559887968577798E-3</v>
      </c>
      <c r="H126" s="131"/>
      <c r="I126" s="58"/>
    </row>
    <row r="127" spans="1:9" x14ac:dyDescent="0.45">
      <c r="A127" s="140" t="s">
        <v>35</v>
      </c>
      <c r="B127" s="152">
        <v>38993479.259999998</v>
      </c>
      <c r="C127" s="153">
        <v>18277548</v>
      </c>
      <c r="D127" s="152">
        <v>39019351.93</v>
      </c>
      <c r="E127" s="153">
        <v>17069508</v>
      </c>
      <c r="F127" s="133">
        <f t="shared" si="0"/>
        <v>6.8423995993047411E-3</v>
      </c>
      <c r="G127" s="133">
        <f t="shared" si="1"/>
        <v>5.5525891611258697E-3</v>
      </c>
      <c r="H127" s="131"/>
      <c r="I127" s="58"/>
    </row>
    <row r="128" spans="1:9" x14ac:dyDescent="0.45">
      <c r="A128" s="140" t="s">
        <v>84</v>
      </c>
      <c r="B128" s="152">
        <v>43677717.659999996</v>
      </c>
      <c r="C128" s="153">
        <v>19593835</v>
      </c>
      <c r="D128" s="152">
        <v>42476309.159999996</v>
      </c>
      <c r="E128" s="153">
        <v>16852651</v>
      </c>
      <c r="F128" s="133">
        <f t="shared" si="0"/>
        <v>7.3351660054643657E-3</v>
      </c>
      <c r="G128" s="133">
        <f t="shared" si="1"/>
        <v>5.482047126304815E-3</v>
      </c>
      <c r="H128" s="131"/>
      <c r="I128" s="58"/>
    </row>
    <row r="129" spans="1:9" x14ac:dyDescent="0.45">
      <c r="A129" s="140" t="s">
        <v>56</v>
      </c>
      <c r="B129" s="152">
        <v>2901487.84</v>
      </c>
      <c r="C129" s="153">
        <v>1216460</v>
      </c>
      <c r="D129" s="152">
        <v>44619584.439999998</v>
      </c>
      <c r="E129" s="153">
        <v>16784972</v>
      </c>
      <c r="F129" s="133">
        <f t="shared" si="0"/>
        <v>4.5539507906477636E-4</v>
      </c>
      <c r="G129" s="133">
        <f t="shared" si="1"/>
        <v>5.4600316304958063E-3</v>
      </c>
      <c r="H129" s="131"/>
      <c r="I129" s="58"/>
    </row>
    <row r="130" spans="1:9" x14ac:dyDescent="0.45">
      <c r="A130" s="140" t="s">
        <v>48</v>
      </c>
      <c r="B130" s="152">
        <v>17270924.280000001</v>
      </c>
      <c r="C130" s="153">
        <v>8345735</v>
      </c>
      <c r="D130" s="152">
        <v>33171640.489999998</v>
      </c>
      <c r="E130" s="153">
        <v>14924638</v>
      </c>
      <c r="F130" s="133">
        <f t="shared" si="0"/>
        <v>3.1243169937183891E-3</v>
      </c>
      <c r="G130" s="133">
        <f t="shared" si="1"/>
        <v>4.8548782538153576E-3</v>
      </c>
      <c r="H130" s="131"/>
      <c r="I130" s="58"/>
    </row>
    <row r="131" spans="1:9" x14ac:dyDescent="0.45">
      <c r="A131" s="140" t="s">
        <v>78</v>
      </c>
      <c r="B131" s="152">
        <v>28452157.050000001</v>
      </c>
      <c r="C131" s="153">
        <v>10815334</v>
      </c>
      <c r="D131" s="152">
        <v>42987221.18</v>
      </c>
      <c r="E131" s="153">
        <v>14836185</v>
      </c>
      <c r="F131" s="133">
        <f t="shared" si="0"/>
        <v>4.0488383358614046E-3</v>
      </c>
      <c r="G131" s="133">
        <f t="shared" si="1"/>
        <v>4.8261051240292459E-3</v>
      </c>
      <c r="H131" s="131"/>
      <c r="I131" s="58"/>
    </row>
    <row r="132" spans="1:9" x14ac:dyDescent="0.45">
      <c r="A132" s="140" t="s">
        <v>44</v>
      </c>
      <c r="B132" s="152">
        <v>25934394.91</v>
      </c>
      <c r="C132" s="153">
        <v>10336329</v>
      </c>
      <c r="D132" s="152">
        <v>27803791.789999999</v>
      </c>
      <c r="E132" s="153">
        <v>9804939</v>
      </c>
      <c r="F132" s="133">
        <f t="shared" si="0"/>
        <v>3.8695175856127951E-3</v>
      </c>
      <c r="G132" s="133">
        <f t="shared" si="1"/>
        <v>3.189476698268065E-3</v>
      </c>
      <c r="H132" s="131"/>
      <c r="I132" s="58"/>
    </row>
    <row r="133" spans="1:9" x14ac:dyDescent="0.45">
      <c r="A133" s="140" t="s">
        <v>91</v>
      </c>
      <c r="B133" s="152">
        <v>10608917.93</v>
      </c>
      <c r="C133" s="153">
        <v>4763054</v>
      </c>
      <c r="D133" s="152">
        <v>20507149.940000001</v>
      </c>
      <c r="E133" s="153">
        <v>8371516</v>
      </c>
      <c r="F133" s="133">
        <f t="shared" si="0"/>
        <v>1.7831012552157895E-3</v>
      </c>
      <c r="G133" s="133">
        <f t="shared" si="1"/>
        <v>2.7231944238692643E-3</v>
      </c>
      <c r="H133" s="131"/>
      <c r="I133" s="58"/>
    </row>
    <row r="134" spans="1:9" x14ac:dyDescent="0.45">
      <c r="A134" s="140" t="s">
        <v>76</v>
      </c>
      <c r="B134" s="152">
        <v>16228593.130000001</v>
      </c>
      <c r="C134" s="153">
        <v>6986565</v>
      </c>
      <c r="D134" s="152">
        <v>19487106.530000001</v>
      </c>
      <c r="E134" s="153">
        <v>7760764</v>
      </c>
      <c r="F134" s="133">
        <f t="shared" si="0"/>
        <v>2.6154968684265817E-3</v>
      </c>
      <c r="G134" s="133">
        <f t="shared" si="1"/>
        <v>2.5245211559967546E-3</v>
      </c>
      <c r="H134" s="131"/>
      <c r="I134" s="58"/>
    </row>
    <row r="135" spans="1:9" x14ac:dyDescent="0.45">
      <c r="A135" s="140" t="s">
        <v>82</v>
      </c>
      <c r="B135" s="152">
        <v>30907002.07</v>
      </c>
      <c r="C135" s="153">
        <v>14199233</v>
      </c>
      <c r="D135" s="152">
        <v>17835115.390000001</v>
      </c>
      <c r="E135" s="153">
        <v>7481187</v>
      </c>
      <c r="F135" s="133">
        <f t="shared" si="0"/>
        <v>5.315637862892476E-3</v>
      </c>
      <c r="G135" s="133">
        <f t="shared" si="1"/>
        <v>2.4335767526841288E-3</v>
      </c>
      <c r="H135" s="131"/>
      <c r="I135" s="58"/>
    </row>
    <row r="136" spans="1:9" x14ac:dyDescent="0.45">
      <c r="A136" s="140" t="s">
        <v>104</v>
      </c>
      <c r="B136" s="152">
        <v>2377888.35</v>
      </c>
      <c r="C136" s="153">
        <v>1023584</v>
      </c>
      <c r="D136" s="152">
        <v>16242382.66</v>
      </c>
      <c r="E136" s="153">
        <v>6539297</v>
      </c>
      <c r="F136" s="133">
        <f t="shared" si="0"/>
        <v>3.8318984315919967E-4</v>
      </c>
      <c r="G136" s="133">
        <f t="shared" si="1"/>
        <v>2.1271866560877394E-3</v>
      </c>
      <c r="H136" s="131"/>
      <c r="I136" s="58"/>
    </row>
    <row r="137" spans="1:9" x14ac:dyDescent="0.45">
      <c r="A137" s="140" t="s">
        <v>43</v>
      </c>
      <c r="B137" s="152">
        <v>13678852.84</v>
      </c>
      <c r="C137" s="153">
        <v>5721326</v>
      </c>
      <c r="D137" s="152">
        <v>15212936.67</v>
      </c>
      <c r="E137" s="153">
        <v>5612051</v>
      </c>
      <c r="F137" s="133">
        <f t="shared" si="0"/>
        <v>2.1418408382728252E-3</v>
      </c>
      <c r="G137" s="133">
        <f t="shared" si="1"/>
        <v>1.8255601482061227E-3</v>
      </c>
      <c r="H137" s="131"/>
      <c r="I137" s="58"/>
    </row>
    <row r="138" spans="1:9" x14ac:dyDescent="0.45">
      <c r="A138" s="140" t="s">
        <v>33</v>
      </c>
      <c r="B138" s="152">
        <v>6515413.4000000004</v>
      </c>
      <c r="C138" s="153">
        <v>3280823</v>
      </c>
      <c r="D138" s="152">
        <v>11594842.439999999</v>
      </c>
      <c r="E138" s="153">
        <v>5141631</v>
      </c>
      <c r="F138" s="124">
        <f t="shared" si="0"/>
        <v>1.2282119013223096E-3</v>
      </c>
      <c r="G138" s="124">
        <f t="shared" si="1"/>
        <v>1.6725358786620426E-3</v>
      </c>
      <c r="H138" s="131"/>
      <c r="I138" s="58"/>
    </row>
    <row r="139" spans="1:9" x14ac:dyDescent="0.45">
      <c r="A139" s="140" t="s">
        <v>86</v>
      </c>
      <c r="B139" s="152">
        <v>4916367.1500000004</v>
      </c>
      <c r="C139" s="153">
        <v>2331639</v>
      </c>
      <c r="D139" s="152">
        <v>11042371.130000001</v>
      </c>
      <c r="E139" s="153">
        <v>4627577</v>
      </c>
      <c r="F139" s="133">
        <f t="shared" si="0"/>
        <v>8.728745102638115E-4</v>
      </c>
      <c r="G139" s="133">
        <f t="shared" si="1"/>
        <v>1.5053177802474076E-3</v>
      </c>
      <c r="H139" s="131"/>
      <c r="I139" s="58"/>
    </row>
    <row r="140" spans="1:9" x14ac:dyDescent="0.45">
      <c r="A140" s="140" t="s">
        <v>53</v>
      </c>
      <c r="B140" s="152">
        <v>6091347.3700000001</v>
      </c>
      <c r="C140" s="153">
        <v>2794900</v>
      </c>
      <c r="D140" s="152">
        <v>8825306.3200000003</v>
      </c>
      <c r="E140" s="153">
        <v>3731598</v>
      </c>
      <c r="F140" s="133">
        <f t="shared" si="0"/>
        <v>1.0463013222614336E-3</v>
      </c>
      <c r="G140" s="133">
        <f t="shared" si="1"/>
        <v>1.2138622043751334E-3</v>
      </c>
      <c r="H140" s="131"/>
      <c r="I140" s="58"/>
    </row>
    <row r="141" spans="1:9" x14ac:dyDescent="0.45">
      <c r="A141" s="140" t="s">
        <v>85</v>
      </c>
      <c r="B141" s="152">
        <v>6845353.2999999998</v>
      </c>
      <c r="C141" s="153">
        <v>2335375</v>
      </c>
      <c r="D141" s="152">
        <v>11001955.75</v>
      </c>
      <c r="E141" s="153">
        <v>3673325</v>
      </c>
      <c r="F141" s="133">
        <f t="shared" si="0"/>
        <v>8.7427312264349189E-4</v>
      </c>
      <c r="G141" s="133">
        <f t="shared" si="1"/>
        <v>1.1949064132541305E-3</v>
      </c>
      <c r="H141" s="131"/>
      <c r="I141" s="58"/>
    </row>
    <row r="142" spans="1:9" x14ac:dyDescent="0.45">
      <c r="A142" s="140" t="s">
        <v>36</v>
      </c>
      <c r="B142" s="152">
        <v>11539704.220000001</v>
      </c>
      <c r="C142" s="153">
        <v>3486364</v>
      </c>
      <c r="D142" s="152">
        <v>11200766.25</v>
      </c>
      <c r="E142" s="153">
        <v>3205631</v>
      </c>
      <c r="F142" s="133">
        <f t="shared" si="0"/>
        <v>1.3051584182205663E-3</v>
      </c>
      <c r="G142" s="133">
        <f t="shared" si="1"/>
        <v>1.0427688920599868E-3</v>
      </c>
      <c r="H142" s="131"/>
      <c r="I142" s="70"/>
    </row>
    <row r="143" spans="1:9" x14ac:dyDescent="0.45">
      <c r="A143" s="140" t="s">
        <v>55</v>
      </c>
      <c r="B143" s="152">
        <v>4321106.07</v>
      </c>
      <c r="C143" s="153">
        <v>1879476</v>
      </c>
      <c r="D143" s="152">
        <v>6818974.9800000004</v>
      </c>
      <c r="E143" s="153">
        <v>2756097</v>
      </c>
      <c r="F143" s="133">
        <f t="shared" si="0"/>
        <v>7.0360235570454406E-4</v>
      </c>
      <c r="G143" s="133">
        <f t="shared" si="1"/>
        <v>8.9653868929388738E-4</v>
      </c>
      <c r="H143" s="131"/>
      <c r="I143" s="70"/>
    </row>
    <row r="144" spans="1:9" x14ac:dyDescent="0.45">
      <c r="A144" s="140" t="s">
        <v>111</v>
      </c>
      <c r="B144" s="152">
        <v>1581504.72</v>
      </c>
      <c r="C144" s="153">
        <v>700030</v>
      </c>
      <c r="D144" s="152">
        <v>6726803.7300000004</v>
      </c>
      <c r="E144" s="153">
        <v>2559866</v>
      </c>
      <c r="F144" s="133">
        <f t="shared" si="0"/>
        <v>2.6206387155986664E-4</v>
      </c>
      <c r="G144" s="133">
        <f t="shared" si="1"/>
        <v>8.3270614510591839E-4</v>
      </c>
      <c r="H144" s="131"/>
      <c r="I144" s="70"/>
    </row>
    <row r="145" spans="1:9" x14ac:dyDescent="0.45">
      <c r="A145" s="140" t="s">
        <v>100</v>
      </c>
      <c r="B145" s="152">
        <v>7726341.7699999996</v>
      </c>
      <c r="C145" s="153">
        <v>3314938</v>
      </c>
      <c r="D145" s="152">
        <v>6422463.1299999999</v>
      </c>
      <c r="E145" s="153">
        <v>2373012</v>
      </c>
      <c r="F145" s="133">
        <f t="shared" si="0"/>
        <v>1.2409832239488612E-3</v>
      </c>
      <c r="G145" s="133">
        <f t="shared" si="1"/>
        <v>7.7192387211287062E-4</v>
      </c>
      <c r="H145" s="131"/>
      <c r="I145" s="70"/>
    </row>
    <row r="146" spans="1:9" x14ac:dyDescent="0.45">
      <c r="A146" s="140" t="s">
        <v>116</v>
      </c>
      <c r="B146" s="152">
        <v>4491339.75</v>
      </c>
      <c r="C146" s="153">
        <v>2056583</v>
      </c>
      <c r="D146" s="152">
        <v>5778063.0300000003</v>
      </c>
      <c r="E146" s="153">
        <v>2287097</v>
      </c>
      <c r="F146" s="133">
        <f t="shared" si="0"/>
        <v>7.6990429433625022E-4</v>
      </c>
      <c r="G146" s="133">
        <f t="shared" si="1"/>
        <v>7.4397633561807948E-4</v>
      </c>
      <c r="H146" s="131"/>
      <c r="I146" s="70"/>
    </row>
    <row r="147" spans="1:9" x14ac:dyDescent="0.45">
      <c r="A147" s="140" t="s">
        <v>68</v>
      </c>
      <c r="B147" s="152">
        <v>3480068.99</v>
      </c>
      <c r="C147" s="153">
        <v>1391679</v>
      </c>
      <c r="D147" s="152">
        <v>6502217.3600000003</v>
      </c>
      <c r="E147" s="153">
        <v>2136489</v>
      </c>
      <c r="F147" s="133">
        <f t="shared" si="0"/>
        <v>5.2099022428833577E-4</v>
      </c>
      <c r="G147" s="133">
        <f t="shared" si="1"/>
        <v>6.9498462780911128E-4</v>
      </c>
      <c r="H147" s="131"/>
      <c r="I147" s="70"/>
    </row>
    <row r="148" spans="1:9" x14ac:dyDescent="0.45">
      <c r="A148" s="140" t="s">
        <v>119</v>
      </c>
      <c r="B148" s="152">
        <v>0</v>
      </c>
      <c r="C148" s="153">
        <v>0</v>
      </c>
      <c r="D148" s="152">
        <v>5245546.8899999997</v>
      </c>
      <c r="E148" s="153">
        <v>2082048</v>
      </c>
      <c r="F148" s="133">
        <f t="shared" si="0"/>
        <v>0</v>
      </c>
      <c r="G148" s="133">
        <f t="shared" si="1"/>
        <v>6.7727535894671336E-4</v>
      </c>
      <c r="H148" s="131"/>
      <c r="I148" s="70"/>
    </row>
    <row r="149" spans="1:9" x14ac:dyDescent="0.45">
      <c r="A149" s="140" t="s">
        <v>92</v>
      </c>
      <c r="B149" s="152">
        <v>3296796.29</v>
      </c>
      <c r="C149" s="153">
        <v>1558856</v>
      </c>
      <c r="D149" s="152">
        <v>4927608.01</v>
      </c>
      <c r="E149" s="153">
        <v>2046959</v>
      </c>
      <c r="F149" s="133">
        <f t="shared" si="0"/>
        <v>5.8357475903079515E-4</v>
      </c>
      <c r="G149" s="133">
        <f t="shared" si="1"/>
        <v>6.6586115760741606E-4</v>
      </c>
      <c r="H149" s="131"/>
      <c r="I149" s="70"/>
    </row>
    <row r="150" spans="1:9" x14ac:dyDescent="0.45">
      <c r="A150" s="140" t="s">
        <v>79</v>
      </c>
      <c r="B150" s="152">
        <v>3552333.18</v>
      </c>
      <c r="C150" s="153">
        <v>1568634</v>
      </c>
      <c r="D150" s="152">
        <v>4943252.59</v>
      </c>
      <c r="E150" s="153">
        <v>2036254</v>
      </c>
      <c r="F150" s="133">
        <f t="shared" si="0"/>
        <v>5.8723526006091147E-4</v>
      </c>
      <c r="G150" s="133">
        <f t="shared" si="1"/>
        <v>6.623788974878008E-4</v>
      </c>
      <c r="H150" s="131"/>
      <c r="I150" s="70"/>
    </row>
    <row r="151" spans="1:9" x14ac:dyDescent="0.45">
      <c r="A151" s="140" t="s">
        <v>60</v>
      </c>
      <c r="B151" s="152">
        <v>2575675</v>
      </c>
      <c r="C151" s="153">
        <v>981369</v>
      </c>
      <c r="D151" s="152">
        <v>5881366.0300000003</v>
      </c>
      <c r="E151" s="153">
        <v>2026365</v>
      </c>
      <c r="F151" s="133">
        <f t="shared" si="0"/>
        <v>3.6738619711845891E-4</v>
      </c>
      <c r="G151" s="133">
        <f t="shared" si="1"/>
        <v>6.5916207634600962E-4</v>
      </c>
      <c r="H151" s="131"/>
      <c r="I151" s="70"/>
    </row>
    <row r="152" spans="1:9" x14ac:dyDescent="0.45">
      <c r="A152" s="140" t="s">
        <v>105</v>
      </c>
      <c r="B152" s="152">
        <v>3360110.18</v>
      </c>
      <c r="C152" s="153">
        <v>1435222</v>
      </c>
      <c r="D152" s="152">
        <v>4873911.29</v>
      </c>
      <c r="E152" s="153">
        <v>1993914</v>
      </c>
      <c r="F152" s="133">
        <f t="shared" si="0"/>
        <v>5.3729102162463748E-4</v>
      </c>
      <c r="G152" s="133">
        <f t="shared" si="1"/>
        <v>6.4860599758453062E-4</v>
      </c>
      <c r="H152" s="131"/>
      <c r="I152" s="70"/>
    </row>
    <row r="153" spans="1:9" x14ac:dyDescent="0.45">
      <c r="A153" s="140" t="s">
        <v>70</v>
      </c>
      <c r="B153" s="152">
        <v>3250471.53</v>
      </c>
      <c r="C153" s="153">
        <v>1190672</v>
      </c>
      <c r="D153" s="152">
        <v>5608389.7699999996</v>
      </c>
      <c r="E153" s="153">
        <v>1952228</v>
      </c>
      <c r="F153" s="124">
        <f t="shared" si="0"/>
        <v>4.4574105978019451E-4</v>
      </c>
      <c r="G153" s="124">
        <f t="shared" si="1"/>
        <v>6.3504583921495771E-4</v>
      </c>
      <c r="H153" s="131"/>
      <c r="I153" s="70"/>
    </row>
    <row r="154" spans="1:9" x14ac:dyDescent="0.45">
      <c r="A154" s="140" t="s">
        <v>71</v>
      </c>
      <c r="B154" s="152">
        <v>3518359.11</v>
      </c>
      <c r="C154" s="153">
        <v>1353648</v>
      </c>
      <c r="D154" s="152">
        <v>5600191.4699999997</v>
      </c>
      <c r="E154" s="153">
        <v>1794364</v>
      </c>
      <c r="F154" s="133">
        <f t="shared" si="0"/>
        <v>5.0675290431734406E-4</v>
      </c>
      <c r="G154" s="133">
        <f t="shared" si="1"/>
        <v>5.8369380637769176E-4</v>
      </c>
      <c r="H154" s="131"/>
      <c r="I154" s="70"/>
    </row>
    <row r="155" spans="1:9" x14ac:dyDescent="0.45">
      <c r="A155" s="140" t="s">
        <v>62</v>
      </c>
      <c r="B155" s="152">
        <v>2713496.2</v>
      </c>
      <c r="C155" s="153">
        <v>1194393</v>
      </c>
      <c r="D155" s="152">
        <v>4341133.0599999996</v>
      </c>
      <c r="E155" s="153">
        <v>1745331</v>
      </c>
      <c r="F155" s="133">
        <f t="shared" si="0"/>
        <v>4.4713405674614491E-4</v>
      </c>
      <c r="G155" s="133">
        <f t="shared" si="1"/>
        <v>5.6774372132910777E-4</v>
      </c>
      <c r="H155" s="131"/>
      <c r="I155" s="70"/>
    </row>
    <row r="156" spans="1:9" x14ac:dyDescent="0.45">
      <c r="A156" s="140" t="s">
        <v>67</v>
      </c>
      <c r="B156" s="152">
        <v>5627454.9699999997</v>
      </c>
      <c r="C156" s="153">
        <v>2592792</v>
      </c>
      <c r="D156" s="152">
        <v>3898593.1</v>
      </c>
      <c r="E156" s="153">
        <v>1663855</v>
      </c>
      <c r="F156" s="133">
        <f t="shared" si="0"/>
        <v>9.7063998638551182E-4</v>
      </c>
      <c r="G156" s="133">
        <f t="shared" si="1"/>
        <v>5.4124015986196461E-4</v>
      </c>
      <c r="H156" s="131"/>
      <c r="I156" s="70"/>
    </row>
    <row r="157" spans="1:9" x14ac:dyDescent="0.45">
      <c r="A157" s="140" t="s">
        <v>69</v>
      </c>
      <c r="B157" s="152">
        <v>2822562.1</v>
      </c>
      <c r="C157" s="153">
        <v>1200989</v>
      </c>
      <c r="D157" s="152">
        <v>3911715.71</v>
      </c>
      <c r="E157" s="153">
        <v>1573536</v>
      </c>
      <c r="F157" s="133">
        <f t="shared" ref="F157:F165" si="2">+C157/$C$106</f>
        <v>4.4960334134367487E-4</v>
      </c>
      <c r="G157" s="133">
        <f t="shared" ref="G157:G165" si="3">+E157/$E$106</f>
        <v>5.1186003358979983E-4</v>
      </c>
      <c r="H157" s="131"/>
      <c r="I157" s="70"/>
    </row>
    <row r="158" spans="1:9" x14ac:dyDescent="0.45">
      <c r="A158" s="140" t="s">
        <v>112</v>
      </c>
      <c r="B158" s="152">
        <v>731222.3</v>
      </c>
      <c r="C158" s="153">
        <v>301052</v>
      </c>
      <c r="D158" s="152">
        <v>4225391.33</v>
      </c>
      <c r="E158" s="153">
        <v>1566604</v>
      </c>
      <c r="F158" s="133">
        <f t="shared" si="2"/>
        <v>1.1270210228253214E-4</v>
      </c>
      <c r="G158" s="133">
        <f t="shared" si="3"/>
        <v>5.096051034497557E-4</v>
      </c>
      <c r="H158" s="131"/>
      <c r="I158" s="70"/>
    </row>
    <row r="159" spans="1:9" x14ac:dyDescent="0.45">
      <c r="A159" s="140" t="s">
        <v>59</v>
      </c>
      <c r="B159" s="152">
        <v>3941525.55</v>
      </c>
      <c r="C159" s="153">
        <v>1510026</v>
      </c>
      <c r="D159" s="152">
        <v>3372293.74</v>
      </c>
      <c r="E159" s="153">
        <v>1106875</v>
      </c>
      <c r="F159" s="133">
        <f t="shared" si="2"/>
        <v>5.6529471553513314E-4</v>
      </c>
      <c r="G159" s="133">
        <f t="shared" si="3"/>
        <v>3.6005853992518102E-4</v>
      </c>
      <c r="H159" s="131"/>
      <c r="I159" s="70"/>
    </row>
    <row r="160" spans="1:9" x14ac:dyDescent="0.45">
      <c r="A160" s="140" t="s">
        <v>65</v>
      </c>
      <c r="B160" s="152">
        <v>1790840.15</v>
      </c>
      <c r="C160" s="153">
        <v>873230</v>
      </c>
      <c r="D160" s="152">
        <v>2357429.5299999998</v>
      </c>
      <c r="E160" s="153">
        <v>985224</v>
      </c>
      <c r="F160" s="133">
        <f t="shared" si="2"/>
        <v>3.2690318209537071E-4</v>
      </c>
      <c r="G160" s="133">
        <f t="shared" si="3"/>
        <v>3.2048633760745028E-4</v>
      </c>
      <c r="H160" s="131"/>
      <c r="I160" s="70"/>
    </row>
    <row r="161" spans="1:9" x14ac:dyDescent="0.45">
      <c r="A161" s="140" t="s">
        <v>58</v>
      </c>
      <c r="B161" s="152">
        <v>1507150.63</v>
      </c>
      <c r="C161" s="153">
        <v>615577</v>
      </c>
      <c r="D161" s="152">
        <v>2103447.87</v>
      </c>
      <c r="E161" s="153">
        <v>808190</v>
      </c>
      <c r="F161" s="133">
        <f t="shared" si="2"/>
        <v>2.3044796917733246E-4</v>
      </c>
      <c r="G161" s="133">
        <f t="shared" si="3"/>
        <v>2.6289844054851001E-4</v>
      </c>
      <c r="H161" s="131"/>
      <c r="I161" s="70"/>
    </row>
    <row r="162" spans="1:9" x14ac:dyDescent="0.45">
      <c r="A162" s="140" t="s">
        <v>57</v>
      </c>
      <c r="B162" s="152">
        <v>1337753.24</v>
      </c>
      <c r="C162" s="153">
        <v>441905</v>
      </c>
      <c r="D162" s="152">
        <v>2253923.9900000002</v>
      </c>
      <c r="E162" s="153">
        <v>672270</v>
      </c>
      <c r="F162" s="133">
        <f t="shared" si="2"/>
        <v>1.654319602897917E-4</v>
      </c>
      <c r="G162" s="133">
        <f t="shared" si="3"/>
        <v>2.1868463434037398E-4</v>
      </c>
      <c r="H162" s="131"/>
      <c r="I162" s="70"/>
    </row>
    <row r="163" spans="1:9" x14ac:dyDescent="0.45">
      <c r="A163" s="140" t="s">
        <v>106</v>
      </c>
      <c r="B163" s="152">
        <v>383426.25</v>
      </c>
      <c r="C163" s="153">
        <v>167082</v>
      </c>
      <c r="D163" s="152">
        <v>1520877.28</v>
      </c>
      <c r="E163" s="153">
        <v>596058</v>
      </c>
      <c r="F163" s="133">
        <f t="shared" si="2"/>
        <v>6.2548970455502821E-5</v>
      </c>
      <c r="G163" s="133">
        <f t="shared" si="3"/>
        <v>1.9389341451448767E-4</v>
      </c>
      <c r="H163" s="131"/>
      <c r="I163" s="70"/>
    </row>
    <row r="164" spans="1:9" x14ac:dyDescent="0.45">
      <c r="A164" s="140" t="s">
        <v>113</v>
      </c>
      <c r="B164" s="152">
        <v>0</v>
      </c>
      <c r="C164" s="153">
        <v>0</v>
      </c>
      <c r="D164" s="152">
        <v>1539836.7</v>
      </c>
      <c r="E164" s="153">
        <v>518982</v>
      </c>
      <c r="F164" s="133">
        <f t="shared" si="2"/>
        <v>0</v>
      </c>
      <c r="G164" s="133">
        <f t="shared" si="3"/>
        <v>1.6882114165325831E-4</v>
      </c>
      <c r="H164" s="131"/>
      <c r="I164" s="70"/>
    </row>
    <row r="165" spans="1:9" x14ac:dyDescent="0.45">
      <c r="A165" s="140" t="s">
        <v>114</v>
      </c>
      <c r="B165" s="152">
        <v>1061479.44</v>
      </c>
      <c r="C165" s="153">
        <v>473571</v>
      </c>
      <c r="D165" s="152">
        <v>1155044.6200000001</v>
      </c>
      <c r="E165" s="153">
        <v>478295</v>
      </c>
      <c r="F165" s="133">
        <f t="shared" si="2"/>
        <v>1.772864730346951E-4</v>
      </c>
      <c r="G165" s="133">
        <f t="shared" si="3"/>
        <v>1.5558595085580075E-4</v>
      </c>
      <c r="H165" s="131"/>
      <c r="I165" s="70"/>
    </row>
    <row r="166" spans="1:9" x14ac:dyDescent="0.45">
      <c r="A166" s="140" t="s">
        <v>107</v>
      </c>
      <c r="B166" s="152">
        <v>438820.04</v>
      </c>
      <c r="C166" s="153">
        <v>131972</v>
      </c>
      <c r="D166" s="152">
        <v>1198773.07</v>
      </c>
      <c r="E166" s="153">
        <v>361804</v>
      </c>
      <c r="F166" s="133">
        <f t="shared" si="0"/>
        <v>4.9405158718195967E-5</v>
      </c>
      <c r="G166" s="133">
        <f t="shared" si="1"/>
        <v>1.1769225972136889E-4</v>
      </c>
      <c r="H166" s="131"/>
      <c r="I166" s="70"/>
    </row>
    <row r="167" spans="1:9" x14ac:dyDescent="0.45">
      <c r="A167" s="140" t="s">
        <v>52</v>
      </c>
      <c r="B167" s="152">
        <v>3880341.75</v>
      </c>
      <c r="C167" s="153">
        <v>1694693</v>
      </c>
      <c r="D167" s="152">
        <v>809277.8</v>
      </c>
      <c r="E167" s="153">
        <v>331660</v>
      </c>
      <c r="F167" s="133">
        <f t="shared" si="0"/>
        <v>6.3442682268674935E-4</v>
      </c>
      <c r="G167" s="133">
        <f t="shared" si="1"/>
        <v>1.078866315993997E-4</v>
      </c>
      <c r="H167" s="131"/>
      <c r="I167" s="70"/>
    </row>
    <row r="168" spans="1:9" x14ac:dyDescent="0.45">
      <c r="A168" s="140" t="s">
        <v>93</v>
      </c>
      <c r="B168" s="152">
        <v>556114.44000000006</v>
      </c>
      <c r="C168" s="153">
        <v>228092</v>
      </c>
      <c r="D168" s="152">
        <v>892476.23</v>
      </c>
      <c r="E168" s="153">
        <v>331334</v>
      </c>
      <c r="F168" s="124">
        <f t="shared" si="0"/>
        <v>8.5388729899908732E-5</v>
      </c>
      <c r="G168" s="124">
        <f t="shared" si="1"/>
        <v>1.0778058612541608E-4</v>
      </c>
      <c r="H168" s="131"/>
      <c r="I168" s="70"/>
    </row>
    <row r="169" spans="1:9" x14ac:dyDescent="0.45">
      <c r="A169" s="140" t="s">
        <v>98</v>
      </c>
      <c r="B169" s="152">
        <v>308158.53000000003</v>
      </c>
      <c r="C169" s="153">
        <v>148200</v>
      </c>
      <c r="D169" s="152">
        <v>674496.71</v>
      </c>
      <c r="E169" s="153">
        <v>288542</v>
      </c>
      <c r="F169" s="133">
        <f t="shared" si="0"/>
        <v>5.5480287652203818E-5</v>
      </c>
      <c r="G169" s="133">
        <f t="shared" si="1"/>
        <v>9.386065384717478E-5</v>
      </c>
      <c r="H169" s="131"/>
      <c r="I169" s="70"/>
    </row>
    <row r="170" spans="1:9" x14ac:dyDescent="0.45">
      <c r="A170" s="140" t="s">
        <v>127</v>
      </c>
      <c r="B170" s="152">
        <v>0</v>
      </c>
      <c r="C170" s="153">
        <v>0</v>
      </c>
      <c r="D170" s="152">
        <v>697855.69</v>
      </c>
      <c r="E170" s="153">
        <v>265873</v>
      </c>
      <c r="F170" s="133">
        <f t="shared" si="0"/>
        <v>0</v>
      </c>
      <c r="G170" s="133">
        <f t="shared" si="1"/>
        <v>8.6486589890934072E-5</v>
      </c>
      <c r="H170" s="131"/>
      <c r="I170" s="70"/>
    </row>
    <row r="171" spans="1:9" x14ac:dyDescent="0.45">
      <c r="A171" s="140" t="s">
        <v>125</v>
      </c>
      <c r="B171" s="152">
        <v>474184.08</v>
      </c>
      <c r="C171" s="153">
        <v>216189</v>
      </c>
      <c r="D171" s="152">
        <v>588119.01</v>
      </c>
      <c r="E171" s="153">
        <v>240272</v>
      </c>
      <c r="F171" s="133">
        <f t="shared" si="0"/>
        <v>8.0932711924711813E-5</v>
      </c>
      <c r="G171" s="133">
        <f t="shared" si="1"/>
        <v>7.8158767254570837E-5</v>
      </c>
      <c r="H171" s="131"/>
      <c r="I171" s="70"/>
    </row>
    <row r="172" spans="1:9" x14ac:dyDescent="0.45">
      <c r="A172" s="140" t="s">
        <v>117</v>
      </c>
      <c r="B172" s="152">
        <v>447658.5</v>
      </c>
      <c r="C172" s="153">
        <v>164913</v>
      </c>
      <c r="D172" s="152">
        <v>689064.5</v>
      </c>
      <c r="E172" s="153">
        <v>237048</v>
      </c>
      <c r="F172" s="124">
        <f t="shared" si="0"/>
        <v>6.1736981630147698E-5</v>
      </c>
      <c r="G172" s="124">
        <f t="shared" si="1"/>
        <v>7.7110023057874022E-5</v>
      </c>
      <c r="H172" s="131"/>
      <c r="I172" s="70"/>
    </row>
    <row r="173" spans="1:9" x14ac:dyDescent="0.45">
      <c r="A173" s="140" t="s">
        <v>94</v>
      </c>
      <c r="B173" s="152">
        <v>262739.7</v>
      </c>
      <c r="C173" s="153">
        <v>121866</v>
      </c>
      <c r="D173" s="152">
        <v>563261.4</v>
      </c>
      <c r="E173" s="153">
        <v>230715</v>
      </c>
      <c r="F173" s="133">
        <f t="shared" si="0"/>
        <v>4.5621867307850676E-5</v>
      </c>
      <c r="G173" s="133">
        <f t="shared" si="1"/>
        <v>7.5049943343953143E-5</v>
      </c>
      <c r="H173" s="131"/>
      <c r="I173" s="70"/>
    </row>
    <row r="174" spans="1:9" x14ac:dyDescent="0.45">
      <c r="A174" s="140" t="s">
        <v>99</v>
      </c>
      <c r="B174" s="152">
        <v>251756.33</v>
      </c>
      <c r="C174" s="153">
        <v>118185</v>
      </c>
      <c r="D174" s="152">
        <v>463654.32</v>
      </c>
      <c r="E174" s="153">
        <v>191646</v>
      </c>
      <c r="F174" s="124">
        <f t="shared" si="0"/>
        <v>4.424384477851355E-5</v>
      </c>
      <c r="G174" s="124">
        <f t="shared" si="1"/>
        <v>6.2341076402033874E-5</v>
      </c>
      <c r="H174" s="131"/>
      <c r="I174" s="70"/>
    </row>
    <row r="175" spans="1:9" x14ac:dyDescent="0.45">
      <c r="A175" s="140" t="s">
        <v>122</v>
      </c>
      <c r="B175" s="152">
        <v>315000</v>
      </c>
      <c r="C175" s="153">
        <v>92500</v>
      </c>
      <c r="D175" s="152">
        <v>705205.16</v>
      </c>
      <c r="E175" s="153">
        <v>182447</v>
      </c>
      <c r="F175" s="124">
        <f t="shared" si="0"/>
        <v>3.4628384668210887E-5</v>
      </c>
      <c r="G175" s="124">
        <f t="shared" si="1"/>
        <v>5.9348707337079169E-5</v>
      </c>
      <c r="H175" s="131"/>
      <c r="I175" s="70"/>
    </row>
    <row r="176" spans="1:9" x14ac:dyDescent="0.45">
      <c r="A176" s="140" t="s">
        <v>72</v>
      </c>
      <c r="B176" s="152">
        <v>405309.4</v>
      </c>
      <c r="C176" s="153">
        <v>126639</v>
      </c>
      <c r="D176" s="152">
        <v>532875.17000000004</v>
      </c>
      <c r="E176" s="153">
        <v>177212</v>
      </c>
      <c r="F176" s="124">
        <f t="shared" ref="F176:F197" si="4">+C176/$C$106</f>
        <v>4.7408691956730362E-5</v>
      </c>
      <c r="G176" s="124">
        <f t="shared" ref="G176:G197" si="5">+E176/$E$106</f>
        <v>5.7645799188906765E-5</v>
      </c>
      <c r="H176" s="131"/>
      <c r="I176" s="70"/>
    </row>
    <row r="177" spans="1:9" x14ac:dyDescent="0.45">
      <c r="A177" s="140" t="s">
        <v>120</v>
      </c>
      <c r="B177" s="152">
        <v>160701.20000000001</v>
      </c>
      <c r="C177" s="153">
        <v>77462</v>
      </c>
      <c r="D177" s="152">
        <v>432608.97</v>
      </c>
      <c r="E177" s="153">
        <v>154703</v>
      </c>
      <c r="F177" s="124">
        <f t="shared" si="4"/>
        <v>2.8998745223448125E-5</v>
      </c>
      <c r="G177" s="124">
        <f t="shared" si="5"/>
        <v>5.0323782091062932E-5</v>
      </c>
      <c r="H177" s="131"/>
      <c r="I177" s="70"/>
    </row>
    <row r="178" spans="1:9" x14ac:dyDescent="0.45">
      <c r="A178" s="140" t="s">
        <v>118</v>
      </c>
      <c r="B178" s="152">
        <v>861759.91</v>
      </c>
      <c r="C178" s="153">
        <v>207307</v>
      </c>
      <c r="D178" s="152">
        <v>606509.28</v>
      </c>
      <c r="E178" s="153">
        <v>128681</v>
      </c>
      <c r="F178" s="124">
        <f t="shared" si="4"/>
        <v>7.7607638274732903E-5</v>
      </c>
      <c r="G178" s="124">
        <f t="shared" si="5"/>
        <v>4.1859011158542942E-5</v>
      </c>
      <c r="H178" s="116"/>
      <c r="I178" s="70"/>
    </row>
    <row r="179" spans="1:9" x14ac:dyDescent="0.45">
      <c r="A179" s="140" t="s">
        <v>73</v>
      </c>
      <c r="B179" s="152">
        <v>1147066.0900000001</v>
      </c>
      <c r="C179" s="153">
        <v>174509</v>
      </c>
      <c r="D179" s="152">
        <v>763044.6</v>
      </c>
      <c r="E179" s="153">
        <v>124737</v>
      </c>
      <c r="F179" s="124">
        <f t="shared" si="4"/>
        <v>6.5329348973673659E-5</v>
      </c>
      <c r="G179" s="124">
        <f t="shared" si="5"/>
        <v>4.0576056099060245E-5</v>
      </c>
      <c r="H179" s="116"/>
      <c r="I179" s="70"/>
    </row>
    <row r="180" spans="1:9" x14ac:dyDescent="0.45">
      <c r="A180" s="140" t="s">
        <v>64</v>
      </c>
      <c r="B180" s="152">
        <v>135300.35</v>
      </c>
      <c r="C180" s="153">
        <v>40929</v>
      </c>
      <c r="D180" s="152">
        <v>343043.2</v>
      </c>
      <c r="E180" s="153">
        <v>123147</v>
      </c>
      <c r="F180" s="124">
        <f t="shared" si="4"/>
        <v>1.5322217903623818E-5</v>
      </c>
      <c r="G180" s="124">
        <f t="shared" si="5"/>
        <v>4.0058840443741404E-5</v>
      </c>
      <c r="H180" s="116"/>
      <c r="I180" s="70"/>
    </row>
    <row r="181" spans="1:9" x14ac:dyDescent="0.45">
      <c r="A181" s="140" t="s">
        <v>121</v>
      </c>
      <c r="B181" s="152">
        <v>98154.8</v>
      </c>
      <c r="C181" s="153">
        <v>45400</v>
      </c>
      <c r="D181" s="152">
        <v>410493.1</v>
      </c>
      <c r="E181" s="153">
        <v>121938</v>
      </c>
      <c r="F181" s="124">
        <f t="shared" si="4"/>
        <v>1.6995985556073234E-5</v>
      </c>
      <c r="G181" s="124">
        <f t="shared" si="5"/>
        <v>3.9665561369980097E-5</v>
      </c>
      <c r="H181" s="116"/>
      <c r="I181" s="70"/>
    </row>
    <row r="182" spans="1:9" x14ac:dyDescent="0.45">
      <c r="A182" s="140" t="s">
        <v>77</v>
      </c>
      <c r="B182" s="152">
        <v>272060.87</v>
      </c>
      <c r="C182" s="153">
        <v>126786</v>
      </c>
      <c r="D182" s="152">
        <v>296493.02</v>
      </c>
      <c r="E182" s="153">
        <v>120777</v>
      </c>
      <c r="F182" s="124">
        <f t="shared" ref="F182:F195" si="6">+C182/$C$106</f>
        <v>4.7463723011284167E-5</v>
      </c>
      <c r="G182" s="124">
        <f t="shared" ref="G182:G195" si="7">+E182/$E$106</f>
        <v>3.9287896353737855E-5</v>
      </c>
      <c r="H182" s="116"/>
      <c r="I182" s="70"/>
    </row>
    <row r="183" spans="1:9" x14ac:dyDescent="0.45">
      <c r="A183" s="140" t="s">
        <v>123</v>
      </c>
      <c r="B183" s="152">
        <v>341433.38</v>
      </c>
      <c r="C183" s="153">
        <v>159500</v>
      </c>
      <c r="D183" s="152">
        <v>290895.8</v>
      </c>
      <c r="E183" s="153">
        <v>117662</v>
      </c>
      <c r="F183" s="124">
        <f t="shared" si="6"/>
        <v>5.971056599545553E-5</v>
      </c>
      <c r="G183" s="124">
        <f t="shared" si="7"/>
        <v>3.8274609079323909E-5</v>
      </c>
      <c r="H183" s="116"/>
      <c r="I183" s="70"/>
    </row>
    <row r="184" spans="1:9" x14ac:dyDescent="0.45">
      <c r="A184" s="140" t="s">
        <v>134</v>
      </c>
      <c r="B184" s="152">
        <v>0</v>
      </c>
      <c r="C184" s="153">
        <v>0</v>
      </c>
      <c r="D184" s="152">
        <v>209309.36</v>
      </c>
      <c r="E184" s="153">
        <v>74075</v>
      </c>
      <c r="F184" s="124">
        <f t="shared" si="6"/>
        <v>0</v>
      </c>
      <c r="G184" s="124">
        <f t="shared" si="7"/>
        <v>2.4096068973423182E-5</v>
      </c>
      <c r="H184" s="116"/>
      <c r="I184" s="70"/>
    </row>
    <row r="185" spans="1:9" x14ac:dyDescent="0.45">
      <c r="A185" s="140" t="s">
        <v>136</v>
      </c>
      <c r="B185" s="152">
        <v>0</v>
      </c>
      <c r="C185" s="153">
        <v>0</v>
      </c>
      <c r="D185" s="152">
        <v>229517.41</v>
      </c>
      <c r="E185" s="153">
        <v>72355</v>
      </c>
      <c r="F185" s="124">
        <f t="shared" si="6"/>
        <v>0</v>
      </c>
      <c r="G185" s="124">
        <f t="shared" si="7"/>
        <v>2.3536565245656894E-5</v>
      </c>
      <c r="H185" s="116"/>
      <c r="I185" s="70"/>
    </row>
    <row r="186" spans="1:9" x14ac:dyDescent="0.45">
      <c r="A186" s="140" t="s">
        <v>115</v>
      </c>
      <c r="B186" s="152">
        <v>344231.46</v>
      </c>
      <c r="C186" s="153">
        <v>145927</v>
      </c>
      <c r="D186" s="152">
        <v>138600</v>
      </c>
      <c r="E186" s="153">
        <v>52910</v>
      </c>
      <c r="F186" s="124">
        <f t="shared" si="6"/>
        <v>5.4629365291654159E-5</v>
      </c>
      <c r="G186" s="124">
        <f t="shared" si="7"/>
        <v>1.7211245486113E-5</v>
      </c>
      <c r="H186" s="116"/>
      <c r="I186" s="70"/>
    </row>
    <row r="187" spans="1:9" x14ac:dyDescent="0.45">
      <c r="A187" s="140" t="s">
        <v>132</v>
      </c>
      <c r="B187" s="152">
        <v>0</v>
      </c>
      <c r="C187" s="153">
        <v>0</v>
      </c>
      <c r="D187" s="152">
        <v>134028</v>
      </c>
      <c r="E187" s="153">
        <v>52910</v>
      </c>
      <c r="F187" s="124">
        <f t="shared" si="6"/>
        <v>0</v>
      </c>
      <c r="G187" s="124">
        <f t="shared" si="7"/>
        <v>1.7211245486113E-5</v>
      </c>
      <c r="H187" s="116"/>
      <c r="I187" s="70"/>
    </row>
    <row r="188" spans="1:9" x14ac:dyDescent="0.45">
      <c r="A188" s="140" t="s">
        <v>128</v>
      </c>
      <c r="B188" s="152">
        <v>0</v>
      </c>
      <c r="C188" s="153">
        <v>0</v>
      </c>
      <c r="D188" s="152">
        <v>130687.7</v>
      </c>
      <c r="E188" s="153">
        <v>52910</v>
      </c>
      <c r="F188" s="124">
        <f t="shared" si="6"/>
        <v>0</v>
      </c>
      <c r="G188" s="124">
        <f t="shared" si="7"/>
        <v>1.7211245486113E-5</v>
      </c>
      <c r="H188" s="116"/>
      <c r="I188" s="70"/>
    </row>
    <row r="189" spans="1:9" x14ac:dyDescent="0.45">
      <c r="A189" s="140" t="s">
        <v>126</v>
      </c>
      <c r="B189" s="152">
        <v>0</v>
      </c>
      <c r="C189" s="153">
        <v>0</v>
      </c>
      <c r="D189" s="152">
        <v>110489.14</v>
      </c>
      <c r="E189" s="153">
        <v>48889</v>
      </c>
      <c r="F189" s="124">
        <f t="shared" si="6"/>
        <v>0</v>
      </c>
      <c r="G189" s="124">
        <f t="shared" si="7"/>
        <v>1.5903242876026809E-5</v>
      </c>
      <c r="H189" s="116"/>
      <c r="I189" s="70"/>
    </row>
    <row r="190" spans="1:9" x14ac:dyDescent="0.45">
      <c r="A190" s="140" t="s">
        <v>131</v>
      </c>
      <c r="B190" s="152">
        <v>103501.13</v>
      </c>
      <c r="C190" s="153">
        <v>48501</v>
      </c>
      <c r="D190" s="152">
        <v>121845</v>
      </c>
      <c r="E190" s="153">
        <v>46000</v>
      </c>
      <c r="F190" s="124">
        <f t="shared" si="6"/>
        <v>1.8156878754517795E-5</v>
      </c>
      <c r="G190" s="124">
        <f t="shared" si="7"/>
        <v>1.4963471789098432E-5</v>
      </c>
      <c r="H190" s="116"/>
      <c r="I190" s="70"/>
    </row>
    <row r="191" spans="1:9" x14ac:dyDescent="0.45">
      <c r="A191" s="140" t="s">
        <v>129</v>
      </c>
      <c r="B191" s="152">
        <v>0</v>
      </c>
      <c r="C191" s="153">
        <v>0</v>
      </c>
      <c r="D191" s="152">
        <v>94338</v>
      </c>
      <c r="E191" s="153">
        <v>44092</v>
      </c>
      <c r="F191" s="124"/>
      <c r="G191" s="124"/>
      <c r="H191" s="116"/>
      <c r="I191" s="70"/>
    </row>
    <row r="192" spans="1:9" x14ac:dyDescent="0.45">
      <c r="A192" s="140" t="s">
        <v>133</v>
      </c>
      <c r="B192" s="152">
        <v>60716</v>
      </c>
      <c r="C192" s="153">
        <v>28240</v>
      </c>
      <c r="D192" s="152">
        <v>63888.82</v>
      </c>
      <c r="E192" s="153">
        <v>26455</v>
      </c>
      <c r="F192" s="124">
        <f t="shared" si="6"/>
        <v>1.057195224897595E-5</v>
      </c>
      <c r="G192" s="124">
        <f t="shared" si="7"/>
        <v>8.6056227430564999E-6</v>
      </c>
      <c r="H192" s="116"/>
      <c r="I192" s="70"/>
    </row>
    <row r="193" spans="1:9" x14ac:dyDescent="0.45">
      <c r="A193" s="140" t="s">
        <v>75</v>
      </c>
      <c r="B193" s="152">
        <v>183835.14</v>
      </c>
      <c r="C193" s="153">
        <v>90420</v>
      </c>
      <c r="D193" s="152">
        <v>0</v>
      </c>
      <c r="E193" s="153">
        <v>0</v>
      </c>
      <c r="F193" s="124">
        <f t="shared" si="6"/>
        <v>3.3849713964320303E-5</v>
      </c>
      <c r="G193" s="124">
        <f t="shared" si="7"/>
        <v>0</v>
      </c>
      <c r="H193" s="116"/>
      <c r="I193" s="70"/>
    </row>
    <row r="194" spans="1:9" x14ac:dyDescent="0.45">
      <c r="A194" s="140" t="s">
        <v>135</v>
      </c>
      <c r="B194" s="152">
        <v>119047.5</v>
      </c>
      <c r="C194" s="153">
        <v>52910</v>
      </c>
      <c r="D194" s="152">
        <v>0</v>
      </c>
      <c r="E194" s="153">
        <v>0</v>
      </c>
      <c r="F194" s="124">
        <f t="shared" si="6"/>
        <v>1.9807436030216628E-5</v>
      </c>
      <c r="G194" s="124">
        <f t="shared" si="7"/>
        <v>0</v>
      </c>
      <c r="H194" s="116"/>
      <c r="I194" s="70"/>
    </row>
    <row r="195" spans="1:9" x14ac:dyDescent="0.45">
      <c r="A195" s="140" t="s">
        <v>124</v>
      </c>
      <c r="B195" s="152">
        <v>96408</v>
      </c>
      <c r="C195" s="153">
        <v>46800</v>
      </c>
      <c r="D195" s="152">
        <v>0</v>
      </c>
      <c r="E195" s="153">
        <v>0</v>
      </c>
      <c r="F195" s="124">
        <f t="shared" si="6"/>
        <v>1.7520090837538048E-5</v>
      </c>
      <c r="G195" s="124">
        <f t="shared" si="7"/>
        <v>0</v>
      </c>
      <c r="H195" s="116"/>
      <c r="I195" s="70"/>
    </row>
    <row r="196" spans="1:9" x14ac:dyDescent="0.45">
      <c r="A196" s="140" t="s">
        <v>146</v>
      </c>
      <c r="B196" s="152">
        <v>129600</v>
      </c>
      <c r="C196" s="153">
        <v>52910</v>
      </c>
      <c r="D196" s="152">
        <v>0</v>
      </c>
      <c r="E196" s="153">
        <v>0</v>
      </c>
      <c r="F196" s="124">
        <f t="shared" si="4"/>
        <v>1.9807436030216628E-5</v>
      </c>
      <c r="G196" s="124">
        <f t="shared" si="5"/>
        <v>0</v>
      </c>
      <c r="H196" s="116"/>
      <c r="I196" s="70"/>
    </row>
    <row r="197" spans="1:9" ht="16.5" thickBot="1" x14ac:dyDescent="0.5">
      <c r="A197" s="160" t="s">
        <v>130</v>
      </c>
      <c r="B197" s="161">
        <v>92736</v>
      </c>
      <c r="C197" s="162">
        <v>40320</v>
      </c>
      <c r="D197" s="161">
        <v>0</v>
      </c>
      <c r="E197" s="162">
        <v>0</v>
      </c>
      <c r="F197" s="175">
        <f t="shared" si="4"/>
        <v>1.5094232106186626E-5</v>
      </c>
      <c r="G197" s="175">
        <f t="shared" si="5"/>
        <v>0</v>
      </c>
      <c r="H197" s="116"/>
      <c r="I197" s="70"/>
    </row>
  </sheetData>
  <mergeCells count="11">
    <mergeCell ref="H111:H120"/>
    <mergeCell ref="K10:L11"/>
    <mergeCell ref="A1:A3"/>
    <mergeCell ref="A10:A11"/>
    <mergeCell ref="B10:C10"/>
    <mergeCell ref="D10:E10"/>
    <mergeCell ref="A109:A110"/>
    <mergeCell ref="B109:C109"/>
    <mergeCell ref="D109:E109"/>
    <mergeCell ref="F109:F110"/>
    <mergeCell ref="G109:G110"/>
  </mergeCells>
  <conditionalFormatting sqref="F12:G103 F106">
    <cfRule type="cellIs" dxfId="3" priority="2" operator="lessThan">
      <formula>0</formula>
    </cfRule>
  </conditionalFormatting>
  <conditionalFormatting sqref="F109:G109 F125:G65196 H198:H65268">
    <cfRule type="cellIs" dxfId="2" priority="3" stopIfTrue="1" operator="lessThan">
      <formula>0</formula>
    </cfRule>
  </conditionalFormatting>
  <conditionalFormatting sqref="F1:H9">
    <cfRule type="cellIs" dxfId="1" priority="8" stopIfTrue="1" operator="lessThan">
      <formula>0</formula>
    </cfRule>
  </conditionalFormatting>
  <conditionalFormatting sqref="G10:H10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2026-01-30T21:33:49Z</dcterms:modified>
</cp:coreProperties>
</file>