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c0cd21a6704e53/Escritorio/COMERCIO EXTERIOR/ESTADISTICAS CNA/Estadísticas CNA 2026/"/>
    </mc:Choice>
  </mc:AlternateContent>
  <xr:revisionPtr revIDLastSave="1" documentId="8_{EC0A988C-59A5-435A-B191-FA5D8010BB94}" xr6:coauthVersionLast="47" xr6:coauthVersionMax="47" xr10:uidLastSave="{C506A9AE-7068-4FE4-8203-FEC391FD7F0E}"/>
  <bookViews>
    <workbookView xWindow="-110" yWindow="-110" windowWidth="19420" windowHeight="11500" tabRatio="923" xr2:uid="{00000000-000D-0000-FFFF-FFFF00000000}"/>
  </bookViews>
  <sheets>
    <sheet name="RESUMEN" sheetId="7" r:id="rId1"/>
    <sheet name="MERCADO PAÍS" sheetId="50" r:id="rId2"/>
    <sheet name="MERCADO PAÍS ACUM" sheetId="59" r:id="rId3"/>
  </sheets>
  <definedNames>
    <definedName name="_xlnm._FilterDatabase" localSheetId="1" hidden="1">'MERCADO PAÍS'!$A$95:$E$95</definedName>
    <definedName name="_xlnm._FilterDatabase" localSheetId="2" hidden="1">'MERCADO PAÍS ACUM'!$A$100:$E$100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42" i="7" l="1"/>
  <c r="AV42" i="7" s="1"/>
  <c r="AU78" i="7"/>
  <c r="L15" i="59"/>
  <c r="L14" i="59"/>
  <c r="AV40" i="7"/>
  <c r="AV41" i="7"/>
  <c r="AU41" i="7"/>
  <c r="AU40" i="7"/>
  <c r="L15" i="50"/>
  <c r="H96" i="59"/>
  <c r="C96" i="59"/>
  <c r="K15" i="59" s="1"/>
  <c r="D96" i="59"/>
  <c r="E96" i="59"/>
  <c r="B96" i="59"/>
  <c r="H92" i="50"/>
  <c r="C92" i="50"/>
  <c r="K15" i="50" s="1"/>
  <c r="D92" i="50"/>
  <c r="E92" i="50"/>
  <c r="L14" i="50" s="1"/>
  <c r="B92" i="50"/>
  <c r="L17" i="59"/>
  <c r="L16" i="59"/>
  <c r="AE83" i="7"/>
  <c r="AE84" i="7"/>
  <c r="AE85" i="7"/>
  <c r="AE86" i="7"/>
  <c r="AE87" i="7"/>
  <c r="AE88" i="7"/>
  <c r="AE89" i="7"/>
  <c r="AE90" i="7"/>
  <c r="AE91" i="7"/>
  <c r="AE92" i="7"/>
  <c r="AE93" i="7"/>
  <c r="AE94" i="7"/>
  <c r="AE95" i="7"/>
  <c r="AE96" i="7"/>
  <c r="AE97" i="7"/>
  <c r="AE98" i="7"/>
  <c r="AE99" i="7"/>
  <c r="AE100" i="7"/>
  <c r="AE101" i="7"/>
  <c r="AE102" i="7"/>
  <c r="AW42" i="7" l="1"/>
  <c r="K14" i="59"/>
  <c r="F92" i="50"/>
  <c r="F159" i="50"/>
  <c r="F146" i="50"/>
  <c r="F142" i="50"/>
  <c r="F135" i="50"/>
  <c r="F134" i="50"/>
  <c r="F160" i="50"/>
  <c r="F124" i="50"/>
  <c r="F117" i="50"/>
  <c r="F114" i="50"/>
  <c r="F113" i="50"/>
  <c r="F110" i="50"/>
  <c r="F116" i="50"/>
  <c r="F158" i="50"/>
  <c r="F133" i="50"/>
  <c r="F115" i="50"/>
  <c r="F157" i="50"/>
  <c r="F132" i="50"/>
  <c r="F149" i="50"/>
  <c r="F131" i="50"/>
  <c r="F148" i="50"/>
  <c r="F130" i="50"/>
  <c r="K13" i="50"/>
  <c r="F147" i="50"/>
  <c r="F129" i="50"/>
  <c r="F109" i="50"/>
  <c r="F108" i="50"/>
  <c r="F126" i="50"/>
  <c r="F145" i="50"/>
  <c r="F125" i="50"/>
  <c r="F107" i="50"/>
  <c r="F106" i="50"/>
  <c r="F105" i="50"/>
  <c r="F104" i="50"/>
  <c r="F103" i="50"/>
  <c r="F102" i="50"/>
  <c r="F101" i="50"/>
  <c r="F141" i="50"/>
  <c r="F123" i="50"/>
  <c r="F168" i="50"/>
  <c r="F140" i="50"/>
  <c r="F122" i="50"/>
  <c r="F167" i="50"/>
  <c r="F139" i="50"/>
  <c r="F121" i="50"/>
  <c r="F166" i="50"/>
  <c r="F138" i="50"/>
  <c r="F120" i="50"/>
  <c r="F165" i="50"/>
  <c r="F137" i="50"/>
  <c r="F119" i="50"/>
  <c r="F161" i="50"/>
  <c r="F136" i="50"/>
  <c r="F118" i="50"/>
  <c r="F100" i="50"/>
  <c r="F99" i="50"/>
  <c r="F98" i="50"/>
  <c r="F97" i="50"/>
  <c r="F144" i="50"/>
  <c r="F128" i="50"/>
  <c r="F112" i="50"/>
  <c r="F96" i="50"/>
  <c r="F143" i="50"/>
  <c r="F127" i="50"/>
  <c r="F111" i="50"/>
  <c r="G161" i="50"/>
  <c r="AW41" i="7"/>
  <c r="G167" i="50"/>
  <c r="G149" i="50"/>
  <c r="G166" i="50"/>
  <c r="G148" i="50"/>
  <c r="G165" i="50"/>
  <c r="G160" i="50"/>
  <c r="G159" i="50"/>
  <c r="G158" i="50"/>
  <c r="G168" i="50"/>
  <c r="G157" i="50"/>
  <c r="L13" i="50"/>
  <c r="G158" i="59"/>
  <c r="G159" i="59"/>
  <c r="F158" i="59"/>
  <c r="G157" i="59"/>
  <c r="F157" i="59"/>
  <c r="G101" i="59"/>
  <c r="F147" i="59"/>
  <c r="G169" i="59"/>
  <c r="G146" i="59"/>
  <c r="F169" i="59"/>
  <c r="F146" i="59"/>
  <c r="F168" i="59"/>
  <c r="F160" i="59"/>
  <c r="F159" i="59"/>
  <c r="G148" i="59"/>
  <c r="F148" i="59"/>
  <c r="G147" i="59"/>
  <c r="G168" i="59"/>
  <c r="G160" i="59"/>
  <c r="G96" i="59"/>
  <c r="F96" i="59"/>
  <c r="K14" i="50"/>
  <c r="G92" i="50"/>
  <c r="AD82" i="7"/>
  <c r="AC82" i="7"/>
  <c r="AE81" i="7"/>
  <c r="AE80" i="7"/>
  <c r="AE79" i="7"/>
  <c r="AE78" i="7"/>
  <c r="AE77" i="7"/>
  <c r="AE76" i="7"/>
  <c r="AE75" i="7"/>
  <c r="AE74" i="7"/>
  <c r="AE73" i="7"/>
  <c r="AE72" i="7"/>
  <c r="AE71" i="7"/>
  <c r="AE70" i="7"/>
  <c r="AD69" i="7"/>
  <c r="AC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E56" i="7"/>
  <c r="AE55" i="7"/>
  <c r="AE54" i="7"/>
  <c r="AE53" i="7"/>
  <c r="AE52" i="7"/>
  <c r="AE51" i="7"/>
  <c r="AE50" i="7"/>
  <c r="AE49" i="7"/>
  <c r="AE48" i="7"/>
  <c r="AE47" i="7"/>
  <c r="AE46" i="7"/>
  <c r="AE45" i="7"/>
  <c r="AE44" i="7"/>
  <c r="AE43" i="7"/>
  <c r="AE42" i="7"/>
  <c r="AE41" i="7"/>
  <c r="AE40" i="7"/>
  <c r="AE39" i="7"/>
  <c r="AU39" i="7"/>
  <c r="AU74" i="7"/>
  <c r="AV39" i="7" l="1"/>
  <c r="AW40" i="7"/>
  <c r="AE82" i="7"/>
  <c r="AE69" i="7"/>
  <c r="K16" i="50"/>
  <c r="K13" i="59"/>
  <c r="F111" i="59"/>
  <c r="K16" i="59"/>
  <c r="G177" i="59"/>
  <c r="G176" i="59"/>
  <c r="G175" i="59"/>
  <c r="G174" i="59"/>
  <c r="G173" i="59"/>
  <c r="G172" i="59"/>
  <c r="G171" i="59"/>
  <c r="G170" i="59"/>
  <c r="G145" i="59"/>
  <c r="G144" i="59"/>
  <c r="G143" i="59"/>
  <c r="G142" i="59"/>
  <c r="G141" i="59"/>
  <c r="G140" i="59"/>
  <c r="G139" i="59"/>
  <c r="G138" i="59"/>
  <c r="G137" i="59"/>
  <c r="G136" i="59"/>
  <c r="G135" i="59"/>
  <c r="G134" i="59"/>
  <c r="G133" i="59"/>
  <c r="G132" i="59"/>
  <c r="G131" i="59"/>
  <c r="G130" i="59"/>
  <c r="G129" i="59"/>
  <c r="G128" i="59"/>
  <c r="G127" i="59"/>
  <c r="G126" i="59"/>
  <c r="G125" i="59"/>
  <c r="G124" i="59"/>
  <c r="G123" i="59"/>
  <c r="G122" i="59"/>
  <c r="G121" i="59"/>
  <c r="G120" i="59"/>
  <c r="G119" i="59"/>
  <c r="G118" i="59"/>
  <c r="G117" i="59"/>
  <c r="G116" i="59"/>
  <c r="G115" i="59"/>
  <c r="G114" i="59"/>
  <c r="G113" i="59"/>
  <c r="G112" i="59"/>
  <c r="G111" i="59"/>
  <c r="G110" i="59"/>
  <c r="G109" i="59"/>
  <c r="G108" i="59"/>
  <c r="G107" i="59"/>
  <c r="G106" i="59"/>
  <c r="G105" i="59"/>
  <c r="G104" i="59"/>
  <c r="G103" i="59"/>
  <c r="G102" i="59"/>
  <c r="F177" i="59"/>
  <c r="F176" i="59"/>
  <c r="F175" i="59"/>
  <c r="F174" i="59"/>
  <c r="F173" i="59"/>
  <c r="F172" i="59"/>
  <c r="F171" i="59"/>
  <c r="F170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2" i="59"/>
  <c r="F110" i="59"/>
  <c r="F109" i="59"/>
  <c r="F108" i="59"/>
  <c r="F107" i="59"/>
  <c r="F106" i="59"/>
  <c r="F105" i="59"/>
  <c r="F104" i="59"/>
  <c r="F103" i="59"/>
  <c r="F102" i="59"/>
  <c r="F101" i="59"/>
  <c r="L19" i="59"/>
  <c r="L18" i="59"/>
  <c r="K19" i="59"/>
  <c r="K18" i="59"/>
  <c r="K17" i="59"/>
  <c r="G147" i="50"/>
  <c r="G146" i="50"/>
  <c r="G145" i="50"/>
  <c r="G144" i="50"/>
  <c r="G143" i="50"/>
  <c r="G142" i="50"/>
  <c r="G141" i="50"/>
  <c r="G140" i="50"/>
  <c r="G139" i="50"/>
  <c r="G138" i="50"/>
  <c r="G137" i="50"/>
  <c r="G136" i="50"/>
  <c r="G135" i="50"/>
  <c r="G134" i="50"/>
  <c r="G133" i="50"/>
  <c r="G132" i="50"/>
  <c r="G131" i="50"/>
  <c r="G130" i="50"/>
  <c r="G129" i="50"/>
  <c r="G128" i="50"/>
  <c r="G127" i="50"/>
  <c r="G126" i="50"/>
  <c r="G125" i="50"/>
  <c r="G124" i="50"/>
  <c r="G123" i="50"/>
  <c r="G122" i="50"/>
  <c r="G121" i="50"/>
  <c r="G120" i="50"/>
  <c r="G119" i="50"/>
  <c r="G118" i="50"/>
  <c r="G117" i="50"/>
  <c r="G116" i="50"/>
  <c r="G115" i="50"/>
  <c r="G114" i="50"/>
  <c r="G113" i="50"/>
  <c r="G112" i="50"/>
  <c r="G111" i="50"/>
  <c r="G110" i="50"/>
  <c r="G109" i="50"/>
  <c r="G108" i="50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L19" i="50"/>
  <c r="L18" i="50"/>
  <c r="L17" i="50"/>
  <c r="L16" i="50"/>
  <c r="K19" i="50"/>
  <c r="K18" i="50"/>
  <c r="K17" i="50"/>
  <c r="H101" i="59" l="1"/>
  <c r="H96" i="50"/>
  <c r="L13" i="59" l="1"/>
  <c r="AI35" i="7" l="1"/>
  <c r="AU10" i="7" l="1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W39" i="7" s="1"/>
  <c r="AW38" i="7" l="1"/>
  <c r="AW22" i="7"/>
  <c r="AW28" i="7"/>
  <c r="AW12" i="7"/>
  <c r="AW37" i="7"/>
  <c r="AW29" i="7"/>
  <c r="AW13" i="7"/>
  <c r="AW36" i="7"/>
  <c r="AW30" i="7"/>
  <c r="AW25" i="7"/>
  <c r="AW33" i="7"/>
  <c r="AW21" i="7"/>
  <c r="AW14" i="7"/>
  <c r="AW31" i="7"/>
  <c r="AW23" i="7"/>
  <c r="AW15" i="7"/>
  <c r="AW32" i="7"/>
  <c r="AW16" i="7"/>
  <c r="AW17" i="7"/>
  <c r="AW20" i="7"/>
  <c r="AW35" i="7"/>
  <c r="AW27" i="7"/>
  <c r="AW19" i="7"/>
  <c r="AW11" i="7"/>
  <c r="AW24" i="7"/>
  <c r="AW34" i="7"/>
  <c r="AW26" i="7"/>
  <c r="AW18" i="7"/>
  <c r="AV38" i="7"/>
  <c r="AU73" i="7"/>
  <c r="AV37" i="7" s="1"/>
  <c r="AU72" i="7"/>
  <c r="AV36" i="7" s="1"/>
  <c r="AE38" i="7"/>
  <c r="AE37" i="7"/>
  <c r="AE36" i="7"/>
  <c r="AE35" i="7"/>
  <c r="AU71" i="7"/>
  <c r="AV35" i="7" s="1"/>
  <c r="AE34" i="7"/>
  <c r="AE33" i="7"/>
  <c r="AE32" i="7"/>
  <c r="AU69" i="7"/>
  <c r="AV33" i="7" s="1"/>
  <c r="AE31" i="7"/>
  <c r="AE30" i="7"/>
  <c r="AU46" i="7"/>
  <c r="AV10" i="7" s="1"/>
  <c r="AU47" i="7"/>
  <c r="AV11" i="7" s="1"/>
  <c r="AU48" i="7"/>
  <c r="AV12" i="7" s="1"/>
  <c r="AU49" i="7"/>
  <c r="AV13" i="7" s="1"/>
  <c r="AU50" i="7"/>
  <c r="AV14" i="7" s="1"/>
  <c r="AU51" i="7"/>
  <c r="AV15" i="7" s="1"/>
  <c r="AU52" i="7"/>
  <c r="AV16" i="7" s="1"/>
  <c r="AU53" i="7"/>
  <c r="AV17" i="7" s="1"/>
  <c r="AU54" i="7"/>
  <c r="AV18" i="7" s="1"/>
  <c r="AU55" i="7"/>
  <c r="AV19" i="7" s="1"/>
  <c r="AU56" i="7"/>
  <c r="AV20" i="7" s="1"/>
  <c r="AU57" i="7"/>
  <c r="AV21" i="7" s="1"/>
  <c r="AU58" i="7"/>
  <c r="AV22" i="7" s="1"/>
  <c r="AU59" i="7"/>
  <c r="AV23" i="7" s="1"/>
  <c r="AU60" i="7"/>
  <c r="AV24" i="7" s="1"/>
  <c r="AU61" i="7"/>
  <c r="AV25" i="7" s="1"/>
  <c r="AU62" i="7"/>
  <c r="AV26" i="7" s="1"/>
  <c r="AU63" i="7"/>
  <c r="AV27" i="7" s="1"/>
  <c r="AU64" i="7"/>
  <c r="AV28" i="7" s="1"/>
  <c r="AU65" i="7"/>
  <c r="AV29" i="7" s="1"/>
  <c r="AU66" i="7"/>
  <c r="AV30" i="7" s="1"/>
  <c r="AU67" i="7"/>
  <c r="AV31" i="7" s="1"/>
  <c r="AU68" i="7"/>
  <c r="AV32" i="7" s="1"/>
  <c r="AU70" i="7"/>
  <c r="AV34" i="7" s="1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</calcChain>
</file>

<file path=xl/sharedStrings.xml><?xml version="1.0" encoding="utf-8"?>
<sst xmlns="http://schemas.openxmlformats.org/spreadsheetml/2006/main" count="442" uniqueCount="140">
  <si>
    <t>Libras</t>
  </si>
  <si>
    <t>EEUU</t>
  </si>
  <si>
    <t>EUROPA</t>
  </si>
  <si>
    <t>TOTAL</t>
  </si>
  <si>
    <t>Dólares</t>
  </si>
  <si>
    <t>Estadísticas CNA</t>
  </si>
  <si>
    <t>Exportaciones Mensuales</t>
  </si>
  <si>
    <t>Elaborado por: Cámara Nacional de Acuacultura</t>
  </si>
  <si>
    <t xml:space="preserve">Mes </t>
  </si>
  <si>
    <t xml:space="preserve">Libras </t>
  </si>
  <si>
    <t>AÑO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</si>
  <si>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</si>
  <si>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</si>
  <si>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</si>
  <si>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</si>
  <si>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</si>
  <si>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</si>
  <si>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</si>
  <si>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</si>
  <si>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</si>
  <si>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</si>
  <si>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</si>
  <si>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</si>
  <si>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Prom/libra</t>
  </si>
  <si>
    <t>% Crecimiento Anual</t>
  </si>
  <si>
    <t xml:space="preserve">Dólares </t>
  </si>
  <si>
    <t>% Variación</t>
  </si>
  <si>
    <t xml:space="preserve">
</t>
  </si>
  <si>
    <t>Exportaciones por Mercado y País</t>
  </si>
  <si>
    <t xml:space="preserve">% Variación </t>
  </si>
  <si>
    <t>Part. Libras</t>
  </si>
  <si>
    <t xml:space="preserve">VARIACIÓN HISTÓRICA MENSUAL </t>
  </si>
  <si>
    <t>Precio Prom.</t>
  </si>
  <si>
    <t>ALBANIA</t>
  </si>
  <si>
    <t>GRECIA</t>
  </si>
  <si>
    <t>PORTUGAL</t>
  </si>
  <si>
    <t>ALEMANIA</t>
  </si>
  <si>
    <t>RUSIA</t>
  </si>
  <si>
    <t>FRANCIA</t>
  </si>
  <si>
    <t>ITALIA</t>
  </si>
  <si>
    <t>ESPAÑA</t>
  </si>
  <si>
    <t>CHINA</t>
  </si>
  <si>
    <t>GUATEMALA</t>
  </si>
  <si>
    <t>COLOMBIA</t>
  </si>
  <si>
    <t>CHILE</t>
  </si>
  <si>
    <t>MARRUECOS</t>
  </si>
  <si>
    <t>ÁFRICA</t>
  </si>
  <si>
    <t>PAÍS</t>
  </si>
  <si>
    <t>MALASIA</t>
  </si>
  <si>
    <t>TOTAL MERCADOS</t>
  </si>
  <si>
    <t>EXPORTACIONES ECUATORIANAS DE CAMARÓN (Libras)</t>
  </si>
  <si>
    <t>EXPORTACIONES ECUATORIANAS DE CAMARÓN (Dólares)</t>
  </si>
  <si>
    <t>BRASIL</t>
  </si>
  <si>
    <t>SINGAPUR</t>
  </si>
  <si>
    <t>OCEANÍA</t>
  </si>
  <si>
    <t>NUEVA ZELANDA</t>
  </si>
  <si>
    <t>TAILANDIA</t>
  </si>
  <si>
    <t>IRLANDA</t>
  </si>
  <si>
    <t>CHIPRE</t>
  </si>
  <si>
    <t>PUERTO RICO</t>
  </si>
  <si>
    <t>RESTO DE ASIA</t>
  </si>
  <si>
    <t>ARGENTINA</t>
  </si>
  <si>
    <t>LITUANIA</t>
  </si>
  <si>
    <t>BOLIVIA</t>
  </si>
  <si>
    <t>URUGUAY</t>
  </si>
  <si>
    <t>AMÉRICA</t>
  </si>
  <si>
    <t>ESTONIA</t>
  </si>
  <si>
    <t>POLONIA</t>
  </si>
  <si>
    <t>LIBIA</t>
  </si>
  <si>
    <t>EL SALVADOR</t>
  </si>
  <si>
    <t>COSTA RICA</t>
  </si>
  <si>
    <t>Fuente: Estadistic S.A.</t>
  </si>
  <si>
    <t>SUDÁFRICA</t>
  </si>
  <si>
    <t>CANADÁ</t>
  </si>
  <si>
    <t>REPÚBLICA DOMINICANA</t>
  </si>
  <si>
    <t>JAPÓN</t>
  </si>
  <si>
    <t>VIETNAM</t>
  </si>
  <si>
    <t>COREA DEL SUR</t>
  </si>
  <si>
    <t>TAIWÁN</t>
  </si>
  <si>
    <t>EMIRATOS ÁRABES UNIDOS</t>
  </si>
  <si>
    <t>SRI LANKA</t>
  </si>
  <si>
    <t>LÍBANO</t>
  </si>
  <si>
    <t>ESTADOS UNIDOS</t>
  </si>
  <si>
    <t>BÉLGICA</t>
  </si>
  <si>
    <t>PAÍSES BAJOS</t>
  </si>
  <si>
    <t>REINO UNIDO</t>
  </si>
  <si>
    <t>RUMANIA</t>
  </si>
  <si>
    <t>LETONIA</t>
  </si>
  <si>
    <t>GABÓN</t>
  </si>
  <si>
    <t>AMERICA</t>
  </si>
  <si>
    <t xml:space="preserve">AFRICA </t>
  </si>
  <si>
    <t>CROACIA</t>
  </si>
  <si>
    <t>BULGARIA</t>
  </si>
  <si>
    <t>NICARAGUA</t>
  </si>
  <si>
    <t>RESUMEN DEL PERÍODO ACUMULADO</t>
  </si>
  <si>
    <t>Período</t>
  </si>
  <si>
    <t>Exportaciones Acumuladas por Mercado y País</t>
  </si>
  <si>
    <t>UCRANIA</t>
  </si>
  <si>
    <t>CATAR</t>
  </si>
  <si>
    <t>COSTA DE MARFIL</t>
  </si>
  <si>
    <t>MÉXICO</t>
  </si>
  <si>
    <t>Part. Libras 2025</t>
  </si>
  <si>
    <t>RESUMEN HISTÓRICO MENSUAL (2017 - 2025)</t>
  </si>
  <si>
    <t>HONG KONG</t>
  </si>
  <si>
    <t>GEORGIA</t>
  </si>
  <si>
    <t>ARABIA SAUDITA</t>
  </si>
  <si>
    <t>JORDANIA</t>
  </si>
  <si>
    <t>TRINIDAD Y TOBAGO</t>
  </si>
  <si>
    <t>EGIPTO</t>
  </si>
  <si>
    <t>PERÚ</t>
  </si>
  <si>
    <t>ESLOVENIA</t>
  </si>
  <si>
    <t>INDIA</t>
  </si>
  <si>
    <t>Part. Libras 2026</t>
  </si>
  <si>
    <t>% participación 2025 vs 2026</t>
  </si>
  <si>
    <t>DINAMARCA</t>
  </si>
  <si>
    <t>MONTENEGRO</t>
  </si>
  <si>
    <t>SUECIA</t>
  </si>
  <si>
    <t>KUWAIT</t>
  </si>
  <si>
    <t>ARUBA</t>
  </si>
  <si>
    <t>PARAGUAY</t>
  </si>
  <si>
    <t>MARTINICA (COLONIA FRANCIA)</t>
  </si>
  <si>
    <t>CABO VERDE</t>
  </si>
  <si>
    <t>ene-mar 2020</t>
  </si>
  <si>
    <t>ene-mar 2021</t>
  </si>
  <si>
    <t>ene-mar 2022</t>
  </si>
  <si>
    <t>ene-mar 2023</t>
  </si>
  <si>
    <t>ene-mar 2024</t>
  </si>
  <si>
    <t>ene-mar 2025</t>
  </si>
  <si>
    <t>ene-mar 2026</t>
  </si>
  <si>
    <t>Análisis de las Exportaciones de CAMARÓN Marzo - 2026</t>
  </si>
  <si>
    <t>ene - mar 25</t>
  </si>
  <si>
    <t>ene - mar 26</t>
  </si>
  <si>
    <t>Comparativo Marzo 2026 - CAMARÓN</t>
  </si>
  <si>
    <t>Comparativo Marzo - CAMARÓN</t>
  </si>
  <si>
    <t>TURQUÍA</t>
  </si>
  <si>
    <t>ISRAEL</t>
  </si>
  <si>
    <t>BAHRÉIN</t>
  </si>
  <si>
    <t>PANAMÁ</t>
  </si>
  <si>
    <t>BAHAMAS</t>
  </si>
  <si>
    <t>TÚNEZ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</si>
</sst>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dd\/mm\/yyyy"/>
    <numFmt numFmtId="168" formatCode="&quot;$&quot;\ #,##0"/>
    <numFmt numFmtId="169" formatCode="_-* #,##0.00\ _€_-;\-* #,##0.00\ _€_-;_-* &quot;-&quot;??\ _€_-;_-@_-"/>
    <numFmt numFmtId="170" formatCode="&quot;$&quot;#,##0.00"/>
    <numFmt numFmtId="171" formatCode="&quot;$&quot;#,##0"/>
    <numFmt numFmtId="172" formatCode="0.0%"/>
    <numFmt numFmtId="173" formatCode="\$\ #,##0"/>
    <numFmt numFmtId="174" formatCode="\$\ #,##0.00"/>
  </numFmts>
  <fonts count="2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indexed="8"/>
      <name val="Segoe UI"/>
      <family val="2"/>
    </font>
    <font>
      <b/>
      <sz val="10"/>
      <color indexed="8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Segoe UI"/>
      <family val="2"/>
    </font>
    <font>
      <b/>
      <sz val="10"/>
      <color rgb="FF002060"/>
      <name val="Segoe UI"/>
      <family val="2"/>
    </font>
    <font>
      <b/>
      <sz val="10"/>
      <color theme="3"/>
      <name val="Segoe UI"/>
      <family val="2"/>
    </font>
    <font>
      <sz val="10"/>
      <color rgb="FFFF0000"/>
      <name val="Segoe UI"/>
      <family val="2"/>
    </font>
    <font>
      <sz val="10"/>
      <name val="Calibri"/>
      <family val="2"/>
    </font>
    <font>
      <sz val="10"/>
      <color theme="1"/>
      <name val="Segoe UI"/>
      <family val="2"/>
    </font>
    <font>
      <sz val="10"/>
      <color rgb="FFB91C1C"/>
      <name val="Segoe UI"/>
      <family val="2"/>
    </font>
    <font>
      <sz val="10"/>
      <color rgb="FF15803D"/>
      <name val="Segoe UI"/>
      <family val="2"/>
    </font>
    <font>
      <sz val="10"/>
      <color indexed="8"/>
      <name val="MS Sans Serif"/>
    </font>
    <font>
      <b/>
      <sz val="10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7">
    <xf numFmtId="0" fontId="0" fillId="0" borderId="0"/>
    <xf numFmtId="169" fontId="6" fillId="0" borderId="0" applyFont="0" applyFill="0" applyBorder="0" applyAlignment="0" applyProtection="0">
      <alignment vertical="top"/>
    </xf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6" fillId="0" borderId="0">
      <alignment vertical="top"/>
    </xf>
    <xf numFmtId="0" fontId="12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4" fillId="0" borderId="0" applyFill="0" applyBorder="0" applyProtection="0">
      <alignment vertical="center"/>
    </xf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241">
    <xf numFmtId="0" fontId="0" fillId="0" borderId="0" xfId="0"/>
    <xf numFmtId="0" fontId="7" fillId="0" borderId="0" xfId="16" applyFont="1"/>
    <xf numFmtId="0" fontId="14" fillId="0" borderId="0" xfId="16" applyFont="1"/>
    <xf numFmtId="0" fontId="15" fillId="0" borderId="0" xfId="16" applyFont="1" applyAlignment="1">
      <alignment vertical="center"/>
    </xf>
    <xf numFmtId="9" fontId="7" fillId="0" borderId="0" xfId="29" applyFont="1"/>
    <xf numFmtId="0" fontId="8" fillId="0" borderId="0" xfId="16" applyFont="1" applyAlignment="1">
      <alignment horizontal="right" vertical="center"/>
    </xf>
    <xf numFmtId="0" fontId="7" fillId="0" borderId="0" xfId="20" applyFont="1"/>
    <xf numFmtId="4" fontId="7" fillId="0" borderId="0" xfId="20" applyNumberFormat="1" applyFont="1" applyAlignment="1">
      <alignment vertical="center"/>
    </xf>
    <xf numFmtId="10" fontId="7" fillId="0" borderId="0" xfId="30" applyNumberFormat="1" applyFont="1" applyFill="1">
      <alignment vertical="center"/>
    </xf>
    <xf numFmtId="4" fontId="7" fillId="0" borderId="0" xfId="17" applyNumberFormat="1" applyFont="1" applyAlignment="1">
      <alignment vertical="center"/>
    </xf>
    <xf numFmtId="0" fontId="7" fillId="0" borderId="0" xfId="17" applyFont="1"/>
    <xf numFmtId="3" fontId="7" fillId="0" borderId="0" xfId="20" applyNumberFormat="1" applyFont="1"/>
    <xf numFmtId="2" fontId="7" fillId="0" borderId="0" xfId="17" applyNumberFormat="1" applyFont="1"/>
    <xf numFmtId="9" fontId="7" fillId="0" borderId="0" xfId="17" applyNumberFormat="1" applyFont="1"/>
    <xf numFmtId="3" fontId="7" fillId="0" borderId="0" xfId="17" applyNumberFormat="1" applyFont="1"/>
    <xf numFmtId="0" fontId="8" fillId="0" borderId="0" xfId="20" applyFont="1" applyAlignment="1">
      <alignment horizontal="right" vertical="center"/>
    </xf>
    <xf numFmtId="3" fontId="7" fillId="0" borderId="0" xfId="17" applyNumberFormat="1" applyFont="1" applyAlignment="1">
      <alignment vertical="center"/>
    </xf>
    <xf numFmtId="0" fontId="8" fillId="0" borderId="0" xfId="17" applyFont="1" applyAlignment="1">
      <alignment horizontal="right" vertical="center"/>
    </xf>
    <xf numFmtId="0" fontId="8" fillId="0" borderId="0" xfId="20" applyFont="1" applyAlignment="1">
      <alignment horizontal="center" vertical="center"/>
    </xf>
    <xf numFmtId="4" fontId="8" fillId="0" borderId="0" xfId="20" applyNumberFormat="1" applyFont="1" applyAlignment="1">
      <alignment horizontal="right"/>
    </xf>
    <xf numFmtId="3" fontId="8" fillId="0" borderId="0" xfId="20" applyNumberFormat="1" applyFont="1" applyAlignment="1">
      <alignment horizontal="right"/>
    </xf>
    <xf numFmtId="4" fontId="7" fillId="0" borderId="0" xfId="20" applyNumberFormat="1" applyFont="1"/>
    <xf numFmtId="3" fontId="8" fillId="0" borderId="0" xfId="17" applyNumberFormat="1" applyFont="1" applyAlignment="1">
      <alignment vertical="center"/>
    </xf>
    <xf numFmtId="0" fontId="7" fillId="0" borderId="0" xfId="17" applyFont="1" applyAlignment="1">
      <alignment horizontal="center"/>
    </xf>
    <xf numFmtId="10" fontId="7" fillId="0" borderId="0" xfId="16" applyNumberFormat="1" applyFont="1"/>
    <xf numFmtId="0" fontId="7" fillId="0" borderId="0" xfId="20" applyFont="1" applyAlignment="1">
      <alignment horizontal="center"/>
    </xf>
    <xf numFmtId="0" fontId="15" fillId="2" borderId="1" xfId="20" applyFont="1" applyFill="1" applyBorder="1" applyAlignment="1">
      <alignment horizontal="center"/>
    </xf>
    <xf numFmtId="168" fontId="7" fillId="0" borderId="0" xfId="17" applyNumberFormat="1" applyFont="1"/>
    <xf numFmtId="0" fontId="16" fillId="0" borderId="0" xfId="16" applyFont="1" applyAlignment="1">
      <alignment vertical="center"/>
    </xf>
    <xf numFmtId="3" fontId="7" fillId="0" borderId="2" xfId="20" applyNumberFormat="1" applyFont="1" applyBorder="1" applyAlignment="1">
      <alignment horizontal="center"/>
    </xf>
    <xf numFmtId="9" fontId="14" fillId="0" borderId="0" xfId="29" applyFont="1" applyAlignment="1">
      <alignment horizontal="center" vertical="center"/>
    </xf>
    <xf numFmtId="9" fontId="7" fillId="0" borderId="0" xfId="29" applyFont="1" applyFill="1" applyAlignment="1">
      <alignment horizontal="center" vertical="center"/>
    </xf>
    <xf numFmtId="9" fontId="14" fillId="0" borderId="0" xfId="29" applyFont="1" applyFill="1" applyAlignment="1">
      <alignment horizontal="center" vertical="center"/>
    </xf>
    <xf numFmtId="3" fontId="7" fillId="0" borderId="2" xfId="20" applyNumberFormat="1" applyFont="1" applyBorder="1" applyAlignment="1">
      <alignment horizontal="center" vertical="center"/>
    </xf>
    <xf numFmtId="3" fontId="7" fillId="0" borderId="2" xfId="17" applyNumberFormat="1" applyFont="1" applyBorder="1" applyAlignment="1">
      <alignment horizontal="center"/>
    </xf>
    <xf numFmtId="171" fontId="7" fillId="0" borderId="0" xfId="14" applyNumberFormat="1" applyFont="1" applyFill="1" applyAlignment="1">
      <alignment horizontal="center" vertical="center"/>
    </xf>
    <xf numFmtId="171" fontId="7" fillId="0" borderId="0" xfId="14" applyNumberFormat="1" applyFont="1" applyAlignment="1">
      <alignment horizontal="center" vertical="center"/>
    </xf>
    <xf numFmtId="171" fontId="14" fillId="0" borderId="0" xfId="14" applyNumberFormat="1" applyFont="1" applyAlignment="1">
      <alignment horizontal="center" vertical="center"/>
    </xf>
    <xf numFmtId="168" fontId="7" fillId="0" borderId="2" xfId="20" applyNumberFormat="1" applyFont="1" applyBorder="1" applyAlignment="1">
      <alignment horizontal="center"/>
    </xf>
    <xf numFmtId="168" fontId="7" fillId="0" borderId="2" xfId="17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 vertical="center"/>
    </xf>
    <xf numFmtId="3" fontId="7" fillId="0" borderId="0" xfId="16" applyNumberFormat="1" applyFont="1" applyAlignment="1">
      <alignment horizontal="center" vertical="center"/>
    </xf>
    <xf numFmtId="3" fontId="14" fillId="0" borderId="0" xfId="16" applyNumberFormat="1" applyFont="1" applyAlignment="1">
      <alignment horizontal="center" vertical="center"/>
    </xf>
    <xf numFmtId="170" fontId="7" fillId="0" borderId="2" xfId="20" applyNumberFormat="1" applyFont="1" applyBorder="1" applyAlignment="1">
      <alignment horizontal="center"/>
    </xf>
    <xf numFmtId="3" fontId="8" fillId="0" borderId="0" xfId="16" applyNumberFormat="1" applyFont="1"/>
    <xf numFmtId="3" fontId="15" fillId="3" borderId="3" xfId="16" applyNumberFormat="1" applyFont="1" applyFill="1" applyBorder="1" applyAlignment="1">
      <alignment horizontal="center" vertical="center"/>
    </xf>
    <xf numFmtId="171" fontId="15" fillId="3" borderId="3" xfId="14" applyNumberFormat="1" applyFont="1" applyFill="1" applyBorder="1" applyAlignment="1">
      <alignment horizontal="center" vertical="center"/>
    </xf>
    <xf numFmtId="10" fontId="15" fillId="3" borderId="9" xfId="16" applyNumberFormat="1" applyFont="1" applyFill="1" applyBorder="1"/>
    <xf numFmtId="10" fontId="15" fillId="3" borderId="4" xfId="16" applyNumberFormat="1" applyFont="1" applyFill="1" applyBorder="1"/>
    <xf numFmtId="0" fontId="15" fillId="3" borderId="4" xfId="16" applyFont="1" applyFill="1" applyBorder="1"/>
    <xf numFmtId="1" fontId="15" fillId="3" borderId="1" xfId="16" applyNumberFormat="1" applyFont="1" applyFill="1" applyBorder="1" applyAlignment="1">
      <alignment horizontal="center"/>
    </xf>
    <xf numFmtId="171" fontId="15" fillId="3" borderId="1" xfId="14" applyNumberFormat="1" applyFont="1" applyFill="1" applyBorder="1" applyAlignment="1">
      <alignment horizontal="center" vertical="center"/>
    </xf>
    <xf numFmtId="3" fontId="7" fillId="0" borderId="4" xfId="20" applyNumberFormat="1" applyFont="1" applyBorder="1" applyAlignment="1">
      <alignment horizontal="center" vertical="center"/>
    </xf>
    <xf numFmtId="3" fontId="7" fillId="0" borderId="4" xfId="20" applyNumberFormat="1" applyFont="1" applyBorder="1" applyAlignment="1">
      <alignment horizontal="center"/>
    </xf>
    <xf numFmtId="168" fontId="7" fillId="0" borderId="4" xfId="20" applyNumberFormat="1" applyFont="1" applyBorder="1" applyAlignment="1">
      <alignment horizontal="center" vertical="center"/>
    </xf>
    <xf numFmtId="9" fontId="7" fillId="0" borderId="0" xfId="29" applyFont="1" applyAlignment="1">
      <alignment horizontal="center" vertical="center"/>
    </xf>
    <xf numFmtId="1" fontId="7" fillId="0" borderId="2" xfId="20" applyNumberFormat="1" applyFont="1" applyBorder="1" applyAlignment="1">
      <alignment horizontal="center" vertical="center"/>
    </xf>
    <xf numFmtId="0" fontId="15" fillId="2" borderId="8" xfId="20" applyFont="1" applyFill="1" applyBorder="1" applyAlignment="1">
      <alignment horizontal="center" vertical="center"/>
    </xf>
    <xf numFmtId="0" fontId="9" fillId="0" borderId="0" xfId="16" applyFont="1"/>
    <xf numFmtId="0" fontId="15" fillId="2" borderId="9" xfId="20" applyFont="1" applyFill="1" applyBorder="1" applyAlignment="1">
      <alignment horizontal="center" vertical="center"/>
    </xf>
    <xf numFmtId="170" fontId="7" fillId="0" borderId="0" xfId="16" applyNumberFormat="1" applyFont="1"/>
    <xf numFmtId="9" fontId="8" fillId="0" borderId="0" xfId="29" applyFont="1"/>
    <xf numFmtId="9" fontId="15" fillId="0" borderId="0" xfId="29" applyFont="1"/>
    <xf numFmtId="9" fontId="14" fillId="0" borderId="0" xfId="29" applyFont="1"/>
    <xf numFmtId="9" fontId="15" fillId="0" borderId="0" xfId="29" applyFont="1" applyAlignment="1">
      <alignment horizontal="center" vertical="center"/>
    </xf>
    <xf numFmtId="3" fontId="7" fillId="0" borderId="0" xfId="20" applyNumberFormat="1" applyFont="1" applyAlignment="1">
      <alignment horizontal="center"/>
    </xf>
    <xf numFmtId="171" fontId="15" fillId="3" borderId="1" xfId="15" applyNumberFormat="1" applyFont="1" applyFill="1" applyBorder="1" applyAlignment="1">
      <alignment horizontal="center" vertical="center"/>
    </xf>
    <xf numFmtId="171" fontId="15" fillId="3" borderId="3" xfId="15" applyNumberFormat="1" applyFont="1" applyFill="1" applyBorder="1" applyAlignment="1">
      <alignment horizontal="center" vertical="center"/>
    </xf>
    <xf numFmtId="168" fontId="7" fillId="0" borderId="1" xfId="20" applyNumberFormat="1" applyFont="1" applyBorder="1" applyAlignment="1">
      <alignment horizontal="center" vertical="center"/>
    </xf>
    <xf numFmtId="168" fontId="7" fillId="0" borderId="2" xfId="17" applyNumberFormat="1" applyFont="1" applyBorder="1" applyAlignment="1">
      <alignment horizontal="center" vertical="center"/>
    </xf>
    <xf numFmtId="171" fontId="7" fillId="0" borderId="2" xfId="17" applyNumberFormat="1" applyFont="1" applyBorder="1" applyAlignment="1">
      <alignment horizontal="center"/>
    </xf>
    <xf numFmtId="9" fontId="10" fillId="0" borderId="0" xfId="29" applyFont="1" applyFill="1"/>
    <xf numFmtId="3" fontId="7" fillId="0" borderId="1" xfId="20" applyNumberFormat="1" applyFont="1" applyBorder="1" applyAlignment="1">
      <alignment horizontal="center" vertical="center"/>
    </xf>
    <xf numFmtId="3" fontId="7" fillId="0" borderId="2" xfId="17" applyNumberFormat="1" applyFont="1" applyBorder="1" applyAlignment="1">
      <alignment horizontal="center" vertical="center"/>
    </xf>
    <xf numFmtId="170" fontId="7" fillId="0" borderId="1" xfId="20" applyNumberFormat="1" applyFont="1" applyBorder="1" applyAlignment="1">
      <alignment horizontal="center" vertical="center"/>
    </xf>
    <xf numFmtId="170" fontId="7" fillId="0" borderId="2" xfId="20" applyNumberFormat="1" applyFont="1" applyBorder="1" applyAlignment="1">
      <alignment horizontal="center" vertical="center"/>
    </xf>
    <xf numFmtId="170" fontId="7" fillId="0" borderId="2" xfId="17" applyNumberFormat="1" applyFont="1" applyBorder="1" applyAlignment="1">
      <alignment horizontal="center"/>
    </xf>
    <xf numFmtId="170" fontId="7" fillId="0" borderId="2" xfId="17" applyNumberFormat="1" applyFont="1" applyBorder="1" applyAlignment="1">
      <alignment horizontal="center" vertical="center"/>
    </xf>
    <xf numFmtId="10" fontId="8" fillId="0" borderId="0" xfId="29" applyNumberFormat="1" applyFont="1"/>
    <xf numFmtId="10" fontId="8" fillId="0" borderId="9" xfId="29" applyNumberFormat="1" applyFont="1" applyFill="1" applyBorder="1" applyAlignment="1">
      <alignment horizontal="center"/>
    </xf>
    <xf numFmtId="10" fontId="8" fillId="0" borderId="8" xfId="29" applyNumberFormat="1" applyFont="1" applyFill="1" applyBorder="1" applyAlignment="1">
      <alignment horizontal="center"/>
    </xf>
    <xf numFmtId="10" fontId="8" fillId="0" borderId="5" xfId="29" applyNumberFormat="1" applyFont="1" applyFill="1" applyBorder="1" applyAlignment="1">
      <alignment horizontal="center"/>
    </xf>
    <xf numFmtId="0" fontId="15" fillId="2" borderId="8" xfId="20" applyFont="1" applyFill="1" applyBorder="1" applyAlignment="1">
      <alignment horizontal="center"/>
    </xf>
    <xf numFmtId="9" fontId="15" fillId="3" borderId="1" xfId="29" applyFont="1" applyFill="1" applyBorder="1" applyAlignment="1">
      <alignment horizontal="center" vertical="center"/>
    </xf>
    <xf numFmtId="0" fontId="15" fillId="2" borderId="9" xfId="20" applyFont="1" applyFill="1" applyBorder="1" applyAlignment="1">
      <alignment horizontal="center"/>
    </xf>
    <xf numFmtId="0" fontId="10" fillId="0" borderId="1" xfId="20" applyFont="1" applyBorder="1" applyAlignment="1">
      <alignment horizontal="center"/>
    </xf>
    <xf numFmtId="0" fontId="10" fillId="0" borderId="2" xfId="20" applyFont="1" applyBorder="1" applyAlignment="1">
      <alignment horizontal="center"/>
    </xf>
    <xf numFmtId="0" fontId="10" fillId="0" borderId="4" xfId="20" applyFont="1" applyBorder="1" applyAlignment="1">
      <alignment horizontal="center"/>
    </xf>
    <xf numFmtId="168" fontId="9" fillId="0" borderId="1" xfId="20" applyNumberFormat="1" applyFont="1" applyBorder="1" applyAlignment="1">
      <alignment horizontal="center"/>
    </xf>
    <xf numFmtId="168" fontId="9" fillId="0" borderId="2" xfId="20" applyNumberFormat="1" applyFont="1" applyBorder="1" applyAlignment="1">
      <alignment horizontal="center"/>
    </xf>
    <xf numFmtId="168" fontId="9" fillId="0" borderId="10" xfId="20" applyNumberFormat="1" applyFont="1" applyBorder="1" applyAlignment="1">
      <alignment horizontal="center"/>
    </xf>
    <xf numFmtId="168" fontId="9" fillId="0" borderId="7" xfId="20" applyNumberFormat="1" applyFont="1" applyBorder="1" applyAlignment="1">
      <alignment horizontal="center"/>
    </xf>
    <xf numFmtId="168" fontId="7" fillId="0" borderId="7" xfId="20" applyNumberFormat="1" applyFont="1" applyBorder="1" applyAlignment="1">
      <alignment horizontal="center"/>
    </xf>
    <xf numFmtId="168" fontId="7" fillId="0" borderId="7" xfId="20" applyNumberFormat="1" applyFont="1" applyBorder="1" applyAlignment="1">
      <alignment horizontal="center" vertical="center"/>
    </xf>
    <xf numFmtId="168" fontId="7" fillId="0" borderId="7" xfId="17" applyNumberFormat="1" applyFont="1" applyBorder="1" applyAlignment="1">
      <alignment horizontal="center"/>
    </xf>
    <xf numFmtId="168" fontId="7" fillId="0" borderId="2" xfId="2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 wrapText="1"/>
    </xf>
    <xf numFmtId="171" fontId="7" fillId="0" borderId="2" xfId="20" applyNumberFormat="1" applyFont="1" applyBorder="1" applyAlignment="1">
      <alignment horizontal="center"/>
    </xf>
    <xf numFmtId="171" fontId="7" fillId="0" borderId="2" xfId="14" applyNumberFormat="1" applyFont="1" applyBorder="1" applyAlignment="1">
      <alignment horizontal="center"/>
    </xf>
    <xf numFmtId="168" fontId="10" fillId="0" borderId="1" xfId="20" applyNumberFormat="1" applyFont="1" applyBorder="1" applyAlignment="1">
      <alignment horizontal="center"/>
    </xf>
    <xf numFmtId="168" fontId="10" fillId="0" borderId="2" xfId="20" applyNumberFormat="1" applyFont="1" applyBorder="1" applyAlignment="1">
      <alignment horizontal="center"/>
    </xf>
    <xf numFmtId="168" fontId="8" fillId="0" borderId="2" xfId="20" applyNumberFormat="1" applyFont="1" applyBorder="1" applyAlignment="1">
      <alignment horizontal="center"/>
    </xf>
    <xf numFmtId="3" fontId="9" fillId="0" borderId="1" xfId="2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</xf>
    <xf numFmtId="3" fontId="7" fillId="0" borderId="2" xfId="20" applyNumberFormat="1" applyFont="1" applyBorder="1" applyAlignment="1">
      <alignment horizontal="center" wrapText="1"/>
    </xf>
    <xf numFmtId="3" fontId="9" fillId="0" borderId="10" xfId="20" applyNumberFormat="1" applyFont="1" applyBorder="1" applyAlignment="1">
      <alignment horizontal="center"/>
    </xf>
    <xf numFmtId="3" fontId="9" fillId="0" borderId="7" xfId="20" applyNumberFormat="1" applyFont="1" applyBorder="1" applyAlignment="1">
      <alignment horizontal="center"/>
    </xf>
    <xf numFmtId="3" fontId="7" fillId="0" borderId="7" xfId="20" applyNumberFormat="1" applyFont="1" applyBorder="1" applyAlignment="1">
      <alignment horizontal="center"/>
    </xf>
    <xf numFmtId="3" fontId="10" fillId="0" borderId="1" xfId="20" applyNumberFormat="1" applyFont="1" applyBorder="1" applyAlignment="1">
      <alignment horizontal="center"/>
    </xf>
    <xf numFmtId="3" fontId="10" fillId="0" borderId="2" xfId="20" applyNumberFormat="1" applyFont="1" applyBorder="1" applyAlignment="1">
      <alignment horizontal="center"/>
    </xf>
    <xf numFmtId="3" fontId="8" fillId="0" borderId="2" xfId="20" applyNumberFormat="1" applyFont="1" applyBorder="1" applyAlignment="1">
      <alignment horizontal="center"/>
    </xf>
    <xf numFmtId="3" fontId="10" fillId="0" borderId="4" xfId="20" applyNumberFormat="1" applyFont="1" applyBorder="1" applyAlignment="1">
      <alignment horizontal="center"/>
    </xf>
    <xf numFmtId="170" fontId="7" fillId="0" borderId="1" xfId="20" applyNumberFormat="1" applyFont="1" applyBorder="1" applyAlignment="1">
      <alignment horizontal="center"/>
    </xf>
    <xf numFmtId="9" fontId="7" fillId="0" borderId="1" xfId="20" applyNumberFormat="1" applyFont="1" applyBorder="1" applyAlignment="1">
      <alignment horizontal="center"/>
    </xf>
    <xf numFmtId="9" fontId="7" fillId="0" borderId="2" xfId="20" applyNumberFormat="1" applyFont="1" applyBorder="1" applyAlignment="1">
      <alignment horizontal="center"/>
    </xf>
    <xf numFmtId="9" fontId="17" fillId="0" borderId="2" xfId="20" applyNumberFormat="1" applyFont="1" applyBorder="1" applyAlignment="1">
      <alignment horizontal="center"/>
    </xf>
    <xf numFmtId="1" fontId="10" fillId="0" borderId="0" xfId="0" applyNumberFormat="1" applyFont="1"/>
    <xf numFmtId="1" fontId="7" fillId="0" borderId="4" xfId="20" applyNumberFormat="1" applyFont="1" applyBorder="1" applyAlignment="1">
      <alignment horizontal="center" vertical="center"/>
    </xf>
    <xf numFmtId="17" fontId="15" fillId="3" borderId="12" xfId="16" applyNumberFormat="1" applyFont="1" applyFill="1" applyBorder="1" applyAlignment="1">
      <alignment horizontal="center" vertical="center"/>
    </xf>
    <xf numFmtId="9" fontId="15" fillId="3" borderId="12" xfId="29" applyFont="1" applyFill="1" applyBorder="1" applyAlignment="1">
      <alignment vertical="center"/>
    </xf>
    <xf numFmtId="9" fontId="15" fillId="3" borderId="8" xfId="29" applyFont="1" applyFill="1" applyBorder="1" applyAlignment="1">
      <alignment vertical="center"/>
    </xf>
    <xf numFmtId="3" fontId="7" fillId="0" borderId="13" xfId="20" applyNumberFormat="1" applyFont="1" applyBorder="1" applyAlignment="1">
      <alignment horizontal="center"/>
    </xf>
    <xf numFmtId="168" fontId="7" fillId="0" borderId="0" xfId="20" applyNumberFormat="1" applyFont="1" applyAlignment="1">
      <alignment horizontal="center" vertical="center"/>
    </xf>
    <xf numFmtId="168" fontId="10" fillId="0" borderId="4" xfId="20" applyNumberFormat="1" applyFont="1" applyBorder="1" applyAlignment="1">
      <alignment horizontal="center"/>
    </xf>
    <xf numFmtId="10" fontId="9" fillId="0" borderId="2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0" fontId="9" fillId="0" borderId="2" xfId="16" applyNumberFormat="1" applyFont="1" applyBorder="1" applyAlignment="1">
      <alignment horizontal="center" vertical="center"/>
    </xf>
    <xf numFmtId="9" fontId="9" fillId="0" borderId="0" xfId="29" applyFont="1" applyFill="1" applyBorder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9" fontId="10" fillId="0" borderId="0" xfId="29" applyFont="1" applyFill="1" applyBorder="1" applyAlignment="1">
      <alignment vertical="center"/>
    </xf>
    <xf numFmtId="10" fontId="9" fillId="0" borderId="1" xfId="29" applyNumberFormat="1" applyFont="1" applyFill="1" applyBorder="1" applyAlignment="1">
      <alignment horizontal="center" vertical="center"/>
    </xf>
    <xf numFmtId="10" fontId="9" fillId="0" borderId="2" xfId="29" applyNumberFormat="1" applyFont="1" applyFill="1" applyBorder="1" applyAlignment="1">
      <alignment horizontal="center" vertical="center"/>
    </xf>
    <xf numFmtId="10" fontId="9" fillId="0" borderId="4" xfId="29" applyNumberFormat="1" applyFont="1" applyFill="1" applyBorder="1" applyAlignment="1">
      <alignment horizontal="center" vertical="center"/>
    </xf>
    <xf numFmtId="10" fontId="9" fillId="0" borderId="2" xfId="31" applyNumberFormat="1" applyFont="1" applyFill="1" applyBorder="1" applyAlignment="1">
      <alignment horizontal="center" vertical="center"/>
    </xf>
    <xf numFmtId="171" fontId="7" fillId="0" borderId="6" xfId="17" applyNumberFormat="1" applyFont="1" applyBorder="1" applyAlignment="1">
      <alignment horizontal="center" vertical="center"/>
    </xf>
    <xf numFmtId="171" fontId="7" fillId="0" borderId="2" xfId="2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70" fontId="7" fillId="0" borderId="4" xfId="2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173" fontId="7" fillId="0" borderId="2" xfId="0" applyNumberFormat="1" applyFont="1" applyBorder="1" applyAlignment="1">
      <alignment horizontal="center"/>
    </xf>
    <xf numFmtId="173" fontId="7" fillId="0" borderId="4" xfId="0" applyNumberFormat="1" applyFont="1" applyBorder="1" applyAlignment="1">
      <alignment horizontal="center"/>
    </xf>
    <xf numFmtId="1" fontId="10" fillId="0" borderId="9" xfId="0" applyNumberFormat="1" applyFont="1" applyBorder="1" applyAlignment="1">
      <alignment horizontal="center" vertical="center"/>
    </xf>
    <xf numFmtId="173" fontId="10" fillId="0" borderId="9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10" fontId="10" fillId="0" borderId="9" xfId="0" applyNumberFormat="1" applyFont="1" applyBorder="1" applyAlignment="1">
      <alignment horizontal="center" vertical="center"/>
    </xf>
    <xf numFmtId="173" fontId="9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10" fontId="9" fillId="0" borderId="2" xfId="0" applyNumberFormat="1" applyFont="1" applyBorder="1" applyAlignment="1">
      <alignment horizontal="center"/>
    </xf>
    <xf numFmtId="173" fontId="9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1" fontId="18" fillId="0" borderId="0" xfId="0" applyNumberFormat="1" applyFont="1"/>
    <xf numFmtId="173" fontId="18" fillId="0" borderId="0" xfId="0" applyNumberFormat="1" applyFont="1"/>
    <xf numFmtId="3" fontId="18" fillId="0" borderId="0" xfId="0" applyNumberFormat="1" applyFont="1"/>
    <xf numFmtId="10" fontId="18" fillId="0" borderId="0" xfId="0" applyNumberFormat="1" applyFont="1"/>
    <xf numFmtId="173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73" fontId="9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1" fontId="7" fillId="0" borderId="1" xfId="20" applyNumberFormat="1" applyFont="1" applyBorder="1" applyAlignment="1">
      <alignment horizontal="center" vertical="center"/>
    </xf>
    <xf numFmtId="9" fontId="17" fillId="0" borderId="4" xfId="20" applyNumberFormat="1" applyFont="1" applyBorder="1" applyAlignment="1">
      <alignment horizontal="center"/>
    </xf>
    <xf numFmtId="10" fontId="21" fillId="0" borderId="2" xfId="0" applyNumberFormat="1" applyFont="1" applyBorder="1" applyAlignment="1">
      <alignment horizontal="center" vertical="center"/>
    </xf>
    <xf numFmtId="10" fontId="20" fillId="0" borderId="2" xfId="0" applyNumberFormat="1" applyFont="1" applyBorder="1" applyAlignment="1">
      <alignment horizontal="center" vertical="center"/>
    </xf>
    <xf numFmtId="10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3" fontId="19" fillId="0" borderId="2" xfId="0" applyNumberFormat="1" applyFon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73" fontId="19" fillId="0" borderId="4" xfId="0" applyNumberFormat="1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10" fontId="9" fillId="0" borderId="13" xfId="29" applyNumberFormat="1" applyFont="1" applyFill="1" applyBorder="1" applyAlignment="1">
      <alignment horizontal="center" vertical="center"/>
    </xf>
    <xf numFmtId="17" fontId="7" fillId="0" borderId="4" xfId="20" applyNumberFormat="1" applyFont="1" applyBorder="1" applyAlignment="1">
      <alignment horizontal="center"/>
    </xf>
    <xf numFmtId="17" fontId="7" fillId="0" borderId="2" xfId="20" applyNumberFormat="1" applyFont="1" applyBorder="1" applyAlignment="1">
      <alignment horizontal="center"/>
    </xf>
    <xf numFmtId="174" fontId="7" fillId="0" borderId="2" xfId="0" applyNumberFormat="1" applyFont="1" applyBorder="1" applyAlignment="1">
      <alignment horizontal="center"/>
    </xf>
    <xf numFmtId="170" fontId="7" fillId="0" borderId="4" xfId="17" applyNumberFormat="1" applyFont="1" applyBorder="1" applyAlignment="1">
      <alignment horizontal="center" vertical="center"/>
    </xf>
    <xf numFmtId="17" fontId="7" fillId="0" borderId="1" xfId="20" applyNumberFormat="1" applyFont="1" applyBorder="1" applyAlignment="1">
      <alignment horizontal="center" vertical="center"/>
    </xf>
    <xf numFmtId="17" fontId="7" fillId="0" borderId="2" xfId="20" applyNumberFormat="1" applyFont="1" applyBorder="1" applyAlignment="1">
      <alignment horizontal="center" vertical="center"/>
    </xf>
    <xf numFmtId="173" fontId="9" fillId="0" borderId="14" xfId="0" applyNumberFormat="1" applyFont="1" applyBorder="1" applyAlignment="1">
      <alignment horizontal="center" vertical="center"/>
    </xf>
    <xf numFmtId="10" fontId="9" fillId="0" borderId="5" xfId="29" applyNumberFormat="1" applyFont="1" applyFill="1" applyBorder="1" applyAlignment="1">
      <alignment horizontal="center" vertical="center"/>
    </xf>
    <xf numFmtId="173" fontId="9" fillId="0" borderId="0" xfId="0" applyNumberFormat="1" applyFont="1" applyAlignment="1">
      <alignment horizontal="center" vertical="center"/>
    </xf>
    <xf numFmtId="10" fontId="21" fillId="0" borderId="4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0" fontId="7" fillId="0" borderId="0" xfId="20" applyFont="1" applyAlignment="1">
      <alignment vertical="center"/>
    </xf>
    <xf numFmtId="0" fontId="14" fillId="0" borderId="0" xfId="20" applyFont="1"/>
    <xf numFmtId="0" fontId="8" fillId="0" borderId="0" xfId="20" applyFont="1" applyAlignment="1">
      <alignment horizontal="left" vertical="center"/>
    </xf>
    <xf numFmtId="4" fontId="8" fillId="0" borderId="0" xfId="20" applyNumberFormat="1" applyFont="1" applyAlignment="1">
      <alignment vertical="center"/>
    </xf>
    <xf numFmtId="0" fontId="8" fillId="0" borderId="0" xfId="20" applyFont="1" applyAlignment="1">
      <alignment vertical="center"/>
    </xf>
    <xf numFmtId="3" fontId="7" fillId="0" borderId="0" xfId="20" applyNumberFormat="1" applyFont="1" applyAlignment="1">
      <alignment horizontal="left" vertical="center"/>
    </xf>
    <xf numFmtId="3" fontId="8" fillId="0" borderId="0" xfId="20" applyNumberFormat="1" applyFont="1" applyAlignment="1">
      <alignment horizontal="right" vertical="center"/>
    </xf>
    <xf numFmtId="3" fontId="8" fillId="0" borderId="0" xfId="17" applyNumberFormat="1" applyFont="1" applyAlignment="1">
      <alignment horizontal="left" vertical="center"/>
    </xf>
    <xf numFmtId="0" fontId="8" fillId="0" borderId="0" xfId="17" applyFont="1" applyAlignment="1">
      <alignment horizontal="left" vertical="center"/>
    </xf>
    <xf numFmtId="0" fontId="7" fillId="0" borderId="0" xfId="20" applyFont="1" applyAlignment="1">
      <alignment wrapText="1"/>
    </xf>
    <xf numFmtId="0" fontId="23" fillId="0" borderId="0" xfId="17" applyFont="1" applyAlignment="1">
      <alignment horizontal="center" vertical="center" readingOrder="1"/>
    </xf>
    <xf numFmtId="172" fontId="7" fillId="0" borderId="0" xfId="29" applyNumberFormat="1" applyFont="1"/>
    <xf numFmtId="9" fontId="7" fillId="0" borderId="0" xfId="20" applyNumberFormat="1" applyFont="1"/>
    <xf numFmtId="10" fontId="7" fillId="0" borderId="0" xfId="20" applyNumberFormat="1" applyFont="1"/>
    <xf numFmtId="0" fontId="22" fillId="0" borderId="0" xfId="0" applyFont="1"/>
    <xf numFmtId="1" fontId="9" fillId="0" borderId="0" xfId="0" applyNumberFormat="1" applyFont="1"/>
    <xf numFmtId="173" fontId="9" fillId="0" borderId="0" xfId="0" applyNumberFormat="1" applyFont="1"/>
    <xf numFmtId="3" fontId="9" fillId="0" borderId="0" xfId="0" applyNumberFormat="1" applyFont="1"/>
    <xf numFmtId="10" fontId="9" fillId="0" borderId="0" xfId="0" applyNumberFormat="1" applyFont="1"/>
    <xf numFmtId="9" fontId="10" fillId="0" borderId="0" xfId="0" applyNumberFormat="1" applyFont="1" applyAlignment="1">
      <alignment vertical="center"/>
    </xf>
    <xf numFmtId="171" fontId="15" fillId="3" borderId="7" xfId="15" applyNumberFormat="1" applyFont="1" applyFill="1" applyBorder="1" applyAlignment="1">
      <alignment horizontal="center" vertical="center"/>
    </xf>
    <xf numFmtId="3" fontId="15" fillId="3" borderId="9" xfId="16" applyNumberFormat="1" applyFont="1" applyFill="1" applyBorder="1" applyAlignment="1">
      <alignment horizontal="center" vertical="center"/>
    </xf>
    <xf numFmtId="3" fontId="15" fillId="3" borderId="1" xfId="16" applyNumberFormat="1" applyFont="1" applyFill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0" fontId="7" fillId="0" borderId="2" xfId="29" applyNumberFormat="1" applyFont="1" applyFill="1" applyBorder="1" applyAlignment="1">
      <alignment horizontal="center" vertical="center"/>
    </xf>
    <xf numFmtId="10" fontId="7" fillId="0" borderId="4" xfId="29" applyNumberFormat="1" applyFont="1" applyFill="1" applyBorder="1" applyAlignment="1">
      <alignment horizontal="center" vertical="center"/>
    </xf>
    <xf numFmtId="10" fontId="7" fillId="0" borderId="1" xfId="29" applyNumberFormat="1" applyFont="1" applyFill="1" applyBorder="1" applyAlignment="1">
      <alignment horizontal="center" vertical="center"/>
    </xf>
    <xf numFmtId="0" fontId="7" fillId="0" borderId="0" xfId="20" applyFont="1" applyAlignment="1">
      <alignment horizontal="center"/>
    </xf>
    <xf numFmtId="0" fontId="15" fillId="2" borderId="11" xfId="20" applyFont="1" applyFill="1" applyBorder="1" applyAlignment="1">
      <alignment horizontal="center"/>
    </xf>
    <xf numFmtId="0" fontId="15" fillId="2" borderId="12" xfId="20" applyFont="1" applyFill="1" applyBorder="1" applyAlignment="1">
      <alignment horizontal="center"/>
    </xf>
    <xf numFmtId="0" fontId="15" fillId="2" borderId="8" xfId="20" applyFont="1" applyFill="1" applyBorder="1" applyAlignment="1">
      <alignment horizontal="center"/>
    </xf>
    <xf numFmtId="0" fontId="15" fillId="2" borderId="1" xfId="20" applyFont="1" applyFill="1" applyBorder="1" applyAlignment="1">
      <alignment horizontal="center" vertical="center"/>
    </xf>
    <xf numFmtId="0" fontId="15" fillId="2" borderId="4" xfId="20" applyFont="1" applyFill="1" applyBorder="1" applyAlignment="1">
      <alignment horizontal="center" vertical="center"/>
    </xf>
    <xf numFmtId="0" fontId="15" fillId="2" borderId="11" xfId="20" applyFont="1" applyFill="1" applyBorder="1" applyAlignment="1">
      <alignment horizontal="center" vertical="center"/>
    </xf>
    <xf numFmtId="0" fontId="15" fillId="2" borderId="8" xfId="20" applyFont="1" applyFill="1" applyBorder="1" applyAlignment="1">
      <alignment horizontal="center" vertical="center"/>
    </xf>
    <xf numFmtId="0" fontId="15" fillId="2" borderId="12" xfId="20" applyFont="1" applyFill="1" applyBorder="1" applyAlignment="1">
      <alignment horizontal="center" vertical="center"/>
    </xf>
    <xf numFmtId="0" fontId="15" fillId="3" borderId="1" xfId="16" applyFont="1" applyFill="1" applyBorder="1" applyAlignment="1">
      <alignment horizontal="center" vertical="center"/>
    </xf>
    <xf numFmtId="0" fontId="15" fillId="3" borderId="2" xfId="16" applyFont="1" applyFill="1" applyBorder="1" applyAlignment="1">
      <alignment horizontal="center" vertical="center"/>
    </xf>
    <xf numFmtId="17" fontId="15" fillId="3" borderId="11" xfId="16" applyNumberFormat="1" applyFont="1" applyFill="1" applyBorder="1" applyAlignment="1">
      <alignment horizontal="center" vertical="center"/>
    </xf>
    <xf numFmtId="17" fontId="15" fillId="3" borderId="8" xfId="16" applyNumberFormat="1" applyFont="1" applyFill="1" applyBorder="1" applyAlignment="1">
      <alignment horizontal="center" vertical="center"/>
    </xf>
    <xf numFmtId="17" fontId="15" fillId="3" borderId="12" xfId="16" applyNumberFormat="1" applyFont="1" applyFill="1" applyBorder="1" applyAlignment="1">
      <alignment horizontal="center" vertical="center"/>
    </xf>
    <xf numFmtId="9" fontId="10" fillId="0" borderId="3" xfId="29" applyFont="1" applyFill="1" applyBorder="1" applyAlignment="1">
      <alignment horizontal="center" vertical="center"/>
    </xf>
    <xf numFmtId="9" fontId="10" fillId="0" borderId="13" xfId="29" applyFont="1" applyFill="1" applyBorder="1" applyAlignment="1">
      <alignment horizontal="center" vertical="center"/>
    </xf>
    <xf numFmtId="9" fontId="10" fillId="0" borderId="5" xfId="29" applyFont="1" applyFill="1" applyBorder="1" applyAlignment="1">
      <alignment horizontal="center" vertical="center"/>
    </xf>
    <xf numFmtId="10" fontId="15" fillId="3" borderId="10" xfId="16" applyNumberFormat="1" applyFont="1" applyFill="1" applyBorder="1" applyAlignment="1">
      <alignment horizontal="center" vertical="center"/>
    </xf>
    <xf numFmtId="10" fontId="15" fillId="3" borderId="3" xfId="16" applyNumberFormat="1" applyFont="1" applyFill="1" applyBorder="1" applyAlignment="1">
      <alignment horizontal="center" vertical="center"/>
    </xf>
    <xf numFmtId="10" fontId="15" fillId="3" borderId="6" xfId="16" applyNumberFormat="1" applyFont="1" applyFill="1" applyBorder="1" applyAlignment="1">
      <alignment horizontal="center" vertical="center"/>
    </xf>
    <xf numFmtId="10" fontId="15" fillId="3" borderId="5" xfId="16" applyNumberFormat="1" applyFont="1" applyFill="1" applyBorder="1" applyAlignment="1">
      <alignment horizontal="center" vertical="center"/>
    </xf>
    <xf numFmtId="0" fontId="7" fillId="0" borderId="0" xfId="16" applyFont="1"/>
    <xf numFmtId="0" fontId="15" fillId="3" borderId="4" xfId="16" applyFont="1" applyFill="1" applyBorder="1" applyAlignment="1">
      <alignment horizontal="center" vertical="center"/>
    </xf>
    <xf numFmtId="9" fontId="15" fillId="3" borderId="1" xfId="16" applyNumberFormat="1" applyFont="1" applyFill="1" applyBorder="1" applyAlignment="1">
      <alignment horizontal="center" vertical="center"/>
    </xf>
    <xf numFmtId="9" fontId="15" fillId="3" borderId="4" xfId="16" applyNumberFormat="1" applyFont="1" applyFill="1" applyBorder="1" applyAlignment="1">
      <alignment horizontal="center" vertical="center"/>
    </xf>
    <xf numFmtId="9" fontId="15" fillId="3" borderId="1" xfId="31" applyFont="1" applyFill="1" applyBorder="1" applyAlignment="1">
      <alignment horizontal="center" vertical="center"/>
    </xf>
    <xf numFmtId="9" fontId="15" fillId="3" borderId="2" xfId="31" applyFont="1" applyFill="1" applyBorder="1" applyAlignment="1">
      <alignment horizontal="center" vertical="center"/>
    </xf>
    <xf numFmtId="9" fontId="10" fillId="0" borderId="3" xfId="0" applyNumberFormat="1" applyFont="1" applyBorder="1" applyAlignment="1">
      <alignment horizontal="center" vertical="center"/>
    </xf>
    <xf numFmtId="9" fontId="10" fillId="0" borderId="13" xfId="0" applyNumberFormat="1" applyFont="1" applyBorder="1" applyAlignment="1">
      <alignment horizontal="center" vertical="center"/>
    </xf>
    <xf numFmtId="9" fontId="10" fillId="0" borderId="5" xfId="0" applyNumberFormat="1" applyFont="1" applyBorder="1" applyAlignment="1">
      <alignment horizontal="center" vertical="center"/>
    </xf>
    <xf numFmtId="9" fontId="15" fillId="3" borderId="2" xfId="16" applyNumberFormat="1" applyFont="1" applyFill="1" applyBorder="1" applyAlignment="1">
      <alignment horizontal="center" vertical="center"/>
    </xf>
  </cellXfs>
  <cellStyles count="37">
    <cellStyle name="Comma 2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2 2" xfId="5" xr:uid="{00000000-0005-0000-0000-000004000000}"/>
    <cellStyle name="Millares 2 2 2 2" xfId="6" xr:uid="{00000000-0005-0000-0000-000005000000}"/>
    <cellStyle name="Millares 2 2 3" xfId="7" xr:uid="{00000000-0005-0000-0000-000006000000}"/>
    <cellStyle name="Millares 2 3" xfId="8" xr:uid="{00000000-0005-0000-0000-000007000000}"/>
    <cellStyle name="Millares 2 3 2" xfId="9" xr:uid="{00000000-0005-0000-0000-000008000000}"/>
    <cellStyle name="Millares 2 4" xfId="33" xr:uid="{92F78DB0-1506-40B7-AE60-66B0636549C8}"/>
    <cellStyle name="Millares 3" xfId="10" xr:uid="{00000000-0005-0000-0000-000009000000}"/>
    <cellStyle name="Millares 3 2" xfId="11" xr:uid="{00000000-0005-0000-0000-00000A000000}"/>
    <cellStyle name="Millares 3 2 2" xfId="12" xr:uid="{00000000-0005-0000-0000-00000B000000}"/>
    <cellStyle name="Millares 3 3" xfId="13" xr:uid="{00000000-0005-0000-0000-00000C000000}"/>
    <cellStyle name="Millares 4" xfId="32" xr:uid="{CCD1E03C-90AB-4898-91A5-F6CE7B2C8BB3}"/>
    <cellStyle name="Moneda" xfId="14" builtinId="4"/>
    <cellStyle name="Moneda 2" xfId="15" xr:uid="{00000000-0005-0000-0000-00000E000000}"/>
    <cellStyle name="Normal" xfId="0" builtinId="0"/>
    <cellStyle name="Normal 10" xfId="35" xr:uid="{38D3124B-0DC8-446F-92A1-D394B4EB12A1}"/>
    <cellStyle name="Normal 2" xfId="16" xr:uid="{00000000-0005-0000-0000-000010000000}"/>
    <cellStyle name="Normal 2 2" xfId="17" xr:uid="{00000000-0005-0000-0000-000011000000}"/>
    <cellStyle name="Normal 2 3" xfId="18" xr:uid="{00000000-0005-0000-0000-000012000000}"/>
    <cellStyle name="Normal 2 4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Normal 9" xfId="34" xr:uid="{05154CEC-27BE-46AF-9942-A0AE40B8C1C9}"/>
    <cellStyle name="Percent 2" xfId="28" xr:uid="{00000000-0005-0000-0000-00001C000000}"/>
    <cellStyle name="Porcentaje" xfId="29" builtinId="5"/>
    <cellStyle name="Porcentaje 2" xfId="30" xr:uid="{00000000-0005-0000-0000-00001E000000}"/>
    <cellStyle name="Porcentaje 3" xfId="31" xr:uid="{00000000-0005-0000-0000-00001F000000}"/>
    <cellStyle name="Porcentaje 4" xfId="36" xr:uid="{31A9BF98-6B96-444D-BC00-C4380900D2E9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de 1994 a 2025 (ene - dic)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964802575572308E-2"/>
          <c:y val="0.1918982804085175"/>
          <c:w val="0.86813721132929877"/>
          <c:h val="0.7493794112110767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C-460A-9FB2-65FDA5ED27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1-4738-8B67-9B42D70768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41-4738-8B67-9B42D70768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1-4738-8B67-9B42D70768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1-4738-8B67-9B42D70768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1-4738-8B67-9B42D70768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C-460A-9FB2-65FDA5ED27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C-460A-9FB2-65FDA5ED27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C-460A-9FB2-65FDA5ED27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C-460A-9FB2-65FDA5ED27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C-460A-9FB2-65FDA5ED27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C-460A-9FB2-65FDA5ED27B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1-4738-8B67-9B42D70768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1-4738-8B67-9B42D70768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1-4738-8B67-9B42D70768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1-4738-8B67-9B42D70768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1-4738-8B67-9B42D70768F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RESUMEN!$AH$10:$AH$42</c:f>
              <c:numCache>
                <c:formatCode>General</c:formatCode>
                <c:ptCount val="3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</c:numCache>
            </c:numRef>
          </c:cat>
          <c:val>
            <c:numRef>
              <c:f>RESUMEN!$AU$10:$AU$41</c:f>
              <c:numCache>
                <c:formatCode>#,##0</c:formatCode>
                <c:ptCount val="32"/>
                <c:pt idx="0">
                  <c:v>156200837</c:v>
                </c:pt>
                <c:pt idx="1">
                  <c:v>190862764</c:v>
                </c:pt>
                <c:pt idx="2">
                  <c:v>188541533</c:v>
                </c:pt>
                <c:pt idx="3">
                  <c:v>240004270</c:v>
                </c:pt>
                <c:pt idx="4">
                  <c:v>252985907</c:v>
                </c:pt>
                <c:pt idx="5">
                  <c:v>209040500</c:v>
                </c:pt>
                <c:pt idx="6">
                  <c:v>82955793</c:v>
                </c:pt>
                <c:pt idx="7">
                  <c:v>99801296</c:v>
                </c:pt>
                <c:pt idx="8">
                  <c:v>103033746</c:v>
                </c:pt>
                <c:pt idx="9">
                  <c:v>126750834</c:v>
                </c:pt>
                <c:pt idx="10">
                  <c:v>158460630</c:v>
                </c:pt>
                <c:pt idx="11">
                  <c:v>212575213</c:v>
                </c:pt>
                <c:pt idx="12">
                  <c:v>264361763</c:v>
                </c:pt>
                <c:pt idx="13">
                  <c:v>273137769</c:v>
                </c:pt>
                <c:pt idx="14">
                  <c:v>294733588</c:v>
                </c:pt>
                <c:pt idx="15">
                  <c:v>299333918</c:v>
                </c:pt>
                <c:pt idx="16">
                  <c:v>322326680</c:v>
                </c:pt>
                <c:pt idx="17">
                  <c:v>392464787</c:v>
                </c:pt>
                <c:pt idx="18">
                  <c:v>449796390</c:v>
                </c:pt>
                <c:pt idx="19">
                  <c:v>474236376</c:v>
                </c:pt>
                <c:pt idx="20">
                  <c:v>611048021</c:v>
                </c:pt>
                <c:pt idx="21">
                  <c:v>720308833</c:v>
                </c:pt>
                <c:pt idx="22">
                  <c:v>799854741</c:v>
                </c:pt>
                <c:pt idx="23">
                  <c:v>938583529</c:v>
                </c:pt>
                <c:pt idx="24">
                  <c:v>1115223755</c:v>
                </c:pt>
                <c:pt idx="25">
                  <c:v>1407942105</c:v>
                </c:pt>
                <c:pt idx="26">
                  <c:v>1491132214</c:v>
                </c:pt>
                <c:pt idx="27">
                  <c:v>1855634851</c:v>
                </c:pt>
                <c:pt idx="28">
                  <c:v>2338728845</c:v>
                </c:pt>
                <c:pt idx="29">
                  <c:v>2676645175</c:v>
                </c:pt>
                <c:pt idx="30">
                  <c:v>2671219027</c:v>
                </c:pt>
                <c:pt idx="31">
                  <c:v>3074152887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18440"/>
        <c:axId val="1"/>
      </c:barChart>
      <c:lineChart>
        <c:grouping val="standard"/>
        <c:varyColors val="0"/>
        <c:ser>
          <c:idx val="1"/>
          <c:order val="0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 w="34925">
              <a:solidFill>
                <a:srgbClr val="FFC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 w="25400">
                <a:solidFill>
                  <a:srgbClr val="FFC000">
                    <a:alpha val="80000"/>
                  </a:srgbClr>
                </a:solidFill>
                <a:prstDash val="solid"/>
              </a:ln>
            </c:spPr>
          </c:marker>
          <c:dLbls>
            <c:dLbl>
              <c:idx val="1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60C-460A-9FB2-65FDA5ED27B9}"/>
                </c:ext>
              </c:extLst>
            </c:dLbl>
            <c:dLbl>
              <c:idx val="3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60C-460A-9FB2-65FDA5ED27B9}"/>
                </c:ext>
              </c:extLst>
            </c:dLbl>
            <c:dLbl>
              <c:idx val="4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60C-460A-9FB2-65FDA5ED27B9}"/>
                </c:ext>
              </c:extLst>
            </c:dLbl>
            <c:dLbl>
              <c:idx val="6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0C-460A-9FB2-65FDA5ED27B9}"/>
                </c:ext>
              </c:extLst>
            </c:dLbl>
            <c:dLbl>
              <c:idx val="7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60C-460A-9FB2-65FDA5ED27B9}"/>
                </c:ext>
              </c:extLst>
            </c:dLbl>
            <c:dLbl>
              <c:idx val="8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0C-460A-9FB2-65FDA5ED27B9}"/>
                </c:ext>
              </c:extLst>
            </c:dLbl>
            <c:dLbl>
              <c:idx val="9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60C-460A-9FB2-65FDA5ED27B9}"/>
                </c:ext>
              </c:extLst>
            </c:dLbl>
            <c:dLbl>
              <c:idx val="1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60C-460A-9FB2-65FDA5ED27B9}"/>
                </c:ext>
              </c:extLst>
            </c:dLbl>
            <c:dLbl>
              <c:idx val="11"/>
              <c:layout>
                <c:manualLayout>
                  <c:x val="-1.1257911425211752E-2"/>
                  <c:y val="-0.1188797348823794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0C-460A-9FB2-65FDA5ED27B9}"/>
                </c:ext>
              </c:extLst>
            </c:dLbl>
            <c:dLbl>
              <c:idx val="12"/>
              <c:layout>
                <c:manualLayout>
                  <c:x val="-1.0471882732441217E-2"/>
                  <c:y val="-0.1213105667111171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0C-460A-9FB2-65FDA5ED27B9}"/>
                </c:ext>
              </c:extLst>
            </c:dLbl>
            <c:dLbl>
              <c:idx val="13"/>
              <c:layout>
                <c:manualLayout>
                  <c:x val="-1.1257911425211752E-2"/>
                  <c:y val="-0.1261722303685926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0C-460A-9FB2-65FDA5ED27B9}"/>
                </c:ext>
              </c:extLst>
            </c:dLbl>
            <c:dLbl>
              <c:idx val="14"/>
              <c:layout>
                <c:manualLayout>
                  <c:x val="-1.047188273244116E-2"/>
                  <c:y val="-0.1164489030536415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0C-460A-9FB2-65FDA5ED27B9}"/>
                </c:ext>
              </c:extLst>
            </c:dLbl>
            <c:dLbl>
              <c:idx val="15"/>
              <c:layout>
                <c:manualLayout>
                  <c:x val="-1.0416231235950145E-2"/>
                  <c:y val="-0.124320961204357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6-4F43-9254-C11FBB6B2FA8}"/>
                </c:ext>
              </c:extLst>
            </c:dLbl>
            <c:dLbl>
              <c:idx val="16"/>
              <c:layout>
                <c:manualLayout>
                  <c:x val="-1.0416231235950259E-2"/>
                  <c:y val="-0.112345134646009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D6-4F43-9254-C11FBB6B2FA8}"/>
                </c:ext>
              </c:extLst>
            </c:dLbl>
            <c:dLbl>
              <c:idx val="17"/>
              <c:layout>
                <c:manualLayout>
                  <c:x val="-1.0416231235950145E-2"/>
                  <c:y val="-0.114740299957679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6-4F43-9254-C11FBB6B2FA8}"/>
                </c:ext>
              </c:extLst>
            </c:dLbl>
            <c:dLbl>
              <c:idx val="18"/>
              <c:layout>
                <c:manualLayout>
                  <c:x val="-1.0416231235950145E-2"/>
                  <c:y val="-0.131566430570004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6-4F43-9254-C11FBB6B2FA8}"/>
                </c:ext>
              </c:extLst>
            </c:dLbl>
            <c:dLbl>
              <c:idx val="2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60C-460A-9FB2-65FDA5ED27B9}"/>
                </c:ext>
              </c:extLst>
            </c:dLbl>
            <c:dLbl>
              <c:idx val="21"/>
              <c:layout>
                <c:manualLayout>
                  <c:x val="-1.0416231235950145E-2"/>
                  <c:y val="-0.1243809346349956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0C-460A-9FB2-65FDA5ED27B9}"/>
                </c:ext>
              </c:extLst>
            </c:dLbl>
            <c:dLbl>
              <c:idx val="22"/>
              <c:layout>
                <c:manualLayout>
                  <c:x val="-1.0416231235950145E-2"/>
                  <c:y val="-0.13635676119334311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0C-460A-9FB2-65FDA5ED27B9}"/>
                </c:ext>
              </c:extLst>
            </c:dLbl>
            <c:dLbl>
              <c:idx val="23"/>
              <c:layout>
                <c:manualLayout>
                  <c:x val="-1.0416231235950145E-2"/>
                  <c:y val="-0.1459374224400209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0C-460A-9FB2-65FDA5ED27B9}"/>
                </c:ext>
              </c:extLst>
            </c:dLbl>
            <c:dLbl>
              <c:idx val="24"/>
              <c:layout>
                <c:manualLayout>
                  <c:x val="-1.0416231235950259E-2"/>
                  <c:y val="-0.1794697368033935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0C-460A-9FB2-65FDA5ED27B9}"/>
                </c:ext>
              </c:extLst>
            </c:dLbl>
            <c:dLbl>
              <c:idx val="25"/>
              <c:layout>
                <c:manualLayout>
                  <c:x val="-1.04753974027581E-2"/>
                  <c:y val="-0.243204058965163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0C-460A-9FB2-65FDA5ED27B9}"/>
                </c:ext>
              </c:extLst>
            </c:dLbl>
            <c:dLbl>
              <c:idx val="26"/>
              <c:layout>
                <c:manualLayout>
                  <c:x val="-9.6891048957543306E-3"/>
                  <c:y val="-0.2885378872820293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0C-460A-9FB2-65FDA5ED27B9}"/>
                </c:ext>
              </c:extLst>
            </c:dLbl>
            <c:dLbl>
              <c:idx val="27"/>
              <c:layout>
                <c:manualLayout>
                  <c:x val="-1.0348758072077469E-2"/>
                  <c:y val="-0.11622831998201553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0C-460A-9FB2-65FDA5ED27B9}"/>
                </c:ext>
              </c:extLst>
            </c:dLbl>
            <c:dLbl>
              <c:idx val="28"/>
              <c:layout>
                <c:manualLayout>
                  <c:x val="-1.0230710345428131E-2"/>
                  <c:y val="0.1002676919027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6-4F43-9254-C11FBB6B2FA8}"/>
                </c:ext>
              </c:extLst>
            </c:dLbl>
            <c:dLbl>
              <c:idx val="29"/>
              <c:layout>
                <c:manualLayout>
                  <c:x val="-1.1381323908189089E-2"/>
                  <c:y val="-9.1388820524432299E-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4-452F-BA00-DF78885FEF04}"/>
                </c:ext>
              </c:extLst>
            </c:dLbl>
            <c:dLbl>
              <c:idx val="30"/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911-40EA-89CA-F498922D0A20}"/>
                </c:ext>
              </c:extLst>
            </c:dLbl>
            <c:dLbl>
              <c:idx val="31"/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BA0-42F2-BF53-66CA66A03CAE}"/>
                </c:ext>
              </c:extLst>
            </c:dLbl>
            <c:numFmt formatCode="[$$-300A]\ 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RESUMEN!$AH$10:$AH$42</c:f>
              <c:numCache>
                <c:formatCode>General</c:formatCode>
                <c:ptCount val="3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</c:numCache>
            </c:numRef>
          </c:cat>
          <c:val>
            <c:numRef>
              <c:f>RESUMEN!$AU$46:$AU$77</c:f>
              <c:numCache>
                <c:formatCode>"$"\ #,##0</c:formatCode>
                <c:ptCount val="32"/>
                <c:pt idx="0">
                  <c:v>514300354.88</c:v>
                </c:pt>
                <c:pt idx="1">
                  <c:v>665174329.74000001</c:v>
                </c:pt>
                <c:pt idx="2">
                  <c:v>615307841.98999989</c:v>
                </c:pt>
                <c:pt idx="3">
                  <c:v>871664843.89999986</c:v>
                </c:pt>
                <c:pt idx="4">
                  <c:v>875050894.00999999</c:v>
                </c:pt>
                <c:pt idx="5">
                  <c:v>616942114.93999994</c:v>
                </c:pt>
                <c:pt idx="6">
                  <c:v>297408403.40000004</c:v>
                </c:pt>
                <c:pt idx="7">
                  <c:v>280694073.07999998</c:v>
                </c:pt>
                <c:pt idx="8">
                  <c:v>263859174.42000002</c:v>
                </c:pt>
                <c:pt idx="9">
                  <c:v>303820895.88</c:v>
                </c:pt>
                <c:pt idx="10">
                  <c:v>350147733.06</c:v>
                </c:pt>
                <c:pt idx="11">
                  <c:v>480251487.00000006</c:v>
                </c:pt>
                <c:pt idx="12">
                  <c:v>597670743.39999998</c:v>
                </c:pt>
                <c:pt idx="13">
                  <c:v>582028512.14999998</c:v>
                </c:pt>
                <c:pt idx="14">
                  <c:v>673469146.78000009</c:v>
                </c:pt>
                <c:pt idx="15">
                  <c:v>607254114.25</c:v>
                </c:pt>
                <c:pt idx="16">
                  <c:v>735480173.53000009</c:v>
                </c:pt>
                <c:pt idx="17">
                  <c:v>993365390.69999993</c:v>
                </c:pt>
                <c:pt idx="18">
                  <c:v>1133323708.5599997</c:v>
                </c:pt>
                <c:pt idx="19">
                  <c:v>1620611908.1199999</c:v>
                </c:pt>
                <c:pt idx="20">
                  <c:v>2289617267.9400001</c:v>
                </c:pt>
                <c:pt idx="21">
                  <c:v>2304901984.2900004</c:v>
                </c:pt>
                <c:pt idx="22">
                  <c:v>2455284864.4899998</c:v>
                </c:pt>
                <c:pt idx="23">
                  <c:v>2860631432.77</c:v>
                </c:pt>
                <c:pt idx="24">
                  <c:v>3198715522.9999995</c:v>
                </c:pt>
                <c:pt idx="25">
                  <c:v>3652684080.6599998</c:v>
                </c:pt>
                <c:pt idx="26">
                  <c:v>3611870630.02</c:v>
                </c:pt>
                <c:pt idx="27">
                  <c:v>5078825249.4800005</c:v>
                </c:pt>
                <c:pt idx="28">
                  <c:v>6653184849.6999998</c:v>
                </c:pt>
                <c:pt idx="29">
                  <c:v>6288727456.2399998</c:v>
                </c:pt>
                <c:pt idx="30">
                  <c:v>6068447480.2550001</c:v>
                </c:pt>
                <c:pt idx="31">
                  <c:v>7474714054.3670015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28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9000000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412818440"/>
        <c:crosses val="max"/>
        <c:crossBetween val="between"/>
        <c:majorUnit val="10000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900000000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800016219882632"/>
          <c:y val="0.13513565869389335"/>
          <c:w val="0.10117649444100385"/>
          <c:h val="7.2546349578950953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- enero 2017 a febrero 2026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layout>
        <c:manualLayout>
          <c:xMode val="edge"/>
          <c:yMode val="edge"/>
          <c:x val="0.30388813760465239"/>
          <c:y val="1.46765015919766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101702523908328E-2"/>
          <c:y val="0.20270775918643363"/>
          <c:w val="0.88640672766067108"/>
          <c:h val="0.70006515609821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RESUMEN!$AB$10:$AB$120</c:f>
              <c:numCache>
                <c:formatCode>mmm\-yy</c:formatCode>
                <c:ptCount val="11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RESUMEN!$AC$10:$AC$120</c:f>
              <c:numCache>
                <c:formatCode>#,##0</c:formatCode>
                <c:ptCount val="111"/>
                <c:pt idx="0">
                  <c:v>64303584</c:v>
                </c:pt>
                <c:pt idx="1">
                  <c:v>66620606</c:v>
                </c:pt>
                <c:pt idx="2">
                  <c:v>71869640</c:v>
                </c:pt>
                <c:pt idx="3">
                  <c:v>79851780</c:v>
                </c:pt>
                <c:pt idx="4">
                  <c:v>85869921</c:v>
                </c:pt>
                <c:pt idx="5">
                  <c:v>86082995</c:v>
                </c:pt>
                <c:pt idx="6">
                  <c:v>91361157</c:v>
                </c:pt>
                <c:pt idx="7">
                  <c:v>73629117</c:v>
                </c:pt>
                <c:pt idx="8">
                  <c:v>67692637</c:v>
                </c:pt>
                <c:pt idx="9">
                  <c:v>88432893</c:v>
                </c:pt>
                <c:pt idx="10">
                  <c:v>70957849</c:v>
                </c:pt>
                <c:pt idx="11">
                  <c:v>91911350</c:v>
                </c:pt>
                <c:pt idx="12">
                  <c:v>76740046</c:v>
                </c:pt>
                <c:pt idx="13">
                  <c:v>76478433</c:v>
                </c:pt>
                <c:pt idx="14">
                  <c:v>83568002</c:v>
                </c:pt>
                <c:pt idx="15">
                  <c:v>106117594</c:v>
                </c:pt>
                <c:pt idx="16">
                  <c:v>107592012</c:v>
                </c:pt>
                <c:pt idx="17">
                  <c:v>88303488</c:v>
                </c:pt>
                <c:pt idx="18">
                  <c:v>97947911</c:v>
                </c:pt>
                <c:pt idx="19">
                  <c:v>97434163</c:v>
                </c:pt>
                <c:pt idx="20">
                  <c:v>88599933</c:v>
                </c:pt>
                <c:pt idx="21">
                  <c:v>98449999</c:v>
                </c:pt>
                <c:pt idx="22">
                  <c:v>96842610</c:v>
                </c:pt>
                <c:pt idx="23">
                  <c:v>97149564</c:v>
                </c:pt>
                <c:pt idx="24">
                  <c:v>89192404</c:v>
                </c:pt>
                <c:pt idx="25">
                  <c:v>99644130</c:v>
                </c:pt>
                <c:pt idx="26">
                  <c:v>117737601</c:v>
                </c:pt>
                <c:pt idx="27">
                  <c:v>122841387</c:v>
                </c:pt>
                <c:pt idx="28">
                  <c:v>125293328</c:v>
                </c:pt>
                <c:pt idx="29">
                  <c:v>123967355</c:v>
                </c:pt>
                <c:pt idx="30">
                  <c:v>123831883</c:v>
                </c:pt>
                <c:pt idx="31">
                  <c:v>124943552</c:v>
                </c:pt>
                <c:pt idx="32">
                  <c:v>112033456</c:v>
                </c:pt>
                <c:pt idx="33">
                  <c:v>116745652</c:v>
                </c:pt>
                <c:pt idx="34">
                  <c:v>135273597</c:v>
                </c:pt>
                <c:pt idx="35">
                  <c:v>105986034</c:v>
                </c:pt>
                <c:pt idx="36">
                  <c:v>109712762</c:v>
                </c:pt>
                <c:pt idx="37">
                  <c:v>131998915</c:v>
                </c:pt>
                <c:pt idx="38">
                  <c:v>115811924</c:v>
                </c:pt>
                <c:pt idx="39">
                  <c:v>127751797</c:v>
                </c:pt>
                <c:pt idx="40">
                  <c:v>159145827</c:v>
                </c:pt>
                <c:pt idx="41">
                  <c:v>122263463</c:v>
                </c:pt>
                <c:pt idx="42">
                  <c:v>98311746</c:v>
                </c:pt>
                <c:pt idx="43">
                  <c:v>115666912</c:v>
                </c:pt>
                <c:pt idx="44">
                  <c:v>118950401</c:v>
                </c:pt>
                <c:pt idx="45">
                  <c:v>141703470</c:v>
                </c:pt>
                <c:pt idx="46">
                  <c:v>154257289</c:v>
                </c:pt>
                <c:pt idx="47">
                  <c:v>95557708</c:v>
                </c:pt>
                <c:pt idx="48">
                  <c:v>101421858</c:v>
                </c:pt>
                <c:pt idx="49">
                  <c:v>126636641</c:v>
                </c:pt>
                <c:pt idx="50">
                  <c:v>137398429</c:v>
                </c:pt>
                <c:pt idx="51">
                  <c:v>167273101</c:v>
                </c:pt>
                <c:pt idx="52">
                  <c:v>161190067</c:v>
                </c:pt>
                <c:pt idx="53">
                  <c:v>153299074</c:v>
                </c:pt>
                <c:pt idx="54">
                  <c:v>162826458</c:v>
                </c:pt>
                <c:pt idx="55">
                  <c:v>152297115</c:v>
                </c:pt>
                <c:pt idx="56">
                  <c:v>164254725</c:v>
                </c:pt>
                <c:pt idx="57">
                  <c:v>155185007</c:v>
                </c:pt>
                <c:pt idx="58">
                  <c:v>188165830</c:v>
                </c:pt>
                <c:pt idx="59">
                  <c:v>95557708</c:v>
                </c:pt>
                <c:pt idx="60">
                  <c:v>161094284</c:v>
                </c:pt>
                <c:pt idx="61">
                  <c:v>180446924</c:v>
                </c:pt>
                <c:pt idx="62">
                  <c:v>184043936</c:v>
                </c:pt>
                <c:pt idx="63">
                  <c:v>182579815</c:v>
                </c:pt>
                <c:pt idx="64">
                  <c:v>208671837</c:v>
                </c:pt>
                <c:pt idx="65">
                  <c:v>209466750</c:v>
                </c:pt>
                <c:pt idx="66">
                  <c:v>227749024</c:v>
                </c:pt>
                <c:pt idx="67">
                  <c:v>183783270</c:v>
                </c:pt>
                <c:pt idx="68">
                  <c:v>209270183</c:v>
                </c:pt>
                <c:pt idx="69">
                  <c:v>205648136</c:v>
                </c:pt>
                <c:pt idx="70">
                  <c:v>188596398</c:v>
                </c:pt>
                <c:pt idx="71">
                  <c:v>197378288</c:v>
                </c:pt>
                <c:pt idx="72">
                  <c:v>225192237</c:v>
                </c:pt>
                <c:pt idx="73">
                  <c:v>206062017</c:v>
                </c:pt>
                <c:pt idx="74">
                  <c:v>236255622</c:v>
                </c:pt>
                <c:pt idx="75">
                  <c:v>206800041</c:v>
                </c:pt>
                <c:pt idx="76">
                  <c:v>236817684</c:v>
                </c:pt>
                <c:pt idx="77">
                  <c:v>240986079</c:v>
                </c:pt>
                <c:pt idx="78">
                  <c:v>220840601</c:v>
                </c:pt>
                <c:pt idx="79">
                  <c:v>217441748</c:v>
                </c:pt>
                <c:pt idx="80">
                  <c:v>236691628</c:v>
                </c:pt>
                <c:pt idx="81">
                  <c:v>216287609</c:v>
                </c:pt>
                <c:pt idx="82">
                  <c:v>216042043</c:v>
                </c:pt>
                <c:pt idx="83">
                  <c:v>233231853</c:v>
                </c:pt>
                <c:pt idx="84">
                  <c:v>196676284</c:v>
                </c:pt>
                <c:pt idx="85">
                  <c:v>201461305</c:v>
                </c:pt>
                <c:pt idx="86">
                  <c:v>202473619</c:v>
                </c:pt>
                <c:pt idx="87">
                  <c:v>246220925</c:v>
                </c:pt>
                <c:pt idx="88">
                  <c:v>275347813</c:v>
                </c:pt>
                <c:pt idx="89">
                  <c:v>236535209</c:v>
                </c:pt>
                <c:pt idx="90">
                  <c:v>214697316</c:v>
                </c:pt>
                <c:pt idx="91">
                  <c:v>229869247</c:v>
                </c:pt>
                <c:pt idx="92">
                  <c:v>209908753</c:v>
                </c:pt>
                <c:pt idx="93">
                  <c:v>189754392</c:v>
                </c:pt>
                <c:pt idx="94">
                  <c:v>260146955</c:v>
                </c:pt>
                <c:pt idx="95">
                  <c:v>208127209</c:v>
                </c:pt>
                <c:pt idx="96">
                  <c:v>225192237</c:v>
                </c:pt>
                <c:pt idx="97">
                  <c:v>244773933</c:v>
                </c:pt>
                <c:pt idx="98">
                  <c:v>249652448</c:v>
                </c:pt>
                <c:pt idx="99">
                  <c:v>253851773</c:v>
                </c:pt>
                <c:pt idx="100">
                  <c:v>334047679</c:v>
                </c:pt>
                <c:pt idx="101">
                  <c:v>277945142</c:v>
                </c:pt>
                <c:pt idx="102">
                  <c:v>236828386</c:v>
                </c:pt>
                <c:pt idx="103">
                  <c:v>236842391</c:v>
                </c:pt>
                <c:pt idx="104">
                  <c:v>229724611</c:v>
                </c:pt>
                <c:pt idx="105">
                  <c:v>255976742</c:v>
                </c:pt>
                <c:pt idx="106">
                  <c:v>271180464</c:v>
                </c:pt>
                <c:pt idx="107">
                  <c:v>258137081</c:v>
                </c:pt>
                <c:pt idx="108">
                  <c:v>276051015</c:v>
                </c:pt>
                <c:pt idx="109">
                  <c:v>254960421</c:v>
                </c:pt>
                <c:pt idx="110">
                  <c:v>279674638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83"/>
        <c:axId val="352978352"/>
        <c:axId val="1"/>
      </c:barChart>
      <c:lineChart>
        <c:grouping val="stacked"/>
        <c:varyColors val="0"/>
        <c:ser>
          <c:idx val="1"/>
          <c:order val="1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RESUMEN!$AB$10:$AB$120</c:f>
              <c:numCache>
                <c:formatCode>mmm\-yy</c:formatCode>
                <c:ptCount val="11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</c:numCache>
            </c:numRef>
          </c:cat>
          <c:val>
            <c:numRef>
              <c:f>RESUMEN!$AD$10:$AD$120</c:f>
              <c:numCache>
                <c:formatCode>"$"\ #,##0</c:formatCode>
                <c:ptCount val="111"/>
                <c:pt idx="0">
                  <c:v>199045945.5</c:v>
                </c:pt>
                <c:pt idx="1">
                  <c:v>206099394.28</c:v>
                </c:pt>
                <c:pt idx="2">
                  <c:v>222036343.91</c:v>
                </c:pt>
                <c:pt idx="3">
                  <c:v>245601181.59</c:v>
                </c:pt>
                <c:pt idx="4">
                  <c:v>262213940.41999999</c:v>
                </c:pt>
                <c:pt idx="5">
                  <c:v>259491252.75999996</c:v>
                </c:pt>
                <c:pt idx="6">
                  <c:v>274293480.52999997</c:v>
                </c:pt>
                <c:pt idx="7">
                  <c:v>221409741.70000002</c:v>
                </c:pt>
                <c:pt idx="8">
                  <c:v>207106338.45000005</c:v>
                </c:pt>
                <c:pt idx="9">
                  <c:v>268999147.16999996</c:v>
                </c:pt>
                <c:pt idx="10">
                  <c:v>218612937.19999999</c:v>
                </c:pt>
                <c:pt idx="11">
                  <c:v>275721729.26000005</c:v>
                </c:pt>
                <c:pt idx="12">
                  <c:v>228251420.47999999</c:v>
                </c:pt>
                <c:pt idx="13">
                  <c:v>225804061.73000008</c:v>
                </c:pt>
                <c:pt idx="14">
                  <c:v>250423741.74999991</c:v>
                </c:pt>
                <c:pt idx="15">
                  <c:v>315475764.77000004</c:v>
                </c:pt>
                <c:pt idx="16">
                  <c:v>312424062.74000001</c:v>
                </c:pt>
                <c:pt idx="17">
                  <c:v>253377264.18000004</c:v>
                </c:pt>
                <c:pt idx="18">
                  <c:v>281940230</c:v>
                </c:pt>
                <c:pt idx="19">
                  <c:v>275218913.16999996</c:v>
                </c:pt>
                <c:pt idx="20">
                  <c:v>247966603.73999998</c:v>
                </c:pt>
                <c:pt idx="21">
                  <c:v>276231792.63999999</c:v>
                </c:pt>
                <c:pt idx="22">
                  <c:v>266763496.36000004</c:v>
                </c:pt>
                <c:pt idx="23">
                  <c:v>264838171.44000006</c:v>
                </c:pt>
                <c:pt idx="24">
                  <c:v>237806527.17000008</c:v>
                </c:pt>
                <c:pt idx="25">
                  <c:v>267058137.86000001</c:v>
                </c:pt>
                <c:pt idx="26">
                  <c:v>308545725.49000001</c:v>
                </c:pt>
                <c:pt idx="27">
                  <c:v>319096198.44999999</c:v>
                </c:pt>
                <c:pt idx="28">
                  <c:v>318003984.67999995</c:v>
                </c:pt>
                <c:pt idx="29">
                  <c:v>320166090.88999999</c:v>
                </c:pt>
                <c:pt idx="30">
                  <c:v>324050947.59999985</c:v>
                </c:pt>
                <c:pt idx="31">
                  <c:v>326912721.97000003</c:v>
                </c:pt>
                <c:pt idx="32">
                  <c:v>284125531.82000011</c:v>
                </c:pt>
                <c:pt idx="33">
                  <c:v>305288552.73999995</c:v>
                </c:pt>
                <c:pt idx="34">
                  <c:v>364320933.26999992</c:v>
                </c:pt>
                <c:pt idx="35">
                  <c:v>277308728.72000003</c:v>
                </c:pt>
                <c:pt idx="36">
                  <c:v>283056724.69999999</c:v>
                </c:pt>
                <c:pt idx="37">
                  <c:v>334212222.10999995</c:v>
                </c:pt>
                <c:pt idx="38">
                  <c:v>290384081.64000005</c:v>
                </c:pt>
                <c:pt idx="39">
                  <c:v>317430911.43999994</c:v>
                </c:pt>
                <c:pt idx="40">
                  <c:v>392124655.53000003</c:v>
                </c:pt>
                <c:pt idx="41">
                  <c:v>291154723.31000012</c:v>
                </c:pt>
                <c:pt idx="42">
                  <c:v>233305331.41000006</c:v>
                </c:pt>
                <c:pt idx="43">
                  <c:v>269090673.78000003</c:v>
                </c:pt>
                <c:pt idx="44">
                  <c:v>275908691.29999995</c:v>
                </c:pt>
                <c:pt idx="45">
                  <c:v>337330000.86999995</c:v>
                </c:pt>
                <c:pt idx="46">
                  <c:v>367520430.56</c:v>
                </c:pt>
                <c:pt idx="47">
                  <c:v>220352183.37000003</c:v>
                </c:pt>
                <c:pt idx="48">
                  <c:v>238565407.14000019</c:v>
                </c:pt>
                <c:pt idx="49">
                  <c:v>288295658.07000005</c:v>
                </c:pt>
                <c:pt idx="50">
                  <c:v>325992264.56999999</c:v>
                </c:pt>
                <c:pt idx="51">
                  <c:v>404490954.65999979</c:v>
                </c:pt>
                <c:pt idx="52">
                  <c:v>406308292.1500001</c:v>
                </c:pt>
                <c:pt idx="53">
                  <c:v>414774773.79000008</c:v>
                </c:pt>
                <c:pt idx="54">
                  <c:v>459572273.56</c:v>
                </c:pt>
                <c:pt idx="55">
                  <c:v>441272957.15000015</c:v>
                </c:pt>
                <c:pt idx="56">
                  <c:v>493016057.37999988</c:v>
                </c:pt>
                <c:pt idx="57">
                  <c:v>485194548.26999998</c:v>
                </c:pt>
                <c:pt idx="58">
                  <c:v>582151974.10999978</c:v>
                </c:pt>
                <c:pt idx="59">
                  <c:v>220352183.37000003</c:v>
                </c:pt>
                <c:pt idx="60">
                  <c:v>470006158.97999978</c:v>
                </c:pt>
                <c:pt idx="61">
                  <c:v>532430796.37</c:v>
                </c:pt>
                <c:pt idx="62">
                  <c:v>542803777.60000002</c:v>
                </c:pt>
                <c:pt idx="63">
                  <c:v>538747730.44999993</c:v>
                </c:pt>
                <c:pt idx="64">
                  <c:v>610058453.05000019</c:v>
                </c:pt>
                <c:pt idx="65">
                  <c:v>599027188</c:v>
                </c:pt>
                <c:pt idx="66">
                  <c:v>653990770.48000014</c:v>
                </c:pt>
                <c:pt idx="67">
                  <c:v>534345749.87999988</c:v>
                </c:pt>
                <c:pt idx="68">
                  <c:v>604738273.55000007</c:v>
                </c:pt>
                <c:pt idx="69">
                  <c:v>580802945.64999998</c:v>
                </c:pt>
                <c:pt idx="70">
                  <c:v>495790979.32999998</c:v>
                </c:pt>
                <c:pt idx="71">
                  <c:v>490442025.9600001</c:v>
                </c:pt>
                <c:pt idx="72">
                  <c:v>431631449.03999996</c:v>
                </c:pt>
                <c:pt idx="73" formatCode="&quot;$&quot;#,##0">
                  <c:v>509310178.85000002</c:v>
                </c:pt>
                <c:pt idx="74" formatCode="&quot;$&quot;#,##0">
                  <c:v>589982368.05000007</c:v>
                </c:pt>
                <c:pt idx="75" formatCode="&quot;$&quot;#,##0">
                  <c:v>516304993.93000001</c:v>
                </c:pt>
                <c:pt idx="76" formatCode="&quot;$&quot;#,##0">
                  <c:v>573666931.82000005</c:v>
                </c:pt>
                <c:pt idx="77" formatCode="&quot;$&quot;#,##0">
                  <c:v>570758617.6099999</c:v>
                </c:pt>
                <c:pt idx="78">
                  <c:v>503906047.98000002</c:v>
                </c:pt>
                <c:pt idx="79">
                  <c:v>489472611.01999998</c:v>
                </c:pt>
                <c:pt idx="80" formatCode="&quot;$&quot;#,##0">
                  <c:v>547886534.18000007</c:v>
                </c:pt>
                <c:pt idx="81" formatCode="&quot;$&quot;#,##0">
                  <c:v>495078500.28000003</c:v>
                </c:pt>
                <c:pt idx="82" formatCode="&quot;$&quot;#,##0">
                  <c:v>471702913.96000004</c:v>
                </c:pt>
                <c:pt idx="83" formatCode="&quot;$&quot;#,##0">
                  <c:v>502499848.62999988</c:v>
                </c:pt>
                <c:pt idx="84">
                  <c:v>431631449.03999996</c:v>
                </c:pt>
                <c:pt idx="85">
                  <c:v>453336476.48000002</c:v>
                </c:pt>
                <c:pt idx="86" formatCode="&quot;$&quot;#,##0">
                  <c:v>460131615.48999983</c:v>
                </c:pt>
                <c:pt idx="87" formatCode="&quot;$&quot;#,##0">
                  <c:v>539056871.41999996</c:v>
                </c:pt>
                <c:pt idx="88" formatCode="\$\ #,##0">
                  <c:v>602227046.5</c:v>
                </c:pt>
                <c:pt idx="89" formatCode="\$\ #,##0">
                  <c:v>523728067.52499998</c:v>
                </c:pt>
                <c:pt idx="90" formatCode="\$\ #,##0">
                  <c:v>480539138.24000001</c:v>
                </c:pt>
                <c:pt idx="91" formatCode="\$\ #,##0">
                  <c:v>513808828.35000002</c:v>
                </c:pt>
                <c:pt idx="92" formatCode="\$\ #,##0">
                  <c:v>469609820.52999997</c:v>
                </c:pt>
                <c:pt idx="93" formatCode="\$\ #,##0">
                  <c:v>440920579.88</c:v>
                </c:pt>
                <c:pt idx="94" formatCode="\$\ #,##0">
                  <c:v>637745563.21000004</c:v>
                </c:pt>
                <c:pt idx="95" formatCode="\$\ #,##0">
                  <c:v>515712023.58999997</c:v>
                </c:pt>
                <c:pt idx="96" formatCode="\$\ #,##0">
                  <c:v>544523353.16999996</c:v>
                </c:pt>
                <c:pt idx="97" formatCode="\$\ #,##0">
                  <c:v>588784834.12</c:v>
                </c:pt>
                <c:pt idx="98" formatCode="\$\ #,##0">
                  <c:v>610022218.69799995</c:v>
                </c:pt>
                <c:pt idx="99" formatCode="\$\ #,##0">
                  <c:v>606151241.76999998</c:v>
                </c:pt>
                <c:pt idx="100" formatCode="\$\ #,##0">
                  <c:v>785190445.77999997</c:v>
                </c:pt>
                <c:pt idx="101" formatCode="\$\ #,##0">
                  <c:v>659340731.24800003</c:v>
                </c:pt>
                <c:pt idx="102" formatCode="\$\ #,##0">
                  <c:v>568191194.97000003</c:v>
                </c:pt>
                <c:pt idx="103" formatCode="\$\ #,##0">
                  <c:v>580596343.63999999</c:v>
                </c:pt>
                <c:pt idx="104" formatCode="\$\ #,##0">
                  <c:v>571165905.01499999</c:v>
                </c:pt>
                <c:pt idx="105" formatCode="\$\ #,##0">
                  <c:v>650457489.13999999</c:v>
                </c:pt>
                <c:pt idx="106" formatCode="\$\ #,##0">
                  <c:v>679839844.10599995</c:v>
                </c:pt>
                <c:pt idx="107" formatCode="\$\ #,##0">
                  <c:v>630450452.71000004</c:v>
                </c:pt>
                <c:pt idx="108" formatCode="\$\ #,##0">
                  <c:v>662758390.16999996</c:v>
                </c:pt>
                <c:pt idx="109" formatCode="\$\ #,##0">
                  <c:v>619043853.58200002</c:v>
                </c:pt>
                <c:pt idx="110" formatCode="\$\ #,##0">
                  <c:v>683947907.78100002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52978352"/>
        <c:scaling>
          <c:orientation val="minMax"/>
          <c:max val="46082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3"/>
        <c:minorTimeUnit val="months"/>
      </c:dateAx>
      <c:valAx>
        <c:axId val="1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52978352"/>
        <c:crosses val="max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l"/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330595209357038"/>
          <c:y val="0.15192219137908128"/>
          <c:w val="0.10242098327333915"/>
          <c:h val="3.4586584027685663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Evolución del Precio Promedio/Libra durante los últimos 25 meses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(marzo 2024 - marzo 2026)</a:t>
            </a:r>
          </a:p>
        </c:rich>
      </c:tx>
      <c:layout>
        <c:manualLayout>
          <c:xMode val="edge"/>
          <c:yMode val="edge"/>
          <c:x val="0.20794871218843719"/>
          <c:y val="5.6353591160220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057486155089515E-2"/>
          <c:y val="0.34631650965814215"/>
          <c:w val="0.96019900497512434"/>
          <c:h val="0.49214030638505346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9"/>
            <c:spPr>
              <a:solidFill>
                <a:srgbClr val="FFCC00"/>
              </a:solidFill>
              <a:ln>
                <a:solidFill>
                  <a:srgbClr val="FFC000"/>
                </a:solidFill>
              </a:ln>
            </c:spPr>
          </c:marker>
          <c:dPt>
            <c:idx val="11"/>
            <c:bubble3D val="0"/>
            <c:spPr>
              <a:ln w="222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FE-49D3-BBCC-9FC9B509177A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RESUMEN!$AB$96:$AB$120</c:f>
              <c:numCache>
                <c:formatCode>mmm\-yy</c:formatCode>
                <c:ptCount val="25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  <c:pt idx="24">
                  <c:v>46082</c:v>
                </c:pt>
              </c:numCache>
            </c:numRef>
          </c:cat>
          <c:val>
            <c:numRef>
              <c:f>RESUMEN!$AE$96:$AE$120</c:f>
              <c:numCache>
                <c:formatCode>"$"#,##0.00</c:formatCode>
                <c:ptCount val="25"/>
                <c:pt idx="0">
                  <c:v>2.2725509513908566</c:v>
                </c:pt>
                <c:pt idx="1">
                  <c:v>2.1893219328129807</c:v>
                </c:pt>
                <c:pt idx="2">
                  <c:v>2.187150280725128</c:v>
                </c:pt>
                <c:pt idx="3">
                  <c:v>2.2141653656517577</c:v>
                </c:pt>
                <c:pt idx="4">
                  <c:v>2.238216793730202</c:v>
                </c:pt>
                <c:pt idx="5">
                  <c:v>2.2352221319539973</c:v>
                </c:pt>
                <c:pt idx="6">
                  <c:v>2.2372093293794184</c:v>
                </c:pt>
                <c:pt idx="7">
                  <c:v>2.3236383370773308</c:v>
                </c:pt>
                <c:pt idx="8">
                  <c:v>2.4514819449260901</c:v>
                </c:pt>
                <c:pt idx="9">
                  <c:v>2.4778693091973381</c:v>
                </c:pt>
                <c:pt idx="10">
                  <c:v>2.4180378525659392</c:v>
                </c:pt>
                <c:pt idx="11">
                  <c:v>2.4054229423195981</c:v>
                </c:pt>
                <c:pt idx="12">
                  <c:v>2.4434858283384431</c:v>
                </c:pt>
                <c:pt idx="13">
                  <c:v>2.3878156713524308</c:v>
                </c:pt>
                <c:pt idx="14">
                  <c:v>2.3505340558884709</c:v>
                </c:pt>
                <c:pt idx="15">
                  <c:v>2.3721973570165868</c:v>
                </c:pt>
                <c:pt idx="16">
                  <c:v>2.399168463572606</c:v>
                </c:pt>
                <c:pt idx="17" formatCode="\$\ #,##0.00">
                  <c:v>2.45140382677525</c:v>
                </c:pt>
                <c:pt idx="18" formatCode="\$\ #,##0.00">
                  <c:v>2.4863069852581008</c:v>
                </c:pt>
                <c:pt idx="19" formatCode="\$\ #,##0.00">
                  <c:v>2.5410804280804542</c:v>
                </c:pt>
                <c:pt idx="20" formatCode="\$\ #,##0.00">
                  <c:v>2.5069646761353721</c:v>
                </c:pt>
                <c:pt idx="21" formatCode="\$\ #,##0.00">
                  <c:v>2.442308754200254</c:v>
                </c:pt>
                <c:pt idx="22" formatCode="\$\ #,##0.00">
                  <c:v>2.4008547484239462</c:v>
                </c:pt>
                <c:pt idx="23" formatCode="\$\ #,##0.00">
                  <c:v>2.4279998093586461</c:v>
                </c:pt>
                <c:pt idx="24">
                  <c:v>2.4455128025623831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FE-49D3-BBCC-9FC9B509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237832"/>
        <c:axId val="1"/>
      </c:lineChart>
      <c:dateAx>
        <c:axId val="422237832"/>
        <c:scaling>
          <c:orientation val="minMax"/>
        </c:scaling>
        <c:delete val="0"/>
        <c:axPos val="b"/>
        <c:minorGridlines/>
        <c:numFmt formatCode="mmm\-yy" sourceLinked="0"/>
        <c:majorTickMark val="none"/>
        <c:minorTickMark val="none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422237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Comparativo Mensual - Exportaciones de libras 2020 - 2026</a:t>
            </a:r>
          </a:p>
        </c:rich>
      </c:tx>
      <c:layout>
        <c:manualLayout>
          <c:xMode val="edge"/>
          <c:yMode val="edge"/>
          <c:x val="0.30726659043085142"/>
          <c:y val="1.256917145054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5.351866263810047E-2"/>
          <c:y val="0.11740399226412487"/>
          <c:w val="0.8965614564634703"/>
          <c:h val="0.7565050618672666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RESUMEN!$AH$36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RESUMEN!$AI$36:$AT$36</c:f>
              <c:numCache>
                <c:formatCode>#,##0</c:formatCode>
                <c:ptCount val="12"/>
                <c:pt idx="0">
                  <c:v>109712762</c:v>
                </c:pt>
                <c:pt idx="1">
                  <c:v>131998915</c:v>
                </c:pt>
                <c:pt idx="2">
                  <c:v>115811924</c:v>
                </c:pt>
                <c:pt idx="3">
                  <c:v>127751797</c:v>
                </c:pt>
                <c:pt idx="4">
                  <c:v>159145827</c:v>
                </c:pt>
                <c:pt idx="5">
                  <c:v>122263463</c:v>
                </c:pt>
                <c:pt idx="6">
                  <c:v>98311746</c:v>
                </c:pt>
                <c:pt idx="7">
                  <c:v>115666912</c:v>
                </c:pt>
                <c:pt idx="8">
                  <c:v>118950401</c:v>
                </c:pt>
                <c:pt idx="9">
                  <c:v>141703470</c:v>
                </c:pt>
                <c:pt idx="10">
                  <c:v>154257289</c:v>
                </c:pt>
                <c:pt idx="11">
                  <c:v>95557708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4-472C-B331-EFBD6259C7E8}"/>
            </c:ext>
          </c:extLst>
        </c:ser>
        <c:ser>
          <c:idx val="5"/>
          <c:order val="1"/>
          <c:tx>
            <c:strRef>
              <c:f>RESUMEN!$AH$37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RESUMEN!$AI$37:$AT$37</c:f>
              <c:numCache>
                <c:formatCode>#,##0</c:formatCode>
                <c:ptCount val="12"/>
                <c:pt idx="0">
                  <c:v>101421858</c:v>
                </c:pt>
                <c:pt idx="1">
                  <c:v>126636641</c:v>
                </c:pt>
                <c:pt idx="2">
                  <c:v>137398429</c:v>
                </c:pt>
                <c:pt idx="3">
                  <c:v>167273101</c:v>
                </c:pt>
                <c:pt idx="4">
                  <c:v>161190067</c:v>
                </c:pt>
                <c:pt idx="5">
                  <c:v>153299074</c:v>
                </c:pt>
                <c:pt idx="6">
                  <c:v>162826458</c:v>
                </c:pt>
                <c:pt idx="7">
                  <c:v>152297115</c:v>
                </c:pt>
                <c:pt idx="8">
                  <c:v>164254725</c:v>
                </c:pt>
                <c:pt idx="9">
                  <c:v>155185007</c:v>
                </c:pt>
                <c:pt idx="10">
                  <c:v>188165830</c:v>
                </c:pt>
                <c:pt idx="11">
                  <c:v>185686546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4-472C-B331-EFBD6259C7E8}"/>
            </c:ext>
          </c:extLst>
        </c:ser>
        <c:ser>
          <c:idx val="6"/>
          <c:order val="2"/>
          <c:tx>
            <c:strRef>
              <c:f>RESUMEN!$AH$38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91C-483A-942D-57EC4A76E4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RESUMEN!$AI$38:$AT$38</c:f>
              <c:numCache>
                <c:formatCode>#,##0</c:formatCode>
                <c:ptCount val="12"/>
                <c:pt idx="0">
                  <c:v>161094284</c:v>
                </c:pt>
                <c:pt idx="1">
                  <c:v>180446924</c:v>
                </c:pt>
                <c:pt idx="2">
                  <c:v>184043936</c:v>
                </c:pt>
                <c:pt idx="3">
                  <c:v>182579815</c:v>
                </c:pt>
                <c:pt idx="4">
                  <c:v>208671837</c:v>
                </c:pt>
                <c:pt idx="5">
                  <c:v>209466750</c:v>
                </c:pt>
                <c:pt idx="6">
                  <c:v>227749024</c:v>
                </c:pt>
                <c:pt idx="7">
                  <c:v>183783270</c:v>
                </c:pt>
                <c:pt idx="8">
                  <c:v>209270183</c:v>
                </c:pt>
                <c:pt idx="9">
                  <c:v>205648136</c:v>
                </c:pt>
                <c:pt idx="10">
                  <c:v>188596398</c:v>
                </c:pt>
                <c:pt idx="11">
                  <c:v>197378288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4-472C-B331-EFBD6259C7E8}"/>
            </c:ext>
          </c:extLst>
        </c:ser>
        <c:ser>
          <c:idx val="7"/>
          <c:order val="3"/>
          <c:tx>
            <c:strRef>
              <c:f>RESUMEN!$AH$39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RESUMEN!$AI$39:$AT$39</c:f>
              <c:numCache>
                <c:formatCode>#,##0</c:formatCode>
                <c:ptCount val="12"/>
                <c:pt idx="0">
                  <c:v>209188250</c:v>
                </c:pt>
                <c:pt idx="1">
                  <c:v>206062017</c:v>
                </c:pt>
                <c:pt idx="2">
                  <c:v>236255622</c:v>
                </c:pt>
                <c:pt idx="3">
                  <c:v>206800041</c:v>
                </c:pt>
                <c:pt idx="4">
                  <c:v>236817684</c:v>
                </c:pt>
                <c:pt idx="5">
                  <c:v>240986079</c:v>
                </c:pt>
                <c:pt idx="6">
                  <c:v>220840601</c:v>
                </c:pt>
                <c:pt idx="7">
                  <c:v>217441748</c:v>
                </c:pt>
                <c:pt idx="8">
                  <c:v>236691628</c:v>
                </c:pt>
                <c:pt idx="9">
                  <c:v>216287609</c:v>
                </c:pt>
                <c:pt idx="10">
                  <c:v>216042043</c:v>
                </c:pt>
                <c:pt idx="11">
                  <c:v>233231853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4-472C-B331-EFBD6259C7E8}"/>
            </c:ext>
          </c:extLst>
        </c:ser>
        <c:ser>
          <c:idx val="0"/>
          <c:order val="4"/>
          <c:tx>
            <c:strRef>
              <c:f>RESUMEN!$AH$41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shade val="51000"/>
                    <a:satMod val="130000"/>
                  </a:schemeClr>
                </a:gs>
                <a:gs pos="80000">
                  <a:schemeClr val="accent1">
                    <a:tint val="46000"/>
                    <a:shade val="93000"/>
                    <a:satMod val="130000"/>
                  </a:schemeClr>
                </a:gs>
                <a:gs pos="100000">
                  <a:schemeClr val="accent1">
                    <a:tint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RESUMEN!$AI$41:$AT$41</c:f>
              <c:numCache>
                <c:formatCode>#,##0</c:formatCode>
                <c:ptCount val="12"/>
                <c:pt idx="0">
                  <c:v>225192237</c:v>
                </c:pt>
                <c:pt idx="1">
                  <c:v>244773933</c:v>
                </c:pt>
                <c:pt idx="2">
                  <c:v>249652448</c:v>
                </c:pt>
                <c:pt idx="3">
                  <c:v>253851773</c:v>
                </c:pt>
                <c:pt idx="4">
                  <c:v>334047679</c:v>
                </c:pt>
                <c:pt idx="5">
                  <c:v>277945142</c:v>
                </c:pt>
                <c:pt idx="6">
                  <c:v>236828386</c:v>
                </c:pt>
                <c:pt idx="7">
                  <c:v>236842391</c:v>
                </c:pt>
                <c:pt idx="8">
                  <c:v>229724611</c:v>
                </c:pt>
                <c:pt idx="9">
                  <c:v>255976742</c:v>
                </c:pt>
                <c:pt idx="10">
                  <c:v>271180464</c:v>
                </c:pt>
                <c:pt idx="11">
                  <c:v>258137081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D-4839-93C4-BCDB53A23304}"/>
            </c:ext>
          </c:extLst>
        </c:ser>
        <c:ser>
          <c:idx val="1"/>
          <c:order val="5"/>
          <c:tx>
            <c:strRef>
              <c:f>RESUMEN!$AH$42</c:f>
              <c:strCache>
                <c:ptCount val="1"/>
                <c:pt idx="0">
                  <c:v>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2000"/>
                    <a:shade val="51000"/>
                    <a:satMod val="130000"/>
                  </a:schemeClr>
                </a:gs>
                <a:gs pos="80000">
                  <a:schemeClr val="accent1">
                    <a:tint val="62000"/>
                    <a:shade val="93000"/>
                    <a:satMod val="130000"/>
                  </a:schemeClr>
                </a:gs>
                <a:gs pos="100000">
                  <a:schemeClr val="accent1">
                    <a:tint val="6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RESUMEN!$AI$42:$AT$42</c:f>
              <c:numCache>
                <c:formatCode>#,##0</c:formatCode>
                <c:ptCount val="12"/>
                <c:pt idx="0">
                  <c:v>276051015</c:v>
                </c:pt>
                <c:pt idx="1">
                  <c:v>254960421</c:v>
                </c:pt>
                <c:pt idx="2">
                  <c:v>279674638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07-4617-A2EF-5CDBD44A7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9904192"/>
        <c:axId val="1"/>
      </c:barChart>
      <c:catAx>
        <c:axId val="349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349904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Exportaciones de Camarón Ecuatoriano: % por mercado 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>
              <a:defRPr sz="160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(Libras Marzo 2026)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8-4BDB-8A3D-A62BD69FC2F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58-4BDB-8A3D-A62BD69FC2F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58-4BDB-8A3D-A62BD69FC2F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58-4BDB-8A3D-A62BD69FC2F7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58-4BDB-8A3D-A62BD69FC2F7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58-4BDB-8A3D-A62BD69FC2F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58-4BDB-8A3D-A62BD69FC2F7}"/>
              </c:ext>
            </c:extLst>
          </c:dPt>
          <c:dLbls>
            <c:dLbl>
              <c:idx val="0"/>
              <c:layout>
                <c:manualLayout>
                  <c:x val="-1.0854315879019149E-2"/>
                  <c:y val="-0.183704626859099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8-4BDB-8A3D-A62BD69FC2F7}"/>
                </c:ext>
              </c:extLst>
            </c:dLbl>
            <c:dLbl>
              <c:idx val="1"/>
              <c:layout>
                <c:manualLayout>
                  <c:x val="-1.1898550128086547E-2"/>
                  <c:y val="4.46839649822058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8-4BDB-8A3D-A62BD69FC2F7}"/>
                </c:ext>
              </c:extLst>
            </c:dLbl>
            <c:dLbl>
              <c:idx val="2"/>
              <c:layout>
                <c:manualLayout>
                  <c:x val="-3.2172443482758682E-2"/>
                  <c:y val="0.140853479777461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58-4BDB-8A3D-A62BD69F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0.47945213037157841</c:v>
                </c:pt>
                <c:pt idx="1">
                  <c:v>0.23035492049157494</c:v>
                </c:pt>
                <c:pt idx="2">
                  <c:v>0.18887234601515779</c:v>
                </c:pt>
                <c:pt idx="3">
                  <c:v>4.5487953755749558E-2</c:v>
                </c:pt>
                <c:pt idx="4">
                  <c:v>4.4424292774091302E-2</c:v>
                </c:pt>
                <c:pt idx="5">
                  <c:v>1.038721644827873E-2</c:v>
                </c:pt>
                <c:pt idx="6">
                  <c:v>1.021140143569257E-3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58-4BDB-8A3D-A62BD69FC2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35000"/>
          <a:lumOff val="6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Mercados: % participación exportaciones (Libras) </a:t>
            </a:r>
          </a:p>
          <a:p>
            <a:pPr>
              <a:defRPr/>
            </a:pPr>
            <a:r>
              <a:rPr lang="es-EC" sz="1400" b="1" i="0" u="none" strike="noStrike" kern="1200" spc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Marzo</a:t>
            </a:r>
            <a:r>
              <a:rPr lang="es-EC" sz="14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2025 vs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'MERCADO PAÍS'!$K$12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PAÍS'!$K$13:$K$19</c:f>
              <c:numCache>
                <c:formatCode>0.00%</c:formatCode>
                <c:ptCount val="7"/>
                <c:pt idx="0">
                  <c:v>0.41492181162189123</c:v>
                </c:pt>
                <c:pt idx="1">
                  <c:v>0.24713209301276309</c:v>
                </c:pt>
                <c:pt idx="2">
                  <c:v>0.22324259764518711</c:v>
                </c:pt>
                <c:pt idx="3">
                  <c:v>7.6306561992935076E-2</c:v>
                </c:pt>
                <c:pt idx="4">
                  <c:v>2.7959036876738338E-2</c:v>
                </c:pt>
                <c:pt idx="5">
                  <c:v>9.6816755427929953E-3</c:v>
                </c:pt>
                <c:pt idx="6">
                  <c:v>7.5622330769214009E-4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C-44B0-B565-5C1F4F830B78}"/>
            </c:ext>
          </c:extLst>
        </c:ser>
        <c:ser>
          <c:idx val="1"/>
          <c:order val="1"/>
          <c:tx>
            <c:strRef>
              <c:f>'MERCADO PAÍS'!$L$12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0.47945213037157841</c:v>
                </c:pt>
                <c:pt idx="1">
                  <c:v>0.23035492049157494</c:v>
                </c:pt>
                <c:pt idx="2">
                  <c:v>0.18887234601515779</c:v>
                </c:pt>
                <c:pt idx="3">
                  <c:v>4.5487953755749558E-2</c:v>
                </c:pt>
                <c:pt idx="4">
                  <c:v>4.4424292774091302E-2</c:v>
                </c:pt>
                <c:pt idx="5">
                  <c:v>1.038721644827873E-2</c:v>
                </c:pt>
                <c:pt idx="6">
                  <c:v>1.021140143569257E-3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C-44B0-B565-5C1F4F830B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19376687"/>
        <c:axId val="819377167"/>
      </c:barChart>
      <c:catAx>
        <c:axId val="81937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819377167"/>
        <c:crosses val="autoZero"/>
        <c:auto val="1"/>
        <c:lblAlgn val="ctr"/>
        <c:lblOffset val="100"/>
        <c:noMultiLvlLbl val="0"/>
      </c:catAx>
      <c:valAx>
        <c:axId val="819377167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819376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/>
              <a:t>Evolución del Precio Promedio Anual / Libra 1994 - 2026</a:t>
            </a:r>
          </a:p>
        </c:rich>
      </c:tx>
      <c:layout>
        <c:manualLayout>
          <c:xMode val="edge"/>
          <c:yMode val="edge"/>
          <c:x val="0.2549067294130305"/>
          <c:y val="6.8451829157662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803104564980385E-2"/>
          <c:y val="0.40514426993501101"/>
          <c:w val="0.97439379087003919"/>
          <c:h val="0.41243824993772421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7"/>
            <c:spPr>
              <a:solidFill>
                <a:srgbClr val="FFCC00"/>
              </a:solidFill>
              <a:ln w="15875">
                <a:solidFill>
                  <a:srgbClr val="FFC000"/>
                </a:solidFill>
              </a:ln>
            </c:spPr>
          </c:marker>
          <c:dPt>
            <c:idx val="16"/>
            <c:bubble3D val="0"/>
            <c:spPr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AA4-46EA-91EA-2BBEA68CCB18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RESUMEN!$AH$10:$AH$42</c:f>
              <c:numCache>
                <c:formatCode>General</c:formatCode>
                <c:ptCount val="3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</c:numCache>
            </c:numRef>
          </c:cat>
          <c:val>
            <c:numRef>
              <c:f>RESUMEN!$AV$10:$AV$42</c:f>
              <c:numCache>
                <c:formatCode>"$"#,##0.00</c:formatCode>
                <c:ptCount val="33"/>
                <c:pt idx="0">
                  <c:v>3.292558252296689</c:v>
                </c:pt>
                <c:pt idx="1">
                  <c:v>3.485092198182774</c:v>
                </c:pt>
                <c:pt idx="2">
                  <c:v>3.2635135198036176</c:v>
                </c:pt>
                <c:pt idx="3">
                  <c:v>3.6318722325231958</c:v>
                </c:pt>
                <c:pt idx="4">
                  <c:v>3.4588918583911474</c:v>
                </c:pt>
                <c:pt idx="5">
                  <c:v>2.9513042445841831</c:v>
                </c:pt>
                <c:pt idx="6">
                  <c:v>3.5851432750453007</c:v>
                </c:pt>
                <c:pt idx="7">
                  <c:v>2.8125293390979609</c:v>
                </c:pt>
                <c:pt idx="8">
                  <c:v>2.5609005269011575</c:v>
                </c:pt>
                <c:pt idx="9">
                  <c:v>2.3969932685413338</c:v>
                </c:pt>
                <c:pt idx="10">
                  <c:v>2.2096828282204859</c:v>
                </c:pt>
                <c:pt idx="11">
                  <c:v>2.2592073658183285</c:v>
                </c:pt>
                <c:pt idx="12">
                  <c:v>2.2608063156243969</c:v>
                </c:pt>
                <c:pt idx="13">
                  <c:v>2.1308972182093204</c:v>
                </c:pt>
                <c:pt idx="14">
                  <c:v>2.2850098332871385</c:v>
                </c:pt>
                <c:pt idx="15">
                  <c:v>2.0286846151861746</c:v>
                </c:pt>
                <c:pt idx="16">
                  <c:v>2.2817849689948102</c:v>
                </c:pt>
                <c:pt idx="17">
                  <c:v>2.5310943136918929</c:v>
                </c:pt>
                <c:pt idx="18">
                  <c:v>2.5196371819702681</c:v>
                </c:pt>
                <c:pt idx="19">
                  <c:v>3.41730830896869</c:v>
                </c:pt>
                <c:pt idx="20">
                  <c:v>3.7470332760311811</c:v>
                </c:pt>
                <c:pt idx="21">
                  <c:v>3.1998802162266422</c:v>
                </c:pt>
                <c:pt idx="22">
                  <c:v>3.0696634509165204</c:v>
                </c:pt>
                <c:pt idx="23">
                  <c:v>3.0478176362393845</c:v>
                </c:pt>
                <c:pt idx="24">
                  <c:v>2.8682275719637982</c:v>
                </c:pt>
                <c:pt idx="25">
                  <c:v>2.5943425284948063</c:v>
                </c:pt>
                <c:pt idx="26">
                  <c:v>2.4222336531319817</c:v>
                </c:pt>
                <c:pt idx="27">
                  <c:v>2.7369744897510553</c:v>
                </c:pt>
                <c:pt idx="28">
                  <c:v>2.8447867583811326</c:v>
                </c:pt>
                <c:pt idx="29">
                  <c:v>2.3494811770260133</c:v>
                </c:pt>
                <c:pt idx="30">
                  <c:v>2.2717895533524888</c:v>
                </c:pt>
                <c:pt idx="31">
                  <c:v>2.4314711496543087</c:v>
                </c:pt>
                <c:pt idx="32">
                  <c:v>2.4247982228605545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A4-46EA-91EA-2BBEA68CC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820976"/>
        <c:axId val="1"/>
      </c:lineChart>
      <c:catAx>
        <c:axId val="658820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658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69502</xdr:colOff>
      <xdr:row>9</xdr:row>
      <xdr:rowOff>12096</xdr:rowOff>
    </xdr:from>
    <xdr:to>
      <xdr:col>25</xdr:col>
      <xdr:colOff>704895</xdr:colOff>
      <xdr:row>37</xdr:row>
      <xdr:rowOff>96763</xdr:rowOff>
    </xdr:to>
    <xdr:graphicFrame macro="">
      <xdr:nvGraphicFramePr>
        <xdr:cNvPr id="22187785" name="5 Gráfico">
          <a:extLst>
            <a:ext uri="{FF2B5EF4-FFF2-40B4-BE49-F238E27FC236}">
              <a16:creationId xmlns:a16="http://schemas.microsoft.com/office/drawing/2014/main" id="{A128B26D-6B84-C1E3-5FCF-74366FEAC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72234</xdr:colOff>
      <xdr:row>40</xdr:row>
      <xdr:rowOff>32051</xdr:rowOff>
    </xdr:from>
    <xdr:to>
      <xdr:col>25</xdr:col>
      <xdr:colOff>731759</xdr:colOff>
      <xdr:row>64</xdr:row>
      <xdr:rowOff>78619</xdr:rowOff>
    </xdr:to>
    <xdr:graphicFrame macro="">
      <xdr:nvGraphicFramePr>
        <xdr:cNvPr id="22187786" name="3 Gráfico">
          <a:extLst>
            <a:ext uri="{FF2B5EF4-FFF2-40B4-BE49-F238E27FC236}">
              <a16:creationId xmlns:a16="http://schemas.microsoft.com/office/drawing/2014/main" id="{92174757-274D-300B-0502-D8A64080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18533</xdr:colOff>
      <xdr:row>128</xdr:row>
      <xdr:rowOff>141229</xdr:rowOff>
    </xdr:from>
    <xdr:to>
      <xdr:col>18</xdr:col>
      <xdr:colOff>403979</xdr:colOff>
      <xdr:row>145</xdr:row>
      <xdr:rowOff>97874</xdr:rowOff>
    </xdr:to>
    <xdr:graphicFrame macro="">
      <xdr:nvGraphicFramePr>
        <xdr:cNvPr id="22187788" name="9 Gráfico">
          <a:extLst>
            <a:ext uri="{FF2B5EF4-FFF2-40B4-BE49-F238E27FC236}">
              <a16:creationId xmlns:a16="http://schemas.microsoft.com/office/drawing/2014/main" id="{6A7899B8-9EA4-2D96-B640-88AB0E711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167899</xdr:colOff>
      <xdr:row>67</xdr:row>
      <xdr:rowOff>214776</xdr:rowOff>
    </xdr:from>
    <xdr:to>
      <xdr:col>22</xdr:col>
      <xdr:colOff>51650</xdr:colOff>
      <xdr:row>92</xdr:row>
      <xdr:rowOff>132998</xdr:rowOff>
    </xdr:to>
    <xdr:graphicFrame macro="">
      <xdr:nvGraphicFramePr>
        <xdr:cNvPr id="22187790" name="1 Gráfico">
          <a:extLst>
            <a:ext uri="{FF2B5EF4-FFF2-40B4-BE49-F238E27FC236}">
              <a16:creationId xmlns:a16="http://schemas.microsoft.com/office/drawing/2014/main" id="{2016E0B5-3F62-29BB-1480-C57356D9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</xdr:rowOff>
    </xdr:from>
    <xdr:to>
      <xdr:col>5</xdr:col>
      <xdr:colOff>416877</xdr:colOff>
      <xdr:row>3</xdr:row>
      <xdr:rowOff>65315</xdr:rowOff>
    </xdr:to>
    <xdr:pic>
      <xdr:nvPicPr>
        <xdr:cNvPr id="22187791" name="1 Imagen">
          <a:extLst>
            <a:ext uri="{FF2B5EF4-FFF2-40B4-BE49-F238E27FC236}">
              <a16:creationId xmlns:a16="http://schemas.microsoft.com/office/drawing/2014/main" id="{F251960C-FB30-50D7-E262-49669A6C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3043056" cy="635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39309</xdr:colOff>
      <xdr:row>146</xdr:row>
      <xdr:rowOff>96159</xdr:rowOff>
    </xdr:from>
    <xdr:to>
      <xdr:col>16</xdr:col>
      <xdr:colOff>84667</xdr:colOff>
      <xdr:row>166</xdr:row>
      <xdr:rowOff>161170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167E6B2-17E3-4AA3-A32A-7745C08DE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165100</xdr:colOff>
      <xdr:row>167</xdr:row>
      <xdr:rowOff>127000</xdr:rowOff>
    </xdr:from>
    <xdr:to>
      <xdr:col>16</xdr:col>
      <xdr:colOff>25400</xdr:colOff>
      <xdr:row>185</xdr:row>
      <xdr:rowOff>69850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32784D-B176-422D-AD28-96B97C3F9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83820</xdr:colOff>
      <xdr:row>95</xdr:row>
      <xdr:rowOff>38100</xdr:rowOff>
    </xdr:from>
    <xdr:to>
      <xdr:col>18</xdr:col>
      <xdr:colOff>465310</xdr:colOff>
      <xdr:row>121</xdr:row>
      <xdr:rowOff>130365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AEF00836-A30D-4231-9E67-096A86628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0.23758</cdr:x>
      <cdr:y>0.2532</cdr:y>
    </cdr:from>
    <cdr:to>
      <cdr:x>0.269</cdr:x>
      <cdr:y>0.32839</cdr:y>
    </cdr:to>
    <cdr:cxnSp macro="">
      <cdr:nvCxnSpPr>
        <cdr:cNvPr id="3" name="2 Conector recto de flecha">
          <a:extLst xmlns:a="http://schemas.openxmlformats.org/drawingml/2006/main">
            <a:ext uri="{FF2B5EF4-FFF2-40B4-BE49-F238E27FC236}">
              <a16:creationId xmlns:a16="http://schemas.microsoft.com/office/drawing/2014/main" id="{EB34D046-B63B-1E0C-9608-4586EF0E74C4}"/>
            </a:ext>
          </a:extLst>
        </cdr:cNvPr>
        <cdr:cNvCxnSpPr/>
      </cdr:nvCxnSpPr>
      <cdr:spPr>
        <a:xfrm xmlns:a="http://schemas.openxmlformats.org/drawingml/2006/main">
          <a:off x="3133225" y="1333732"/>
          <a:ext cx="414375" cy="396061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479741</xdr:colOff>
      <xdr:row>3</xdr:row>
      <xdr:rowOff>0</xdr:rowOff>
    </xdr:to>
    <xdr:pic>
      <xdr:nvPicPr>
        <xdr:cNvPr id="22196321" name="1 Imagen">
          <a:extLst>
            <a:ext uri="{FF2B5EF4-FFF2-40B4-BE49-F238E27FC236}">
              <a16:creationId xmlns:a16="http://schemas.microsoft.com/office/drawing/2014/main" id="{22A999BC-76BD-231B-7558-189ADE5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475931</xdr:colOff>
      <xdr:row>3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BF8A910-1C72-4DA7-BE44-FF4297E8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2389" cy="58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71"/>
  <sheetViews>
    <sheetView showGridLines="0" tabSelected="1" topLeftCell="A9" zoomScale="70" zoomScaleNormal="70" zoomScaleSheetLayoutView="50" workbookViewId="0">
      <selection activeCell="J9" sqref="J9"/>
    </sheetView>
  </sheetViews>
  <sheetFormatPr baseColWidth="10" defaultColWidth="9.08984375" defaultRowHeight="16" x14ac:dyDescent="0.45"/>
  <cols>
    <col min="1" max="1" width="2.6328125" style="10" customWidth="1"/>
    <col min="2" max="24" width="9.08984375" style="10" customWidth="1"/>
    <col min="25" max="25" width="14.453125" style="10" bestFit="1" customWidth="1"/>
    <col min="26" max="26" width="15.08984375" style="10" bestFit="1" customWidth="1"/>
    <col min="27" max="27" width="12" style="10" bestFit="1" customWidth="1"/>
    <col min="28" max="28" width="13.90625" style="23" customWidth="1"/>
    <col min="29" max="29" width="17.6328125" style="23" customWidth="1"/>
    <col min="30" max="30" width="17" style="23" customWidth="1"/>
    <col min="31" max="31" width="16.36328125" style="23" customWidth="1"/>
    <col min="32" max="32" width="13.453125" style="10" customWidth="1"/>
    <col min="33" max="33" width="17.08984375" style="10" customWidth="1"/>
    <col min="34" max="34" width="14.6328125" style="10" bestFit="1" customWidth="1"/>
    <col min="35" max="35" width="17.90625" style="10" bestFit="1" customWidth="1"/>
    <col min="36" max="36" width="17.453125" style="10" bestFit="1" customWidth="1"/>
    <col min="37" max="39" width="17" style="10" bestFit="1" customWidth="1"/>
    <col min="40" max="40" width="17.36328125" style="10" bestFit="1" customWidth="1"/>
    <col min="41" max="41" width="17" style="10" bestFit="1" customWidth="1"/>
    <col min="42" max="43" width="16.453125" style="10" bestFit="1" customWidth="1"/>
    <col min="44" max="46" width="16.90625" style="10" bestFit="1" customWidth="1"/>
    <col min="47" max="47" width="18.6328125" style="10" bestFit="1" customWidth="1"/>
    <col min="48" max="48" width="20.54296875" style="10" bestFit="1" customWidth="1"/>
    <col min="49" max="49" width="23.54296875" style="10" bestFit="1" customWidth="1"/>
    <col min="50" max="50" width="13.453125" style="10" bestFit="1" customWidth="1"/>
    <col min="51" max="16384" width="9.08984375" style="10"/>
  </cols>
  <sheetData>
    <row r="1" spans="1:51" x14ac:dyDescent="0.45">
      <c r="A1" s="210"/>
      <c r="B1" s="210"/>
      <c r="C1" s="210"/>
      <c r="D1" s="210"/>
      <c r="E1" s="210"/>
      <c r="F1" s="210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25"/>
      <c r="AC1" s="25"/>
      <c r="AD1" s="25"/>
      <c r="AE1" s="2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51" x14ac:dyDescent="0.45">
      <c r="A2" s="210"/>
      <c r="B2" s="210"/>
      <c r="C2" s="210"/>
      <c r="D2" s="210"/>
      <c r="E2" s="210"/>
      <c r="F2" s="210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25"/>
      <c r="AC2" s="25"/>
      <c r="AD2" s="25"/>
      <c r="AE2" s="25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3" spans="1:51" x14ac:dyDescent="0.45">
      <c r="A3" s="210"/>
      <c r="B3" s="210"/>
      <c r="C3" s="210"/>
      <c r="D3" s="210"/>
      <c r="E3" s="210"/>
      <c r="F3" s="210"/>
      <c r="G3" s="6"/>
      <c r="H3" s="6"/>
      <c r="I3" s="6"/>
      <c r="J3" s="183"/>
      <c r="K3" s="6"/>
      <c r="L3" s="7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25"/>
      <c r="AC3" s="25"/>
      <c r="AD3" s="25"/>
      <c r="AE3" s="25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51" x14ac:dyDescent="0.45">
      <c r="A4" s="3" t="s">
        <v>5</v>
      </c>
      <c r="B4" s="184"/>
      <c r="C4" s="184"/>
      <c r="D4" s="184"/>
      <c r="E4" s="184"/>
      <c r="F4" s="184"/>
      <c r="G4" s="184"/>
      <c r="H4" s="184"/>
      <c r="I4" s="6"/>
      <c r="J4" s="183"/>
      <c r="K4" s="6"/>
      <c r="L4" s="7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25"/>
      <c r="AC4" s="25"/>
      <c r="AD4" s="25"/>
      <c r="AE4" s="25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51" x14ac:dyDescent="0.45">
      <c r="A5" s="3" t="s">
        <v>6</v>
      </c>
      <c r="B5" s="184"/>
      <c r="C5" s="184"/>
      <c r="D5" s="184"/>
      <c r="E5" s="184"/>
      <c r="F5" s="184"/>
      <c r="G5" s="184"/>
      <c r="H5" s="184"/>
      <c r="I5" s="15"/>
      <c r="J5" s="183"/>
      <c r="K5" s="6"/>
      <c r="L5" s="7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25"/>
      <c r="AC5" s="25"/>
      <c r="AD5" s="25"/>
      <c r="AE5" s="25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51" x14ac:dyDescent="0.45">
      <c r="A6" s="3" t="s">
        <v>129</v>
      </c>
      <c r="B6" s="184"/>
      <c r="C6" s="184"/>
      <c r="D6" s="184"/>
      <c r="E6" s="184"/>
      <c r="F6" s="184"/>
      <c r="G6" s="184"/>
      <c r="H6" s="184"/>
      <c r="I6" s="6"/>
      <c r="J6" s="183"/>
      <c r="K6" s="6"/>
      <c r="L6" s="7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25"/>
      <c r="AC6" s="25"/>
      <c r="AD6" s="25"/>
      <c r="AE6" s="25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51" ht="16.5" thickBot="1" x14ac:dyDescent="0.5">
      <c r="A7" s="3" t="s">
        <v>71</v>
      </c>
      <c r="B7" s="184"/>
      <c r="C7" s="184"/>
      <c r="D7" s="184"/>
      <c r="E7" s="184"/>
      <c r="F7" s="184"/>
      <c r="G7" s="184"/>
      <c r="H7" s="184"/>
      <c r="I7" s="6"/>
      <c r="J7" s="183"/>
      <c r="K7" s="6"/>
      <c r="L7" s="7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25"/>
      <c r="AC7" s="25"/>
      <c r="AD7" s="25"/>
      <c r="AE7" s="25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51" ht="16.5" thickBot="1" x14ac:dyDescent="0.5">
      <c r="A8" s="3" t="s">
        <v>7</v>
      </c>
      <c r="B8" s="184"/>
      <c r="C8" s="184"/>
      <c r="D8" s="184"/>
      <c r="E8" s="184"/>
      <c r="F8" s="184"/>
      <c r="G8" s="184"/>
      <c r="H8" s="184"/>
      <c r="I8" s="6"/>
      <c r="J8" s="183"/>
      <c r="K8" s="6"/>
      <c r="L8" s="7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211" t="s">
        <v>102</v>
      </c>
      <c r="AC8" s="212"/>
      <c r="AD8" s="212"/>
      <c r="AE8" s="213"/>
      <c r="AF8" s="6"/>
      <c r="AG8" s="6"/>
      <c r="AH8" s="211" t="s">
        <v>50</v>
      </c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3"/>
    </row>
    <row r="9" spans="1:51" ht="16.5" thickBot="1" x14ac:dyDescent="0.5">
      <c r="A9" s="6"/>
      <c r="B9" s="6"/>
      <c r="C9" s="6"/>
      <c r="D9" s="6"/>
      <c r="E9" s="6"/>
      <c r="F9" s="6"/>
      <c r="G9" s="6"/>
      <c r="H9" s="6"/>
      <c r="I9" s="6"/>
      <c r="J9" s="183"/>
      <c r="K9" s="6"/>
      <c r="L9" s="7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26" t="s">
        <v>8</v>
      </c>
      <c r="AC9" s="26" t="s">
        <v>9</v>
      </c>
      <c r="AD9" s="26" t="s">
        <v>4</v>
      </c>
      <c r="AE9" s="26" t="s">
        <v>32</v>
      </c>
      <c r="AF9" s="6"/>
      <c r="AG9" s="6"/>
      <c r="AH9" s="84" t="s">
        <v>10</v>
      </c>
      <c r="AI9" s="82" t="s">
        <v>11</v>
      </c>
      <c r="AJ9" s="82" t="s">
        <v>12</v>
      </c>
      <c r="AK9" s="82" t="s">
        <v>13</v>
      </c>
      <c r="AL9" s="82" t="s">
        <v>14</v>
      </c>
      <c r="AM9" s="82" t="s">
        <v>15</v>
      </c>
      <c r="AN9" s="82" t="s">
        <v>16</v>
      </c>
      <c r="AO9" s="82" t="s">
        <v>17</v>
      </c>
      <c r="AP9" s="82" t="s">
        <v>18</v>
      </c>
      <c r="AQ9" s="82" t="s">
        <v>19</v>
      </c>
      <c r="AR9" s="82" t="s">
        <v>20</v>
      </c>
      <c r="AS9" s="82" t="s">
        <v>21</v>
      </c>
      <c r="AT9" s="82" t="s">
        <v>22</v>
      </c>
      <c r="AU9" s="82" t="s">
        <v>3</v>
      </c>
      <c r="AV9" s="59" t="s">
        <v>23</v>
      </c>
      <c r="AW9" s="59" t="s">
        <v>24</v>
      </c>
    </row>
    <row r="10" spans="1:51" x14ac:dyDescent="0.45">
      <c r="A10" s="6"/>
      <c r="B10" s="6"/>
      <c r="C10" s="6"/>
      <c r="D10" s="6"/>
      <c r="E10" s="6"/>
      <c r="F10" s="6"/>
      <c r="G10" s="6"/>
      <c r="H10" s="6"/>
      <c r="I10" s="6"/>
      <c r="J10" s="183"/>
      <c r="K10" s="6"/>
      <c r="L10" s="7"/>
      <c r="M10" s="6"/>
      <c r="N10" s="6"/>
      <c r="O10" s="6"/>
      <c r="P10" s="6"/>
      <c r="Q10" s="6"/>
      <c r="R10" s="11"/>
      <c r="S10" s="6"/>
      <c r="T10" s="7"/>
      <c r="U10" s="7"/>
      <c r="V10" s="7"/>
      <c r="W10" s="7"/>
      <c r="X10" s="7"/>
      <c r="Y10" s="6"/>
      <c r="Z10" s="6"/>
      <c r="AA10" s="6"/>
      <c r="AB10" s="176">
        <v>42736</v>
      </c>
      <c r="AC10" s="72">
        <v>64303584</v>
      </c>
      <c r="AD10" s="68">
        <v>199045945.5</v>
      </c>
      <c r="AE10" s="74">
        <f>+AD10/AC10</f>
        <v>3.095409821947094</v>
      </c>
      <c r="AF10" s="6"/>
      <c r="AG10" s="7"/>
      <c r="AH10" s="85">
        <v>1994</v>
      </c>
      <c r="AI10" s="102">
        <v>11620473</v>
      </c>
      <c r="AJ10" s="102">
        <v>11996071</v>
      </c>
      <c r="AK10" s="102">
        <v>15510568</v>
      </c>
      <c r="AL10" s="102">
        <v>12310509</v>
      </c>
      <c r="AM10" s="102">
        <v>15596030</v>
      </c>
      <c r="AN10" s="102">
        <v>15280896</v>
      </c>
      <c r="AO10" s="102">
        <v>15727753</v>
      </c>
      <c r="AP10" s="102">
        <v>11699342</v>
      </c>
      <c r="AQ10" s="105">
        <v>9368795</v>
      </c>
      <c r="AR10" s="102">
        <v>12156766</v>
      </c>
      <c r="AS10" s="102">
        <v>13016736</v>
      </c>
      <c r="AT10" s="102">
        <v>11916898</v>
      </c>
      <c r="AU10" s="108">
        <f t="shared" ref="AU10:AU31" si="0">SUM(AI10:AT10)</f>
        <v>156200837</v>
      </c>
      <c r="AV10" s="112">
        <f t="shared" ref="AV10:AV38" si="1">+AU46/AU10</f>
        <v>3.292558252296689</v>
      </c>
      <c r="AW10" s="113"/>
    </row>
    <row r="11" spans="1:51" x14ac:dyDescent="0.45">
      <c r="A11" s="6"/>
      <c r="B11" s="6"/>
      <c r="C11" s="6"/>
      <c r="D11" s="6"/>
      <c r="E11" s="6"/>
      <c r="F11" s="6"/>
      <c r="G11" s="6"/>
      <c r="H11" s="6"/>
      <c r="I11" s="6"/>
      <c r="J11" s="183"/>
      <c r="K11" s="6"/>
      <c r="L11" s="7"/>
      <c r="M11" s="6"/>
      <c r="N11" s="6"/>
      <c r="O11" s="6"/>
      <c r="P11" s="6"/>
      <c r="Q11" s="6"/>
      <c r="R11" s="11"/>
      <c r="S11" s="6"/>
      <c r="T11" s="7"/>
      <c r="U11" s="7"/>
      <c r="V11" s="7"/>
      <c r="W11" s="7"/>
      <c r="X11" s="7"/>
      <c r="Y11" s="6"/>
      <c r="Z11" s="6"/>
      <c r="AA11" s="6"/>
      <c r="AB11" s="177">
        <v>42767</v>
      </c>
      <c r="AC11" s="33">
        <v>66620606</v>
      </c>
      <c r="AD11" s="40">
        <v>206099394.28</v>
      </c>
      <c r="AE11" s="75">
        <f>+AD11/AC11</f>
        <v>3.0936283329515195</v>
      </c>
      <c r="AF11" s="6"/>
      <c r="AG11" s="7"/>
      <c r="AH11" s="86">
        <v>1995</v>
      </c>
      <c r="AI11" s="103">
        <v>10807484</v>
      </c>
      <c r="AJ11" s="103">
        <v>13603755</v>
      </c>
      <c r="AK11" s="103">
        <v>15998832</v>
      </c>
      <c r="AL11" s="103">
        <v>15826653</v>
      </c>
      <c r="AM11" s="103">
        <v>16147447</v>
      </c>
      <c r="AN11" s="103">
        <v>16269336</v>
      </c>
      <c r="AO11" s="103">
        <v>17012050</v>
      </c>
      <c r="AP11" s="103">
        <v>16598239</v>
      </c>
      <c r="AQ11" s="106">
        <v>18688420</v>
      </c>
      <c r="AR11" s="103">
        <v>18536022</v>
      </c>
      <c r="AS11" s="103">
        <v>19105834</v>
      </c>
      <c r="AT11" s="103">
        <v>12268692</v>
      </c>
      <c r="AU11" s="109">
        <f t="shared" si="0"/>
        <v>190862764</v>
      </c>
      <c r="AV11" s="43">
        <f t="shared" si="1"/>
        <v>3.485092198182774</v>
      </c>
      <c r="AW11" s="114">
        <f>+(AU11-AU10)/AU10</f>
        <v>0.2219061540624139</v>
      </c>
    </row>
    <row r="12" spans="1:51" x14ac:dyDescent="0.45">
      <c r="A12" s="6"/>
      <c r="B12" s="6"/>
      <c r="C12" s="6"/>
      <c r="D12" s="6"/>
      <c r="E12" s="6"/>
      <c r="F12" s="6"/>
      <c r="G12" s="6"/>
      <c r="H12" s="6"/>
      <c r="I12" s="6"/>
      <c r="J12" s="183"/>
      <c r="K12" s="6"/>
      <c r="L12" s="7"/>
      <c r="M12" s="6"/>
      <c r="N12" s="6"/>
      <c r="O12" s="6"/>
      <c r="P12" s="6"/>
      <c r="Q12" s="6"/>
      <c r="R12" s="11"/>
      <c r="S12" s="6"/>
      <c r="T12" s="7"/>
      <c r="U12" s="7"/>
      <c r="V12" s="7"/>
      <c r="W12" s="7"/>
      <c r="X12" s="7"/>
      <c r="Y12" s="6"/>
      <c r="Z12" s="6"/>
      <c r="AA12" s="6"/>
      <c r="AB12" s="177">
        <v>42795</v>
      </c>
      <c r="AC12" s="33">
        <v>71869640</v>
      </c>
      <c r="AD12" s="40">
        <v>222036343.91</v>
      </c>
      <c r="AE12" s="75">
        <f>+AD12/AC12</f>
        <v>3.0894316975846823</v>
      </c>
      <c r="AF12" s="6"/>
      <c r="AG12" s="7"/>
      <c r="AH12" s="86">
        <v>1996</v>
      </c>
      <c r="AI12" s="103">
        <v>15025684</v>
      </c>
      <c r="AJ12" s="103">
        <v>13903316</v>
      </c>
      <c r="AK12" s="103">
        <v>17889704</v>
      </c>
      <c r="AL12" s="103">
        <v>16057509</v>
      </c>
      <c r="AM12" s="103">
        <v>16235812</v>
      </c>
      <c r="AN12" s="103">
        <v>14565961</v>
      </c>
      <c r="AO12" s="103">
        <v>14555295</v>
      </c>
      <c r="AP12" s="103">
        <v>16439059</v>
      </c>
      <c r="AQ12" s="106">
        <v>14696498</v>
      </c>
      <c r="AR12" s="103">
        <v>16201026</v>
      </c>
      <c r="AS12" s="103">
        <v>18853806</v>
      </c>
      <c r="AT12" s="103">
        <v>14117863</v>
      </c>
      <c r="AU12" s="109">
        <f t="shared" si="0"/>
        <v>188541533</v>
      </c>
      <c r="AV12" s="43">
        <f t="shared" si="1"/>
        <v>3.2635135198036176</v>
      </c>
      <c r="AW12" s="115">
        <f t="shared" ref="AW12:AW30" si="2">+(AU12-AU11)/AU11</f>
        <v>-1.2161780283135793E-2</v>
      </c>
    </row>
    <row r="13" spans="1:51" x14ac:dyDescent="0.45">
      <c r="A13" s="6"/>
      <c r="B13" s="6"/>
      <c r="C13" s="6"/>
      <c r="D13" s="6"/>
      <c r="E13" s="6"/>
      <c r="F13" s="6"/>
      <c r="G13" s="6"/>
      <c r="H13" s="6"/>
      <c r="I13" s="6"/>
      <c r="J13" s="183"/>
      <c r="K13" s="6"/>
      <c r="L13" s="7"/>
      <c r="M13" s="6"/>
      <c r="N13" s="6"/>
      <c r="O13" s="6"/>
      <c r="P13" s="6"/>
      <c r="Q13" s="6"/>
      <c r="R13" s="11"/>
      <c r="S13" s="6"/>
      <c r="T13" s="7"/>
      <c r="U13" s="7"/>
      <c r="V13" s="7"/>
      <c r="W13" s="7"/>
      <c r="X13" s="7"/>
      <c r="Y13" s="6"/>
      <c r="Z13" s="6"/>
      <c r="AA13" s="6"/>
      <c r="AB13" s="177">
        <v>42826</v>
      </c>
      <c r="AC13" s="33">
        <v>79851780</v>
      </c>
      <c r="AD13" s="40">
        <v>245601181.59</v>
      </c>
      <c r="AE13" s="75">
        <f>+AD13/AC13</f>
        <v>3.0757132976872903</v>
      </c>
      <c r="AF13" s="6"/>
      <c r="AG13" s="8"/>
      <c r="AH13" s="86">
        <v>1997</v>
      </c>
      <c r="AI13" s="103">
        <v>12706617</v>
      </c>
      <c r="AJ13" s="103">
        <v>15440786</v>
      </c>
      <c r="AK13" s="103">
        <v>18366058</v>
      </c>
      <c r="AL13" s="103">
        <v>20857175</v>
      </c>
      <c r="AM13" s="103">
        <v>17922264</v>
      </c>
      <c r="AN13" s="103">
        <v>21002001</v>
      </c>
      <c r="AO13" s="103">
        <v>21138800</v>
      </c>
      <c r="AP13" s="103">
        <v>23917855</v>
      </c>
      <c r="AQ13" s="106">
        <v>21940317</v>
      </c>
      <c r="AR13" s="103">
        <v>23289769</v>
      </c>
      <c r="AS13" s="103">
        <v>21562153</v>
      </c>
      <c r="AT13" s="103">
        <v>21860475</v>
      </c>
      <c r="AU13" s="109">
        <f t="shared" si="0"/>
        <v>240004270</v>
      </c>
      <c r="AV13" s="43">
        <f t="shared" si="1"/>
        <v>3.6318722325231958</v>
      </c>
      <c r="AW13" s="114">
        <f t="shared" si="2"/>
        <v>0.27295172676887058</v>
      </c>
    </row>
    <row r="14" spans="1:51" x14ac:dyDescent="0.45">
      <c r="A14" s="6"/>
      <c r="B14" s="6"/>
      <c r="C14" s="6"/>
      <c r="D14" s="6"/>
      <c r="E14" s="6"/>
      <c r="F14" s="6"/>
      <c r="G14" s="6"/>
      <c r="H14" s="6"/>
      <c r="I14" s="6"/>
      <c r="J14" s="183"/>
      <c r="K14" s="6"/>
      <c r="L14" s="7"/>
      <c r="M14" s="6"/>
      <c r="N14" s="6"/>
      <c r="O14" s="6"/>
      <c r="P14" s="6"/>
      <c r="Q14" s="6"/>
      <c r="R14" s="11"/>
      <c r="S14" s="6"/>
      <c r="T14" s="7"/>
      <c r="U14" s="7"/>
      <c r="V14" s="7"/>
      <c r="W14" s="7"/>
      <c r="X14" s="7"/>
      <c r="Y14" s="6"/>
      <c r="Z14" s="6"/>
      <c r="AA14" s="6"/>
      <c r="AB14" s="177">
        <v>42856</v>
      </c>
      <c r="AC14" s="33">
        <v>85869921</v>
      </c>
      <c r="AD14" s="40">
        <v>262213940.41999999</v>
      </c>
      <c r="AE14" s="75">
        <f t="shared" ref="AE14:AE39" si="3">(AD14/AC14)</f>
        <v>3.0536180465334302</v>
      </c>
      <c r="AF14" s="6"/>
      <c r="AG14" s="8"/>
      <c r="AH14" s="86">
        <v>1998</v>
      </c>
      <c r="AI14" s="103">
        <v>17723109</v>
      </c>
      <c r="AJ14" s="103">
        <v>20247374</v>
      </c>
      <c r="AK14" s="103">
        <v>24592375</v>
      </c>
      <c r="AL14" s="103">
        <v>24887280</v>
      </c>
      <c r="AM14" s="103">
        <v>24377459</v>
      </c>
      <c r="AN14" s="103">
        <v>21375617</v>
      </c>
      <c r="AO14" s="103">
        <v>19485606</v>
      </c>
      <c r="AP14" s="103">
        <v>20239149</v>
      </c>
      <c r="AQ14" s="106">
        <v>18335194</v>
      </c>
      <c r="AR14" s="103">
        <v>20086224</v>
      </c>
      <c r="AS14" s="103">
        <v>20876802</v>
      </c>
      <c r="AT14" s="103">
        <v>20759718</v>
      </c>
      <c r="AU14" s="109">
        <f t="shared" si="0"/>
        <v>252985907</v>
      </c>
      <c r="AV14" s="43">
        <f t="shared" si="1"/>
        <v>3.4588918583911474</v>
      </c>
      <c r="AW14" s="114">
        <f t="shared" si="2"/>
        <v>5.4089191829795359E-2</v>
      </c>
    </row>
    <row r="15" spans="1:51" x14ac:dyDescent="0.45">
      <c r="A15" s="6"/>
      <c r="B15" s="6"/>
      <c r="C15" s="6"/>
      <c r="D15" s="6"/>
      <c r="E15" s="6"/>
      <c r="F15" s="6"/>
      <c r="G15" s="6"/>
      <c r="H15" s="6"/>
      <c r="I15" s="6"/>
      <c r="J15" s="183"/>
      <c r="K15" s="6"/>
      <c r="L15" s="7"/>
      <c r="M15" s="6"/>
      <c r="N15" s="6"/>
      <c r="O15" s="6"/>
      <c r="P15" s="6"/>
      <c r="Q15" s="6"/>
      <c r="R15" s="11"/>
      <c r="S15" s="6"/>
      <c r="T15" s="7"/>
      <c r="U15" s="7"/>
      <c r="V15" s="7"/>
      <c r="W15" s="7"/>
      <c r="X15" s="7"/>
      <c r="Y15" s="6"/>
      <c r="Z15" s="6"/>
      <c r="AA15" s="6"/>
      <c r="AB15" s="173">
        <v>42887</v>
      </c>
      <c r="AC15" s="33">
        <v>86082995</v>
      </c>
      <c r="AD15" s="40">
        <v>259491252.75999996</v>
      </c>
      <c r="AE15" s="43">
        <f t="shared" si="3"/>
        <v>3.0144310471539701</v>
      </c>
      <c r="AF15" s="9"/>
      <c r="AG15" s="8"/>
      <c r="AH15" s="86">
        <v>1999</v>
      </c>
      <c r="AI15" s="103">
        <v>18227663</v>
      </c>
      <c r="AJ15" s="103">
        <v>20209769</v>
      </c>
      <c r="AK15" s="103">
        <v>24148524</v>
      </c>
      <c r="AL15" s="103">
        <v>23091401</v>
      </c>
      <c r="AM15" s="103">
        <v>21562492</v>
      </c>
      <c r="AN15" s="103">
        <v>26277727</v>
      </c>
      <c r="AO15" s="103">
        <v>20535227</v>
      </c>
      <c r="AP15" s="103">
        <v>14521537</v>
      </c>
      <c r="AQ15" s="106">
        <v>13445247</v>
      </c>
      <c r="AR15" s="29">
        <v>11524244</v>
      </c>
      <c r="AS15" s="29">
        <v>7899297</v>
      </c>
      <c r="AT15" s="29">
        <v>7597372</v>
      </c>
      <c r="AU15" s="109">
        <f t="shared" si="0"/>
        <v>209040500</v>
      </c>
      <c r="AV15" s="43">
        <f t="shared" si="1"/>
        <v>2.9513042445841831</v>
      </c>
      <c r="AW15" s="115">
        <f t="shared" si="2"/>
        <v>-0.17370693696388392</v>
      </c>
    </row>
    <row r="16" spans="1:51" x14ac:dyDescent="0.45">
      <c r="A16" s="6"/>
      <c r="B16" s="6"/>
      <c r="C16" s="6"/>
      <c r="D16" s="6"/>
      <c r="E16" s="6"/>
      <c r="F16" s="6"/>
      <c r="G16" s="6"/>
      <c r="H16" s="6"/>
      <c r="I16" s="6"/>
      <c r="J16" s="183"/>
      <c r="K16" s="6"/>
      <c r="L16" s="7"/>
      <c r="M16" s="6"/>
      <c r="N16" s="6"/>
      <c r="O16" s="6"/>
      <c r="P16" s="6"/>
      <c r="Q16" s="6"/>
      <c r="R16" s="11"/>
      <c r="S16" s="6"/>
      <c r="T16" s="7"/>
      <c r="U16" s="7"/>
      <c r="V16" s="7"/>
      <c r="W16" s="7"/>
      <c r="X16" s="7"/>
      <c r="Y16" s="6"/>
      <c r="Z16" s="6"/>
      <c r="AA16" s="6"/>
      <c r="AB16" s="173">
        <v>42917</v>
      </c>
      <c r="AC16" s="33">
        <v>91361157</v>
      </c>
      <c r="AD16" s="40">
        <v>274293480.52999997</v>
      </c>
      <c r="AE16" s="43">
        <f t="shared" si="3"/>
        <v>3.0022986741509849</v>
      </c>
      <c r="AF16" s="9"/>
      <c r="AG16" s="7"/>
      <c r="AH16" s="86">
        <v>2000</v>
      </c>
      <c r="AI16" s="29">
        <v>5763732</v>
      </c>
      <c r="AJ16" s="29">
        <v>6276308</v>
      </c>
      <c r="AK16" s="29">
        <v>6932639</v>
      </c>
      <c r="AL16" s="29">
        <v>9323859</v>
      </c>
      <c r="AM16" s="29">
        <v>9353806</v>
      </c>
      <c r="AN16" s="29">
        <v>9232003</v>
      </c>
      <c r="AO16" s="29">
        <v>5507472</v>
      </c>
      <c r="AP16" s="29">
        <v>3866093</v>
      </c>
      <c r="AQ16" s="107">
        <v>6338871</v>
      </c>
      <c r="AR16" s="29">
        <v>6309936</v>
      </c>
      <c r="AS16" s="29">
        <v>7649763</v>
      </c>
      <c r="AT16" s="29">
        <v>6401311</v>
      </c>
      <c r="AU16" s="110">
        <f t="shared" si="0"/>
        <v>82955793</v>
      </c>
      <c r="AV16" s="43">
        <f t="shared" si="1"/>
        <v>3.5851432750453007</v>
      </c>
      <c r="AW16" s="115">
        <f>+(AU16-AU15)/AU15</f>
        <v>-0.60315922990999349</v>
      </c>
      <c r="AY16" s="13"/>
    </row>
    <row r="17" spans="1:50" x14ac:dyDescent="0.45">
      <c r="A17" s="6"/>
      <c r="B17" s="6"/>
      <c r="C17" s="6"/>
      <c r="D17" s="6"/>
      <c r="E17" s="6"/>
      <c r="F17" s="6"/>
      <c r="G17" s="6"/>
      <c r="H17" s="6"/>
      <c r="I17" s="6"/>
      <c r="J17" s="183"/>
      <c r="K17" s="6"/>
      <c r="L17" s="7"/>
      <c r="M17" s="6"/>
      <c r="N17" s="6"/>
      <c r="O17" s="6"/>
      <c r="P17" s="6"/>
      <c r="Q17" s="6"/>
      <c r="R17" s="11"/>
      <c r="S17" s="6"/>
      <c r="T17" s="7"/>
      <c r="U17" s="7"/>
      <c r="V17" s="7"/>
      <c r="W17" s="7"/>
      <c r="X17" s="7"/>
      <c r="Y17" s="6"/>
      <c r="Z17" s="6"/>
      <c r="AA17" s="6"/>
      <c r="AB17" s="173">
        <v>42948</v>
      </c>
      <c r="AC17" s="34">
        <v>73629117</v>
      </c>
      <c r="AD17" s="39">
        <v>221409741.70000002</v>
      </c>
      <c r="AE17" s="76">
        <f t="shared" si="3"/>
        <v>3.0070948929076526</v>
      </c>
      <c r="AF17" s="9"/>
      <c r="AG17" s="7"/>
      <c r="AH17" s="86">
        <v>2001</v>
      </c>
      <c r="AI17" s="29">
        <v>6682296</v>
      </c>
      <c r="AJ17" s="29">
        <v>6956042</v>
      </c>
      <c r="AK17" s="29">
        <v>9995621</v>
      </c>
      <c r="AL17" s="29">
        <v>10909429</v>
      </c>
      <c r="AM17" s="29">
        <v>14196399</v>
      </c>
      <c r="AN17" s="29">
        <v>9972128</v>
      </c>
      <c r="AO17" s="29">
        <v>6652930</v>
      </c>
      <c r="AP17" s="29">
        <v>7557791</v>
      </c>
      <c r="AQ17" s="107">
        <v>6805783</v>
      </c>
      <c r="AR17" s="29">
        <v>6600866</v>
      </c>
      <c r="AS17" s="29">
        <v>7527611</v>
      </c>
      <c r="AT17" s="29">
        <v>5944400</v>
      </c>
      <c r="AU17" s="110">
        <f t="shared" si="0"/>
        <v>99801296</v>
      </c>
      <c r="AV17" s="43">
        <f t="shared" si="1"/>
        <v>2.8125293390979609</v>
      </c>
      <c r="AW17" s="114">
        <f t="shared" si="2"/>
        <v>0.2030660233698206</v>
      </c>
    </row>
    <row r="18" spans="1:50" x14ac:dyDescent="0.45">
      <c r="A18" s="6"/>
      <c r="B18" s="6"/>
      <c r="C18" s="6"/>
      <c r="D18" s="6"/>
      <c r="E18" s="6"/>
      <c r="F18" s="6"/>
      <c r="G18" s="6"/>
      <c r="H18" s="6"/>
      <c r="I18" s="6"/>
      <c r="J18" s="183"/>
      <c r="K18" s="6"/>
      <c r="L18" s="7"/>
      <c r="M18" s="6"/>
      <c r="N18" s="6"/>
      <c r="O18" s="6"/>
      <c r="P18" s="6"/>
      <c r="Q18" s="6"/>
      <c r="R18" s="11"/>
      <c r="S18" s="6"/>
      <c r="T18" s="7"/>
      <c r="U18" s="7"/>
      <c r="V18" s="7"/>
      <c r="W18" s="7"/>
      <c r="X18" s="7"/>
      <c r="Y18" s="6"/>
      <c r="Z18" s="6"/>
      <c r="AA18" s="6"/>
      <c r="AB18" s="173">
        <v>42979</v>
      </c>
      <c r="AC18" s="34">
        <v>67692637</v>
      </c>
      <c r="AD18" s="39">
        <v>207106338.45000005</v>
      </c>
      <c r="AE18" s="76">
        <f t="shared" si="3"/>
        <v>3.0595105705514181</v>
      </c>
      <c r="AF18" s="9"/>
      <c r="AG18" s="7"/>
      <c r="AH18" s="86">
        <v>2002</v>
      </c>
      <c r="AI18" s="29">
        <v>5948260</v>
      </c>
      <c r="AJ18" s="29">
        <v>7019636</v>
      </c>
      <c r="AK18" s="29">
        <v>9726519</v>
      </c>
      <c r="AL18" s="29">
        <v>9351959</v>
      </c>
      <c r="AM18" s="29">
        <v>11750022</v>
      </c>
      <c r="AN18" s="29">
        <v>12669057</v>
      </c>
      <c r="AO18" s="29">
        <v>8780632</v>
      </c>
      <c r="AP18" s="104">
        <v>7819202</v>
      </c>
      <c r="AQ18" s="107">
        <v>6117128</v>
      </c>
      <c r="AR18" s="29">
        <v>7699144</v>
      </c>
      <c r="AS18" s="29">
        <v>8374177</v>
      </c>
      <c r="AT18" s="29">
        <v>7778010</v>
      </c>
      <c r="AU18" s="110">
        <f t="shared" si="0"/>
        <v>103033746</v>
      </c>
      <c r="AV18" s="43">
        <f t="shared" si="1"/>
        <v>2.5609005269011575</v>
      </c>
      <c r="AW18" s="114">
        <f t="shared" si="2"/>
        <v>3.2388857956313515E-2</v>
      </c>
    </row>
    <row r="19" spans="1:50" x14ac:dyDescent="0.45">
      <c r="A19" s="6"/>
      <c r="B19" s="6"/>
      <c r="C19" s="6"/>
      <c r="D19" s="6"/>
      <c r="E19" s="6"/>
      <c r="F19" s="6"/>
      <c r="G19" s="6"/>
      <c r="H19" s="6"/>
      <c r="I19" s="6"/>
      <c r="J19" s="183"/>
      <c r="K19" s="6"/>
      <c r="L19" s="7"/>
      <c r="M19" s="6"/>
      <c r="N19" s="6"/>
      <c r="O19" s="6"/>
      <c r="P19" s="6"/>
      <c r="Q19" s="6"/>
      <c r="R19" s="11"/>
      <c r="S19" s="6"/>
      <c r="T19" s="7"/>
      <c r="U19" s="7"/>
      <c r="V19" s="7"/>
      <c r="W19" s="7"/>
      <c r="X19" s="7"/>
      <c r="Y19" s="6"/>
      <c r="Z19" s="6"/>
      <c r="AA19" s="6"/>
      <c r="AB19" s="173">
        <v>43009</v>
      </c>
      <c r="AC19" s="34">
        <v>88432893</v>
      </c>
      <c r="AD19" s="39">
        <v>268999147.16999996</v>
      </c>
      <c r="AE19" s="76">
        <f t="shared" si="3"/>
        <v>3.0418449294653285</v>
      </c>
      <c r="AF19" s="9"/>
      <c r="AG19" s="7"/>
      <c r="AH19" s="86">
        <v>2003</v>
      </c>
      <c r="AI19" s="29">
        <v>8245528</v>
      </c>
      <c r="AJ19" s="29">
        <v>8798063</v>
      </c>
      <c r="AK19" s="29">
        <v>10737492</v>
      </c>
      <c r="AL19" s="29">
        <v>10758266</v>
      </c>
      <c r="AM19" s="29">
        <v>12575655</v>
      </c>
      <c r="AN19" s="29">
        <v>11356594</v>
      </c>
      <c r="AO19" s="29">
        <v>10250003</v>
      </c>
      <c r="AP19" s="104">
        <v>8891165</v>
      </c>
      <c r="AQ19" s="107">
        <v>10303955</v>
      </c>
      <c r="AR19" s="29">
        <v>11225999</v>
      </c>
      <c r="AS19" s="29">
        <v>11622490</v>
      </c>
      <c r="AT19" s="29">
        <v>11985624</v>
      </c>
      <c r="AU19" s="110">
        <f t="shared" si="0"/>
        <v>126750834</v>
      </c>
      <c r="AV19" s="43">
        <f t="shared" si="1"/>
        <v>2.3969932685413338</v>
      </c>
      <c r="AW19" s="114">
        <f t="shared" si="2"/>
        <v>0.23018757369066248</v>
      </c>
    </row>
    <row r="20" spans="1:50" x14ac:dyDescent="0.45">
      <c r="A20" s="6"/>
      <c r="B20" s="6"/>
      <c r="C20" s="6"/>
      <c r="D20" s="6"/>
      <c r="E20" s="6"/>
      <c r="F20" s="6"/>
      <c r="G20" s="6"/>
      <c r="H20" s="6"/>
      <c r="I20" s="6"/>
      <c r="J20" s="183"/>
      <c r="K20" s="6"/>
      <c r="L20" s="7"/>
      <c r="M20" s="6"/>
      <c r="N20" s="6"/>
      <c r="O20" s="6"/>
      <c r="P20" s="6"/>
      <c r="Q20" s="6"/>
      <c r="R20" s="11"/>
      <c r="S20" s="6"/>
      <c r="T20" s="7"/>
      <c r="U20" s="7"/>
      <c r="V20" s="7"/>
      <c r="W20" s="7"/>
      <c r="X20" s="7"/>
      <c r="Y20" s="6"/>
      <c r="Z20" s="6"/>
      <c r="AA20" s="6"/>
      <c r="AB20" s="173">
        <v>43040</v>
      </c>
      <c r="AC20" s="34">
        <v>70957849</v>
      </c>
      <c r="AD20" s="39">
        <v>218612937.19999999</v>
      </c>
      <c r="AE20" s="76">
        <f t="shared" si="3"/>
        <v>3.080884500881643</v>
      </c>
      <c r="AF20" s="9"/>
      <c r="AG20" s="7"/>
      <c r="AH20" s="86">
        <v>2004</v>
      </c>
      <c r="AI20" s="29">
        <v>9875688</v>
      </c>
      <c r="AJ20" s="29">
        <v>15214543</v>
      </c>
      <c r="AK20" s="29">
        <v>12710211</v>
      </c>
      <c r="AL20" s="29">
        <v>14703122</v>
      </c>
      <c r="AM20" s="29">
        <v>12563434</v>
      </c>
      <c r="AN20" s="29">
        <v>13981632</v>
      </c>
      <c r="AO20" s="29">
        <v>14169279</v>
      </c>
      <c r="AP20" s="104">
        <v>10885997</v>
      </c>
      <c r="AQ20" s="107">
        <v>11367586</v>
      </c>
      <c r="AR20" s="29">
        <v>13062874</v>
      </c>
      <c r="AS20" s="29">
        <v>15384969</v>
      </c>
      <c r="AT20" s="29">
        <v>14541295</v>
      </c>
      <c r="AU20" s="110">
        <f t="shared" si="0"/>
        <v>158460630</v>
      </c>
      <c r="AV20" s="43">
        <f t="shared" si="1"/>
        <v>2.2096828282204859</v>
      </c>
      <c r="AW20" s="114">
        <f t="shared" si="2"/>
        <v>0.25017425920842462</v>
      </c>
    </row>
    <row r="21" spans="1:50" x14ac:dyDescent="0.45">
      <c r="A21" s="6"/>
      <c r="B21" s="6"/>
      <c r="C21" s="6"/>
      <c r="D21" s="6"/>
      <c r="E21" s="6"/>
      <c r="F21" s="6"/>
      <c r="G21" s="6"/>
      <c r="H21" s="6"/>
      <c r="I21" s="6"/>
      <c r="J21" s="183"/>
      <c r="K21" s="6"/>
      <c r="L21" s="6"/>
      <c r="M21" s="6"/>
      <c r="N21" s="6"/>
      <c r="O21" s="6"/>
      <c r="P21" s="6"/>
      <c r="Q21" s="6"/>
      <c r="R21" s="6"/>
      <c r="S21" s="6"/>
      <c r="T21" s="7"/>
      <c r="U21" s="7"/>
      <c r="V21" s="7"/>
      <c r="W21" s="7"/>
      <c r="X21" s="7"/>
      <c r="Y21" s="6"/>
      <c r="Z21" s="6"/>
      <c r="AA21" s="6"/>
      <c r="AB21" s="173">
        <v>43070</v>
      </c>
      <c r="AC21" s="34">
        <v>91911350</v>
      </c>
      <c r="AD21" s="39">
        <v>275721729.26000005</v>
      </c>
      <c r="AE21" s="76">
        <f t="shared" si="3"/>
        <v>2.9998659497439659</v>
      </c>
      <c r="AF21" s="9"/>
      <c r="AG21" s="7"/>
      <c r="AH21" s="86">
        <v>2005</v>
      </c>
      <c r="AI21" s="29">
        <v>13081089</v>
      </c>
      <c r="AJ21" s="29">
        <v>15737624</v>
      </c>
      <c r="AK21" s="29">
        <v>17110776</v>
      </c>
      <c r="AL21" s="29">
        <v>16935229</v>
      </c>
      <c r="AM21" s="29">
        <v>20317219</v>
      </c>
      <c r="AN21" s="29">
        <v>20727268</v>
      </c>
      <c r="AO21" s="29">
        <v>17688992</v>
      </c>
      <c r="AP21" s="104">
        <v>15360736</v>
      </c>
      <c r="AQ21" s="107">
        <v>17483436</v>
      </c>
      <c r="AR21" s="29">
        <v>18578836</v>
      </c>
      <c r="AS21" s="29">
        <v>21441805</v>
      </c>
      <c r="AT21" s="29">
        <v>18112203</v>
      </c>
      <c r="AU21" s="110">
        <f t="shared" si="0"/>
        <v>212575213</v>
      </c>
      <c r="AV21" s="43">
        <f t="shared" si="1"/>
        <v>2.2592073658183285</v>
      </c>
      <c r="AW21" s="114">
        <f t="shared" si="2"/>
        <v>0.34150175346393613</v>
      </c>
    </row>
    <row r="22" spans="1:50" x14ac:dyDescent="0.45">
      <c r="A22" s="6"/>
      <c r="B22" s="6"/>
      <c r="C22" s="6"/>
      <c r="D22" s="6"/>
      <c r="E22" s="6"/>
      <c r="F22" s="6"/>
      <c r="G22" s="6"/>
      <c r="H22" s="6"/>
      <c r="I22" s="6"/>
      <c r="J22" s="183"/>
      <c r="K22" s="6"/>
      <c r="L22" s="6"/>
      <c r="M22" s="6"/>
      <c r="N22" s="6"/>
      <c r="O22" s="6"/>
      <c r="P22" s="6"/>
      <c r="Q22" s="6"/>
      <c r="R22" s="6"/>
      <c r="S22" s="6"/>
      <c r="T22" s="7"/>
      <c r="U22" s="7"/>
      <c r="V22" s="7"/>
      <c r="W22" s="7"/>
      <c r="X22" s="7"/>
      <c r="Y22" s="6"/>
      <c r="Z22" s="6"/>
      <c r="AA22" s="6"/>
      <c r="AB22" s="173">
        <v>43101</v>
      </c>
      <c r="AC22" s="34">
        <v>76740046</v>
      </c>
      <c r="AD22" s="39">
        <v>228251420.47999999</v>
      </c>
      <c r="AE22" s="76">
        <f t="shared" si="3"/>
        <v>2.9743456301811442</v>
      </c>
      <c r="AF22" s="9"/>
      <c r="AG22" s="7"/>
      <c r="AH22" s="86">
        <v>2006</v>
      </c>
      <c r="AI22" s="29">
        <v>16605947</v>
      </c>
      <c r="AJ22" s="29">
        <v>17374838</v>
      </c>
      <c r="AK22" s="29">
        <v>24610250</v>
      </c>
      <c r="AL22" s="29">
        <v>22929819</v>
      </c>
      <c r="AM22" s="29">
        <v>23309173</v>
      </c>
      <c r="AN22" s="29">
        <v>23133202</v>
      </c>
      <c r="AO22" s="29">
        <v>21205888</v>
      </c>
      <c r="AP22" s="104">
        <v>21852237</v>
      </c>
      <c r="AQ22" s="107">
        <v>22486928</v>
      </c>
      <c r="AR22" s="29">
        <v>23010470</v>
      </c>
      <c r="AS22" s="29">
        <v>24982641</v>
      </c>
      <c r="AT22" s="29">
        <v>22860370</v>
      </c>
      <c r="AU22" s="110">
        <f t="shared" si="0"/>
        <v>264361763</v>
      </c>
      <c r="AV22" s="43">
        <f t="shared" si="1"/>
        <v>2.2608063156243969</v>
      </c>
      <c r="AW22" s="114">
        <f>+(AU22-AU21)/AU21</f>
        <v>0.24361518574604463</v>
      </c>
    </row>
    <row r="23" spans="1:50" x14ac:dyDescent="0.45">
      <c r="A23" s="6"/>
      <c r="B23" s="6"/>
      <c r="C23" s="6"/>
      <c r="D23" s="6"/>
      <c r="E23" s="6"/>
      <c r="F23" s="6"/>
      <c r="G23" s="6"/>
      <c r="H23" s="6"/>
      <c r="I23" s="6"/>
      <c r="J23" s="183"/>
      <c r="K23" s="6"/>
      <c r="L23" s="6"/>
      <c r="M23" s="6"/>
      <c r="N23" s="6"/>
      <c r="O23" s="6"/>
      <c r="P23" s="6"/>
      <c r="Q23" s="6"/>
      <c r="R23" s="6"/>
      <c r="S23" s="6"/>
      <c r="T23" s="7"/>
      <c r="U23" s="7"/>
      <c r="V23" s="7"/>
      <c r="W23" s="7"/>
      <c r="X23" s="7"/>
      <c r="Y23" s="6"/>
      <c r="Z23" s="6"/>
      <c r="AA23" s="6"/>
      <c r="AB23" s="173">
        <v>43132</v>
      </c>
      <c r="AC23" s="34">
        <v>76478433</v>
      </c>
      <c r="AD23" s="39">
        <v>225804061.73000008</v>
      </c>
      <c r="AE23" s="76">
        <f t="shared" si="3"/>
        <v>2.952519460355576</v>
      </c>
      <c r="AF23" s="9"/>
      <c r="AG23" s="7"/>
      <c r="AH23" s="86">
        <v>2007</v>
      </c>
      <c r="AI23" s="29">
        <v>18590212</v>
      </c>
      <c r="AJ23" s="29">
        <v>24353757</v>
      </c>
      <c r="AK23" s="29">
        <v>23684790</v>
      </c>
      <c r="AL23" s="29">
        <v>22583902</v>
      </c>
      <c r="AM23" s="29">
        <v>25270355</v>
      </c>
      <c r="AN23" s="29">
        <v>25052122</v>
      </c>
      <c r="AO23" s="29">
        <v>20443964</v>
      </c>
      <c r="AP23" s="104">
        <v>22734772</v>
      </c>
      <c r="AQ23" s="107">
        <v>20371122</v>
      </c>
      <c r="AR23" s="29">
        <v>20371122</v>
      </c>
      <c r="AS23" s="29">
        <v>24457807</v>
      </c>
      <c r="AT23" s="29">
        <v>25223844</v>
      </c>
      <c r="AU23" s="110">
        <f t="shared" si="0"/>
        <v>273137769</v>
      </c>
      <c r="AV23" s="43">
        <f t="shared" si="1"/>
        <v>2.1308972182093204</v>
      </c>
      <c r="AW23" s="114">
        <f t="shared" si="2"/>
        <v>3.3196956702093106E-2</v>
      </c>
    </row>
    <row r="24" spans="1:50" x14ac:dyDescent="0.45">
      <c r="A24" s="6"/>
      <c r="B24" s="6"/>
      <c r="C24" s="6"/>
      <c r="D24" s="6"/>
      <c r="E24" s="6"/>
      <c r="F24" s="6"/>
      <c r="G24" s="6"/>
      <c r="H24" s="6"/>
      <c r="I24" s="6"/>
      <c r="J24" s="183"/>
      <c r="K24" s="6"/>
      <c r="L24" s="6"/>
      <c r="M24" s="6"/>
      <c r="N24" s="6"/>
      <c r="O24" s="6"/>
      <c r="P24" s="6"/>
      <c r="Q24" s="6"/>
      <c r="R24" s="6"/>
      <c r="S24" s="6"/>
      <c r="T24" s="7"/>
      <c r="U24" s="7"/>
      <c r="V24" s="7"/>
      <c r="W24" s="7"/>
      <c r="X24" s="7"/>
      <c r="Y24" s="6"/>
      <c r="Z24" s="6"/>
      <c r="AA24" s="6"/>
      <c r="AB24" s="173">
        <v>43160</v>
      </c>
      <c r="AC24" s="34">
        <v>83568002</v>
      </c>
      <c r="AD24" s="39">
        <v>250423741.74999991</v>
      </c>
      <c r="AE24" s="76">
        <f t="shared" si="3"/>
        <v>2.996646273175227</v>
      </c>
      <c r="AH24" s="86">
        <v>2008</v>
      </c>
      <c r="AI24" s="29">
        <v>18525748</v>
      </c>
      <c r="AJ24" s="29">
        <v>26011617</v>
      </c>
      <c r="AK24" s="29">
        <v>22526127</v>
      </c>
      <c r="AL24" s="29">
        <v>24909348</v>
      </c>
      <c r="AM24" s="29">
        <v>34133365</v>
      </c>
      <c r="AN24" s="29">
        <v>25990061</v>
      </c>
      <c r="AO24" s="29">
        <v>24968523</v>
      </c>
      <c r="AP24" s="104">
        <v>25218189</v>
      </c>
      <c r="AQ24" s="107">
        <v>22921801</v>
      </c>
      <c r="AR24" s="29">
        <v>23790925</v>
      </c>
      <c r="AS24" s="29">
        <v>24763103</v>
      </c>
      <c r="AT24" s="29">
        <v>20974781</v>
      </c>
      <c r="AU24" s="110">
        <f t="shared" si="0"/>
        <v>294733588</v>
      </c>
      <c r="AV24" s="43">
        <f t="shared" si="1"/>
        <v>2.2850098332871385</v>
      </c>
      <c r="AW24" s="114">
        <f t="shared" si="2"/>
        <v>7.9065663745682857E-2</v>
      </c>
    </row>
    <row r="25" spans="1:50" x14ac:dyDescent="0.45">
      <c r="A25" s="6"/>
      <c r="B25" s="6"/>
      <c r="C25" s="6"/>
      <c r="D25" s="6"/>
      <c r="E25" s="6"/>
      <c r="F25" s="6"/>
      <c r="G25" s="6"/>
      <c r="H25" s="6"/>
      <c r="I25" s="6"/>
      <c r="J25" s="183"/>
      <c r="K25" s="6"/>
      <c r="L25" s="6"/>
      <c r="M25" s="6"/>
      <c r="N25" s="6"/>
      <c r="O25" s="6"/>
      <c r="P25" s="6"/>
      <c r="Q25" s="6"/>
      <c r="R25" s="6"/>
      <c r="S25" s="6"/>
      <c r="T25" s="7"/>
      <c r="U25" s="7"/>
      <c r="V25" s="7"/>
      <c r="W25" s="7"/>
      <c r="X25" s="7"/>
      <c r="Y25" s="6"/>
      <c r="Z25" s="6"/>
      <c r="AA25" s="6"/>
      <c r="AB25" s="173">
        <v>43191</v>
      </c>
      <c r="AC25" s="34">
        <v>106117594</v>
      </c>
      <c r="AD25" s="39">
        <v>315475764.77000004</v>
      </c>
      <c r="AE25" s="76">
        <f t="shared" si="3"/>
        <v>2.9728884050085043</v>
      </c>
      <c r="AH25" s="86">
        <v>2009</v>
      </c>
      <c r="AI25" s="29">
        <v>19930960</v>
      </c>
      <c r="AJ25" s="29">
        <v>22359463</v>
      </c>
      <c r="AK25" s="29">
        <v>25446683</v>
      </c>
      <c r="AL25" s="29">
        <v>24825706</v>
      </c>
      <c r="AM25" s="29">
        <v>27753524</v>
      </c>
      <c r="AN25" s="29">
        <v>26176907</v>
      </c>
      <c r="AO25" s="29">
        <v>27007151</v>
      </c>
      <c r="AP25" s="104">
        <v>25871877</v>
      </c>
      <c r="AQ25" s="107">
        <v>21330112</v>
      </c>
      <c r="AR25" s="29">
        <v>27992748</v>
      </c>
      <c r="AS25" s="29">
        <v>25929355</v>
      </c>
      <c r="AT25" s="29">
        <v>24709432</v>
      </c>
      <c r="AU25" s="110">
        <f t="shared" si="0"/>
        <v>299333918</v>
      </c>
      <c r="AV25" s="43">
        <f t="shared" si="1"/>
        <v>2.0286846151861746</v>
      </c>
      <c r="AW25" s="114">
        <f t="shared" si="2"/>
        <v>1.5608434828269386E-2</v>
      </c>
    </row>
    <row r="26" spans="1:50" x14ac:dyDescent="0.45">
      <c r="A26" s="6"/>
      <c r="B26" s="6"/>
      <c r="C26" s="6"/>
      <c r="D26" s="6"/>
      <c r="E26" s="6"/>
      <c r="F26" s="6"/>
      <c r="G26" s="6"/>
      <c r="H26" s="6"/>
      <c r="I26" s="6"/>
      <c r="J26" s="183"/>
      <c r="K26" s="6"/>
      <c r="L26" s="6"/>
      <c r="M26" s="6"/>
      <c r="N26" s="6"/>
      <c r="O26" s="6"/>
      <c r="P26" s="6"/>
      <c r="Q26" s="6"/>
      <c r="R26" s="6"/>
      <c r="S26" s="6"/>
      <c r="T26" s="7"/>
      <c r="U26" s="7"/>
      <c r="V26" s="7"/>
      <c r="W26" s="7"/>
      <c r="X26" s="7"/>
      <c r="Y26" s="6"/>
      <c r="Z26" s="6"/>
      <c r="AA26" s="6"/>
      <c r="AB26" s="173">
        <v>43221</v>
      </c>
      <c r="AC26" s="34">
        <v>107592012</v>
      </c>
      <c r="AD26" s="39">
        <v>312424062.74000001</v>
      </c>
      <c r="AE26" s="76">
        <f t="shared" si="3"/>
        <v>2.9037849272676488</v>
      </c>
      <c r="AH26" s="86">
        <v>2010</v>
      </c>
      <c r="AI26" s="29">
        <v>20662269</v>
      </c>
      <c r="AJ26" s="29">
        <v>22313418</v>
      </c>
      <c r="AK26" s="29">
        <v>25575823</v>
      </c>
      <c r="AL26" s="29">
        <v>25515347</v>
      </c>
      <c r="AM26" s="29">
        <v>33327845</v>
      </c>
      <c r="AN26" s="29">
        <v>29949472</v>
      </c>
      <c r="AO26" s="29">
        <v>27593714</v>
      </c>
      <c r="AP26" s="104">
        <v>23171172</v>
      </c>
      <c r="AQ26" s="107">
        <v>26471294</v>
      </c>
      <c r="AR26" s="29">
        <v>31732436</v>
      </c>
      <c r="AS26" s="29">
        <v>29453037</v>
      </c>
      <c r="AT26" s="29">
        <v>26560853</v>
      </c>
      <c r="AU26" s="110">
        <f t="shared" si="0"/>
        <v>322326680</v>
      </c>
      <c r="AV26" s="43">
        <f t="shared" si="1"/>
        <v>2.2817849689948102</v>
      </c>
      <c r="AW26" s="114">
        <f t="shared" si="2"/>
        <v>7.681308604660031E-2</v>
      </c>
    </row>
    <row r="27" spans="1:50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7"/>
      <c r="U27" s="7"/>
      <c r="V27" s="7"/>
      <c r="W27" s="7"/>
      <c r="X27" s="7"/>
      <c r="Y27" s="6"/>
      <c r="Z27" s="6"/>
      <c r="AA27" s="6"/>
      <c r="AB27" s="173">
        <v>43252</v>
      </c>
      <c r="AC27" s="34">
        <v>88303488</v>
      </c>
      <c r="AD27" s="39">
        <v>253377264.18000004</v>
      </c>
      <c r="AE27" s="76">
        <f t="shared" si="3"/>
        <v>2.8693913447677177</v>
      </c>
      <c r="AH27" s="86">
        <v>2011</v>
      </c>
      <c r="AI27" s="29">
        <v>25647030</v>
      </c>
      <c r="AJ27" s="29">
        <v>27575709</v>
      </c>
      <c r="AK27" s="29">
        <v>32814884</v>
      </c>
      <c r="AL27" s="29">
        <v>35212468</v>
      </c>
      <c r="AM27" s="29">
        <v>33847090</v>
      </c>
      <c r="AN27" s="29">
        <v>33351442</v>
      </c>
      <c r="AO27" s="29">
        <v>37687054</v>
      </c>
      <c r="AP27" s="104">
        <v>31408881</v>
      </c>
      <c r="AQ27" s="107">
        <v>30677730</v>
      </c>
      <c r="AR27" s="29">
        <v>34459178</v>
      </c>
      <c r="AS27" s="29">
        <v>34247583</v>
      </c>
      <c r="AT27" s="29">
        <v>35535738</v>
      </c>
      <c r="AU27" s="110">
        <f t="shared" si="0"/>
        <v>392464787</v>
      </c>
      <c r="AV27" s="43">
        <f t="shared" si="1"/>
        <v>2.5310943136918929</v>
      </c>
      <c r="AW27" s="114">
        <f t="shared" si="2"/>
        <v>0.21759944600304262</v>
      </c>
    </row>
    <row r="28" spans="1:50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7"/>
      <c r="U28" s="7"/>
      <c r="V28" s="7"/>
      <c r="W28" s="7"/>
      <c r="X28" s="7"/>
      <c r="Y28" s="6"/>
      <c r="Z28" s="6"/>
      <c r="AA28" s="6"/>
      <c r="AB28" s="173">
        <v>43282</v>
      </c>
      <c r="AC28" s="34">
        <v>97947911</v>
      </c>
      <c r="AD28" s="39">
        <v>281940230</v>
      </c>
      <c r="AE28" s="76">
        <f t="shared" si="3"/>
        <v>2.8784710885768661</v>
      </c>
      <c r="AH28" s="86">
        <v>2012</v>
      </c>
      <c r="AI28" s="29">
        <v>30572174</v>
      </c>
      <c r="AJ28" s="29">
        <v>31333924</v>
      </c>
      <c r="AK28" s="29">
        <v>42403418</v>
      </c>
      <c r="AL28" s="29">
        <v>35999237</v>
      </c>
      <c r="AM28" s="29">
        <v>43197736</v>
      </c>
      <c r="AN28" s="29">
        <v>45734556</v>
      </c>
      <c r="AO28" s="29">
        <v>41975078</v>
      </c>
      <c r="AP28" s="104">
        <v>38000937</v>
      </c>
      <c r="AQ28" s="107">
        <v>32908295</v>
      </c>
      <c r="AR28" s="29">
        <v>33536795</v>
      </c>
      <c r="AS28" s="29">
        <v>35786916</v>
      </c>
      <c r="AT28" s="29">
        <v>38347324</v>
      </c>
      <c r="AU28" s="110">
        <f t="shared" si="0"/>
        <v>449796390</v>
      </c>
      <c r="AV28" s="43">
        <f t="shared" si="1"/>
        <v>2.5196371819702681</v>
      </c>
      <c r="AW28" s="114">
        <f t="shared" si="2"/>
        <v>0.14608088393927682</v>
      </c>
    </row>
    <row r="29" spans="1:50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7"/>
      <c r="U29" s="7"/>
      <c r="V29" s="7"/>
      <c r="W29" s="7"/>
      <c r="X29" s="7"/>
      <c r="Y29" s="6"/>
      <c r="Z29" s="6"/>
      <c r="AA29" s="6"/>
      <c r="AB29" s="173">
        <v>43313</v>
      </c>
      <c r="AC29" s="34">
        <v>97434163</v>
      </c>
      <c r="AD29" s="39">
        <v>275218913.16999996</v>
      </c>
      <c r="AE29" s="76">
        <f t="shared" si="3"/>
        <v>2.8246654427564586</v>
      </c>
      <c r="AH29" s="86">
        <v>2013</v>
      </c>
      <c r="AI29" s="29">
        <v>31156882</v>
      </c>
      <c r="AJ29" s="29">
        <v>34173595</v>
      </c>
      <c r="AK29" s="29">
        <v>38353990</v>
      </c>
      <c r="AL29" s="29">
        <v>37577127</v>
      </c>
      <c r="AM29" s="29">
        <v>49696297</v>
      </c>
      <c r="AN29" s="29">
        <v>42195298</v>
      </c>
      <c r="AO29" s="29">
        <v>37150541</v>
      </c>
      <c r="AP29" s="104">
        <v>41026997</v>
      </c>
      <c r="AQ29" s="107">
        <v>34808087</v>
      </c>
      <c r="AR29" s="29">
        <v>41555483</v>
      </c>
      <c r="AS29" s="29">
        <v>43779999</v>
      </c>
      <c r="AT29" s="29">
        <v>42762080</v>
      </c>
      <c r="AU29" s="110">
        <f t="shared" si="0"/>
        <v>474236376</v>
      </c>
      <c r="AV29" s="43">
        <f t="shared" si="1"/>
        <v>3.41730830896869</v>
      </c>
      <c r="AW29" s="114">
        <f t="shared" si="2"/>
        <v>5.4335665077258621E-2</v>
      </c>
    </row>
    <row r="30" spans="1:50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7"/>
      <c r="U30" s="7"/>
      <c r="V30" s="7"/>
      <c r="W30" s="7"/>
      <c r="X30" s="7"/>
      <c r="Y30" s="6"/>
      <c r="Z30" s="6"/>
      <c r="AA30" s="6"/>
      <c r="AB30" s="173">
        <v>43344</v>
      </c>
      <c r="AC30" s="34">
        <v>88599933</v>
      </c>
      <c r="AD30" s="39">
        <v>247966603.73999998</v>
      </c>
      <c r="AE30" s="76">
        <f t="shared" si="3"/>
        <v>2.7987222489208876</v>
      </c>
      <c r="AG30" s="7"/>
      <c r="AH30" s="86">
        <v>2014</v>
      </c>
      <c r="AI30" s="29">
        <v>41408543</v>
      </c>
      <c r="AJ30" s="29">
        <v>45968102</v>
      </c>
      <c r="AK30" s="29">
        <v>52570546</v>
      </c>
      <c r="AL30" s="29">
        <v>51401705</v>
      </c>
      <c r="AM30" s="29">
        <v>54596331</v>
      </c>
      <c r="AN30" s="29">
        <v>55881232</v>
      </c>
      <c r="AO30" s="29">
        <v>51459761</v>
      </c>
      <c r="AP30" s="104">
        <v>51878553</v>
      </c>
      <c r="AQ30" s="107">
        <v>51412328</v>
      </c>
      <c r="AR30" s="29">
        <v>53982154</v>
      </c>
      <c r="AS30" s="29">
        <v>52893515</v>
      </c>
      <c r="AT30" s="29">
        <v>47595251</v>
      </c>
      <c r="AU30" s="110">
        <f t="shared" si="0"/>
        <v>611048021</v>
      </c>
      <c r="AV30" s="43">
        <f t="shared" si="1"/>
        <v>3.7470332760311811</v>
      </c>
      <c r="AW30" s="114">
        <f t="shared" si="2"/>
        <v>0.28848829808028054</v>
      </c>
    </row>
    <row r="31" spans="1:50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7"/>
      <c r="U31" s="7"/>
      <c r="V31" s="7"/>
      <c r="W31" s="7"/>
      <c r="X31" s="7"/>
      <c r="Y31" s="6"/>
      <c r="Z31" s="6"/>
      <c r="AA31" s="6"/>
      <c r="AB31" s="173">
        <v>43374</v>
      </c>
      <c r="AC31" s="34">
        <v>98449999</v>
      </c>
      <c r="AD31" s="39">
        <v>276231792.63999999</v>
      </c>
      <c r="AE31" s="76">
        <f t="shared" si="3"/>
        <v>2.8058079781189229</v>
      </c>
      <c r="AG31" s="7"/>
      <c r="AH31" s="86">
        <v>2015</v>
      </c>
      <c r="AI31" s="33">
        <v>50506401</v>
      </c>
      <c r="AJ31" s="33">
        <v>52139993</v>
      </c>
      <c r="AK31" s="33">
        <v>58673360</v>
      </c>
      <c r="AL31" s="33">
        <v>52130003</v>
      </c>
      <c r="AM31" s="33">
        <v>66160947</v>
      </c>
      <c r="AN31" s="29">
        <v>63425708</v>
      </c>
      <c r="AO31" s="29">
        <v>63440573</v>
      </c>
      <c r="AP31" s="29">
        <v>65351435</v>
      </c>
      <c r="AQ31" s="107">
        <v>59556437</v>
      </c>
      <c r="AR31" s="29">
        <v>63036864</v>
      </c>
      <c r="AS31" s="29">
        <v>60431865</v>
      </c>
      <c r="AT31" s="29">
        <v>65455247</v>
      </c>
      <c r="AU31" s="110">
        <f t="shared" si="0"/>
        <v>720308833</v>
      </c>
      <c r="AV31" s="43">
        <f t="shared" si="1"/>
        <v>3.1998802162266422</v>
      </c>
      <c r="AW31" s="114">
        <f t="shared" ref="AW31:AW36" si="4">+(AU31-AU30)/AU30</f>
        <v>0.17880887957249436</v>
      </c>
    </row>
    <row r="32" spans="1:50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185"/>
      <c r="M32" s="6"/>
      <c r="N32" s="6"/>
      <c r="O32" s="186"/>
      <c r="P32" s="186"/>
      <c r="Q32" s="6"/>
      <c r="R32" s="6"/>
      <c r="S32" s="6"/>
      <c r="T32" s="7"/>
      <c r="U32" s="7"/>
      <c r="V32" s="7"/>
      <c r="W32" s="7"/>
      <c r="X32" s="7"/>
      <c r="Y32" s="6"/>
      <c r="Z32" s="6"/>
      <c r="AA32" s="6"/>
      <c r="AB32" s="173">
        <v>43405</v>
      </c>
      <c r="AC32" s="34">
        <v>96842610</v>
      </c>
      <c r="AD32" s="39">
        <v>266763496.36000004</v>
      </c>
      <c r="AE32" s="76">
        <f t="shared" si="3"/>
        <v>2.7546087033383349</v>
      </c>
      <c r="AG32" s="7"/>
      <c r="AH32" s="86">
        <v>2016</v>
      </c>
      <c r="AI32" s="33">
        <v>55632857</v>
      </c>
      <c r="AJ32" s="33">
        <v>57312773</v>
      </c>
      <c r="AK32" s="33">
        <v>64260029</v>
      </c>
      <c r="AL32" s="33">
        <v>68456967</v>
      </c>
      <c r="AM32" s="33">
        <v>76717653</v>
      </c>
      <c r="AN32" s="29">
        <v>71180386</v>
      </c>
      <c r="AO32" s="29">
        <v>72767083</v>
      </c>
      <c r="AP32" s="29">
        <v>64871080</v>
      </c>
      <c r="AQ32" s="107">
        <v>66165736</v>
      </c>
      <c r="AR32" s="29">
        <v>72998159</v>
      </c>
      <c r="AS32" s="29">
        <v>64437647</v>
      </c>
      <c r="AT32" s="29">
        <v>65054371</v>
      </c>
      <c r="AU32" s="110">
        <f t="shared" ref="AU32:AU37" si="5">SUM(AI32:AT32)</f>
        <v>799854741</v>
      </c>
      <c r="AV32" s="43">
        <f t="shared" si="1"/>
        <v>3.0696634509165204</v>
      </c>
      <c r="AW32" s="114">
        <f t="shared" si="4"/>
        <v>0.11043305920420388</v>
      </c>
      <c r="AX32" s="12"/>
    </row>
    <row r="33" spans="1:51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11"/>
      <c r="S33" s="6"/>
      <c r="T33" s="7"/>
      <c r="U33" s="7"/>
      <c r="V33" s="7"/>
      <c r="W33" s="7"/>
      <c r="X33" s="7"/>
      <c r="Y33" s="6"/>
      <c r="Z33" s="6"/>
      <c r="AA33" s="6"/>
      <c r="AB33" s="177">
        <v>43435</v>
      </c>
      <c r="AC33" s="73">
        <v>97149564</v>
      </c>
      <c r="AD33" s="69">
        <v>264838171.44000006</v>
      </c>
      <c r="AE33" s="77">
        <f t="shared" si="3"/>
        <v>2.7260870819759937</v>
      </c>
      <c r="AG33" s="7"/>
      <c r="AH33" s="86">
        <v>2017</v>
      </c>
      <c r="AI33" s="33">
        <v>64303584</v>
      </c>
      <c r="AJ33" s="33">
        <v>66620606</v>
      </c>
      <c r="AK33" s="33">
        <v>71869640</v>
      </c>
      <c r="AL33" s="33">
        <v>79851780</v>
      </c>
      <c r="AM33" s="33">
        <v>85869921</v>
      </c>
      <c r="AN33" s="29">
        <v>86082995</v>
      </c>
      <c r="AO33" s="29">
        <v>91361157</v>
      </c>
      <c r="AP33" s="29">
        <v>73629117</v>
      </c>
      <c r="AQ33" s="107">
        <v>67692637</v>
      </c>
      <c r="AR33" s="29">
        <v>88432893</v>
      </c>
      <c r="AS33" s="29">
        <v>70957849</v>
      </c>
      <c r="AT33" s="29">
        <v>91911350</v>
      </c>
      <c r="AU33" s="110">
        <f t="shared" si="5"/>
        <v>938583529</v>
      </c>
      <c r="AV33" s="43">
        <f t="shared" si="1"/>
        <v>3.0478176362393845</v>
      </c>
      <c r="AW33" s="114">
        <f t="shared" si="4"/>
        <v>0.17344247760106732</v>
      </c>
    </row>
    <row r="34" spans="1:51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173">
        <v>43466</v>
      </c>
      <c r="AC34" s="34">
        <v>89192404</v>
      </c>
      <c r="AD34" s="39">
        <v>237806527.17000008</v>
      </c>
      <c r="AE34" s="77">
        <f t="shared" si="3"/>
        <v>2.6662195041855816</v>
      </c>
      <c r="AG34" s="7"/>
      <c r="AH34" s="86">
        <v>2018</v>
      </c>
      <c r="AI34" s="33">
        <v>76740046</v>
      </c>
      <c r="AJ34" s="33">
        <v>76478433</v>
      </c>
      <c r="AK34" s="34">
        <v>83568002</v>
      </c>
      <c r="AL34" s="33">
        <v>106117594</v>
      </c>
      <c r="AM34" s="33">
        <v>107592012</v>
      </c>
      <c r="AN34" s="29">
        <v>88303488</v>
      </c>
      <c r="AO34" s="29">
        <v>97947911</v>
      </c>
      <c r="AP34" s="29">
        <v>97434163</v>
      </c>
      <c r="AQ34" s="107">
        <v>88599933</v>
      </c>
      <c r="AR34" s="29">
        <v>98449999</v>
      </c>
      <c r="AS34" s="29">
        <v>96842610</v>
      </c>
      <c r="AT34" s="29">
        <v>97149564</v>
      </c>
      <c r="AU34" s="109">
        <f t="shared" si="5"/>
        <v>1115223755</v>
      </c>
      <c r="AV34" s="43">
        <f t="shared" si="1"/>
        <v>2.8682275719637982</v>
      </c>
      <c r="AW34" s="114">
        <f t="shared" si="4"/>
        <v>0.18819872770215637</v>
      </c>
    </row>
    <row r="35" spans="1:51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177">
        <v>43497</v>
      </c>
      <c r="AC35" s="34">
        <v>99644130</v>
      </c>
      <c r="AD35" s="39">
        <v>267058137.86000001</v>
      </c>
      <c r="AE35" s="76">
        <f t="shared" si="3"/>
        <v>2.6801191185070312</v>
      </c>
      <c r="AG35" s="7"/>
      <c r="AH35" s="86">
        <v>2019</v>
      </c>
      <c r="AI35" s="33">
        <f>+AJ35</f>
        <v>99644130</v>
      </c>
      <c r="AJ35" s="33">
        <v>99644130</v>
      </c>
      <c r="AK35" s="34">
        <v>117737601</v>
      </c>
      <c r="AL35" s="33">
        <v>122841387</v>
      </c>
      <c r="AM35" s="33">
        <v>125293328</v>
      </c>
      <c r="AN35" s="29">
        <v>123967355</v>
      </c>
      <c r="AO35" s="29">
        <v>123831883</v>
      </c>
      <c r="AP35" s="29">
        <v>124943552</v>
      </c>
      <c r="AQ35" s="107">
        <v>112033456</v>
      </c>
      <c r="AR35" s="29">
        <v>116745652</v>
      </c>
      <c r="AS35" s="29">
        <v>135273597</v>
      </c>
      <c r="AT35" s="29">
        <v>105986034</v>
      </c>
      <c r="AU35" s="109">
        <f t="shared" si="5"/>
        <v>1407942105</v>
      </c>
      <c r="AV35" s="43">
        <f t="shared" si="1"/>
        <v>2.5943425284948063</v>
      </c>
      <c r="AW35" s="114">
        <f t="shared" si="4"/>
        <v>0.26247499543264302</v>
      </c>
    </row>
    <row r="36" spans="1:51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173">
        <v>43525</v>
      </c>
      <c r="AC36" s="34">
        <v>117737601</v>
      </c>
      <c r="AD36" s="39">
        <v>308545725.49000001</v>
      </c>
      <c r="AE36" s="76">
        <f t="shared" si="3"/>
        <v>2.6206218138417818</v>
      </c>
      <c r="AG36" s="6"/>
      <c r="AH36" s="86">
        <v>2020</v>
      </c>
      <c r="AI36" s="29">
        <v>109712762</v>
      </c>
      <c r="AJ36" s="29">
        <v>131998915</v>
      </c>
      <c r="AK36" s="34">
        <v>115811924</v>
      </c>
      <c r="AL36" s="33">
        <v>127751797</v>
      </c>
      <c r="AM36" s="33">
        <v>159145827</v>
      </c>
      <c r="AN36" s="29">
        <v>122263463</v>
      </c>
      <c r="AO36" s="29">
        <v>98311746</v>
      </c>
      <c r="AP36" s="29">
        <v>115666912</v>
      </c>
      <c r="AQ36" s="107">
        <v>118950401</v>
      </c>
      <c r="AR36" s="29">
        <v>141703470</v>
      </c>
      <c r="AS36" s="29">
        <v>154257289</v>
      </c>
      <c r="AT36" s="29">
        <v>95557708</v>
      </c>
      <c r="AU36" s="109">
        <f t="shared" si="5"/>
        <v>1491132214</v>
      </c>
      <c r="AV36" s="43">
        <f t="shared" si="1"/>
        <v>2.4222336531319817</v>
      </c>
      <c r="AW36" s="114">
        <f t="shared" si="4"/>
        <v>5.908631377992634E-2</v>
      </c>
      <c r="AX36" s="13"/>
    </row>
    <row r="37" spans="1:51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173">
        <v>43556</v>
      </c>
      <c r="AC37" s="34">
        <v>122841387</v>
      </c>
      <c r="AD37" s="39">
        <v>319096198.44999999</v>
      </c>
      <c r="AE37" s="77">
        <f t="shared" si="3"/>
        <v>2.5976277722263097</v>
      </c>
      <c r="AH37" s="86">
        <v>2021</v>
      </c>
      <c r="AI37" s="29">
        <v>101421858</v>
      </c>
      <c r="AJ37" s="29">
        <v>126636641</v>
      </c>
      <c r="AK37" s="34">
        <v>137398429</v>
      </c>
      <c r="AL37" s="33">
        <v>167273101</v>
      </c>
      <c r="AM37" s="33">
        <v>161190067</v>
      </c>
      <c r="AN37" s="29">
        <v>153299074</v>
      </c>
      <c r="AO37" s="29">
        <v>162826458</v>
      </c>
      <c r="AP37" s="29">
        <v>152297115</v>
      </c>
      <c r="AQ37" s="107">
        <v>164254725</v>
      </c>
      <c r="AR37" s="29">
        <v>155185007</v>
      </c>
      <c r="AS37" s="29">
        <v>188165830</v>
      </c>
      <c r="AT37" s="29">
        <v>185686546</v>
      </c>
      <c r="AU37" s="109">
        <f t="shared" si="5"/>
        <v>1855634851</v>
      </c>
      <c r="AV37" s="43">
        <f t="shared" si="1"/>
        <v>2.7369744897510553</v>
      </c>
      <c r="AW37" s="114">
        <f>+(AU37-AU36)/AU36</f>
        <v>0.24444689315792623</v>
      </c>
    </row>
    <row r="38" spans="1:5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173">
        <v>43586</v>
      </c>
      <c r="AC38" s="34">
        <v>125293328</v>
      </c>
      <c r="AD38" s="39">
        <v>318003984.67999995</v>
      </c>
      <c r="AE38" s="77">
        <f t="shared" si="3"/>
        <v>2.5380759674609323</v>
      </c>
      <c r="AH38" s="86">
        <v>2022</v>
      </c>
      <c r="AI38" s="29">
        <v>161094284</v>
      </c>
      <c r="AJ38" s="29">
        <v>180446924</v>
      </c>
      <c r="AK38" s="34">
        <v>184043936</v>
      </c>
      <c r="AL38" s="33">
        <v>182579815</v>
      </c>
      <c r="AM38" s="33">
        <v>208671837</v>
      </c>
      <c r="AN38" s="29">
        <v>209466750</v>
      </c>
      <c r="AO38" s="29">
        <v>227749024</v>
      </c>
      <c r="AP38" s="29">
        <v>183783270</v>
      </c>
      <c r="AQ38" s="107">
        <v>209270183</v>
      </c>
      <c r="AR38" s="29">
        <v>205648136</v>
      </c>
      <c r="AS38" s="29">
        <v>188596398</v>
      </c>
      <c r="AT38" s="29">
        <v>197378288</v>
      </c>
      <c r="AU38" s="109">
        <f>SUM(AI38:AT38)</f>
        <v>2338728845</v>
      </c>
      <c r="AV38" s="43">
        <f t="shared" si="1"/>
        <v>2.8447867583811326</v>
      </c>
      <c r="AW38" s="114">
        <f>+(AU38-AU37)/AU37</f>
        <v>0.26033893130410923</v>
      </c>
      <c r="AY38" s="22"/>
    </row>
    <row r="39" spans="1:5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173">
        <v>43617</v>
      </c>
      <c r="AC39" s="34">
        <v>123967355</v>
      </c>
      <c r="AD39" s="39">
        <v>320166090.88999999</v>
      </c>
      <c r="AE39" s="77">
        <f t="shared" si="3"/>
        <v>2.5826645320455532</v>
      </c>
      <c r="AH39" s="86">
        <v>2023</v>
      </c>
      <c r="AI39" s="29">
        <v>209188250</v>
      </c>
      <c r="AJ39" s="29">
        <v>206062017</v>
      </c>
      <c r="AK39" s="34">
        <v>236255622</v>
      </c>
      <c r="AL39" s="33">
        <v>206800041</v>
      </c>
      <c r="AM39" s="33">
        <v>236817684</v>
      </c>
      <c r="AN39" s="29">
        <v>240986079</v>
      </c>
      <c r="AO39" s="29">
        <v>220840601</v>
      </c>
      <c r="AP39" s="29">
        <v>217441748</v>
      </c>
      <c r="AQ39" s="107">
        <v>236691628</v>
      </c>
      <c r="AR39" s="29">
        <v>216287609</v>
      </c>
      <c r="AS39" s="29">
        <v>216042043</v>
      </c>
      <c r="AT39" s="29">
        <v>233231853</v>
      </c>
      <c r="AU39" s="109">
        <f t="shared" ref="AU39" si="6">SUM(AI39:AT39)</f>
        <v>2676645175</v>
      </c>
      <c r="AV39" s="43">
        <f t="shared" ref="AV39:AV41" si="7">+AU75/AU39</f>
        <v>2.3494811770260133</v>
      </c>
      <c r="AW39" s="114">
        <f>+(AU39-AU38)/AU38</f>
        <v>0.1444871776060897</v>
      </c>
      <c r="AY39" s="22"/>
    </row>
    <row r="40" spans="1:51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173">
        <v>43647</v>
      </c>
      <c r="AC40" s="34">
        <v>123831883</v>
      </c>
      <c r="AD40" s="39">
        <v>324050947.59999985</v>
      </c>
      <c r="AE40" s="77">
        <f t="shared" ref="AE40:AE45" si="8">(AD40/AC40)</f>
        <v>2.6168619886043389</v>
      </c>
      <c r="AH40" s="86">
        <v>2024</v>
      </c>
      <c r="AI40" s="29">
        <v>196676284</v>
      </c>
      <c r="AJ40" s="29">
        <v>201461305</v>
      </c>
      <c r="AK40" s="34">
        <v>202473619</v>
      </c>
      <c r="AL40" s="33">
        <v>246220925</v>
      </c>
      <c r="AM40" s="33">
        <v>275347813</v>
      </c>
      <c r="AN40" s="29">
        <v>236535209</v>
      </c>
      <c r="AO40" s="29">
        <v>214697316</v>
      </c>
      <c r="AP40" s="29">
        <v>229869247</v>
      </c>
      <c r="AQ40" s="107">
        <v>209908753</v>
      </c>
      <c r="AR40" s="29">
        <v>189754392</v>
      </c>
      <c r="AS40" s="29">
        <v>260146955</v>
      </c>
      <c r="AT40" s="29">
        <v>208127209</v>
      </c>
      <c r="AU40" s="109">
        <f>SUM(AI40:AT40)</f>
        <v>2671219027</v>
      </c>
      <c r="AV40" s="43">
        <f t="shared" si="7"/>
        <v>2.2717895533524888</v>
      </c>
      <c r="AW40" s="114">
        <f>+(AU40-AU39)/AU39</f>
        <v>-2.0272197640092511E-3</v>
      </c>
      <c r="AY40" s="22"/>
    </row>
    <row r="41" spans="1:51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173">
        <v>43678</v>
      </c>
      <c r="AC41" s="34">
        <v>124943552</v>
      </c>
      <c r="AD41" s="39">
        <v>326912721.97000003</v>
      </c>
      <c r="AE41" s="77">
        <f t="shared" si="8"/>
        <v>2.6164833377716046</v>
      </c>
      <c r="AH41" s="86">
        <v>2025</v>
      </c>
      <c r="AI41" s="29">
        <v>225192237</v>
      </c>
      <c r="AJ41" s="29">
        <v>244773933</v>
      </c>
      <c r="AK41" s="34">
        <v>249652448</v>
      </c>
      <c r="AL41" s="33">
        <v>253851773</v>
      </c>
      <c r="AM41" s="33">
        <v>334047679</v>
      </c>
      <c r="AN41" s="29">
        <v>277945142</v>
      </c>
      <c r="AO41" s="29">
        <v>236828386</v>
      </c>
      <c r="AP41" s="29">
        <v>236842391</v>
      </c>
      <c r="AQ41" s="107">
        <v>229724611</v>
      </c>
      <c r="AR41" s="29">
        <v>255976742</v>
      </c>
      <c r="AS41" s="29">
        <v>271180464</v>
      </c>
      <c r="AT41" s="29">
        <v>258137081</v>
      </c>
      <c r="AU41" s="109">
        <f>SUM(AI41:AT41)</f>
        <v>3074152887</v>
      </c>
      <c r="AV41" s="43">
        <f t="shared" si="7"/>
        <v>2.4314711496543087</v>
      </c>
      <c r="AW41" s="114">
        <f t="shared" ref="AW41:AW42" si="9">+(AU41-AU40)/AU40</f>
        <v>0.1508426886478598</v>
      </c>
    </row>
    <row r="42" spans="1:51" ht="16.5" thickBot="1" x14ac:dyDescent="0.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18"/>
      <c r="R42" s="6"/>
      <c r="S42" s="6"/>
      <c r="T42" s="6"/>
      <c r="U42" s="6"/>
      <c r="V42" s="6"/>
      <c r="W42" s="6"/>
      <c r="X42" s="6"/>
      <c r="Y42" s="6"/>
      <c r="Z42" s="6"/>
      <c r="AA42" s="6"/>
      <c r="AB42" s="173">
        <v>43709</v>
      </c>
      <c r="AC42" s="29">
        <v>112033456</v>
      </c>
      <c r="AD42" s="38">
        <v>284125531.82000011</v>
      </c>
      <c r="AE42" s="77">
        <f t="shared" si="8"/>
        <v>2.5360775429439588</v>
      </c>
      <c r="AH42" s="87">
        <v>2026</v>
      </c>
      <c r="AI42" s="53">
        <v>276051015</v>
      </c>
      <c r="AJ42" s="170">
        <v>254960421</v>
      </c>
      <c r="AK42" s="170">
        <v>279674638</v>
      </c>
      <c r="AL42" s="52"/>
      <c r="AM42" s="52"/>
      <c r="AN42" s="170"/>
      <c r="AO42" s="53"/>
      <c r="AP42" s="170"/>
      <c r="AQ42" s="170"/>
      <c r="AR42" s="170"/>
      <c r="AS42" s="53"/>
      <c r="AT42" s="53"/>
      <c r="AU42" s="111">
        <f>SUM(AI42:AT42)</f>
        <v>810686074</v>
      </c>
      <c r="AV42" s="138">
        <f>+AU78/AU42</f>
        <v>2.4247982228605545</v>
      </c>
      <c r="AW42" s="161">
        <f t="shared" si="9"/>
        <v>-0.73628960438882685</v>
      </c>
    </row>
    <row r="43" spans="1:51" ht="16.5" thickBot="1" x14ac:dyDescent="0.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18"/>
      <c r="T43" s="6"/>
      <c r="U43" s="6"/>
      <c r="V43" s="6"/>
      <c r="W43" s="6"/>
      <c r="X43" s="6"/>
      <c r="Y43" s="6"/>
      <c r="Z43" s="6"/>
      <c r="AA43" s="6"/>
      <c r="AB43" s="173">
        <v>43739</v>
      </c>
      <c r="AC43" s="29">
        <v>116745652</v>
      </c>
      <c r="AD43" s="38">
        <v>305288552.73999995</v>
      </c>
      <c r="AE43" s="77">
        <f t="shared" si="8"/>
        <v>2.6149886313539108</v>
      </c>
      <c r="AV43" s="6"/>
    </row>
    <row r="44" spans="1:51" ht="16.5" thickBot="1" x14ac:dyDescent="0.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187"/>
      <c r="P44" s="6"/>
      <c r="Q44" s="6"/>
      <c r="R44" s="18"/>
      <c r="S44" s="6"/>
      <c r="T44" s="6"/>
      <c r="U44" s="6"/>
      <c r="V44" s="6"/>
      <c r="W44" s="6"/>
      <c r="X44" s="6"/>
      <c r="Y44" s="6"/>
      <c r="Z44" s="6"/>
      <c r="AA44" s="6"/>
      <c r="AB44" s="173">
        <v>43770</v>
      </c>
      <c r="AC44" s="29">
        <v>135273597</v>
      </c>
      <c r="AD44" s="38">
        <v>364320933.26999992</v>
      </c>
      <c r="AE44" s="77">
        <f t="shared" si="8"/>
        <v>2.6932153897704065</v>
      </c>
      <c r="AH44" s="211" t="s">
        <v>51</v>
      </c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3"/>
      <c r="AV44" s="6"/>
    </row>
    <row r="45" spans="1:51" ht="16.5" thickBot="1" x14ac:dyDescent="0.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188"/>
      <c r="P45" s="185"/>
      <c r="Q45" s="6"/>
      <c r="R45" s="6"/>
      <c r="S45" s="15"/>
      <c r="T45" s="189"/>
      <c r="U45" s="189"/>
      <c r="V45" s="189"/>
      <c r="W45" s="189"/>
      <c r="X45" s="189"/>
      <c r="Y45" s="11"/>
      <c r="Z45" s="11"/>
      <c r="AA45" s="11"/>
      <c r="AB45" s="173">
        <v>43800</v>
      </c>
      <c r="AC45" s="29">
        <v>105986034</v>
      </c>
      <c r="AD45" s="38">
        <v>277308728.72000003</v>
      </c>
      <c r="AE45" s="77">
        <f t="shared" si="8"/>
        <v>2.6164648138451905</v>
      </c>
      <c r="AG45" s="21"/>
      <c r="AH45" s="84" t="s">
        <v>10</v>
      </c>
      <c r="AI45" s="82" t="s">
        <v>11</v>
      </c>
      <c r="AJ45" s="82" t="s">
        <v>12</v>
      </c>
      <c r="AK45" s="82" t="s">
        <v>13</v>
      </c>
      <c r="AL45" s="82" t="s">
        <v>14</v>
      </c>
      <c r="AM45" s="82" t="s">
        <v>15</v>
      </c>
      <c r="AN45" s="82" t="s">
        <v>16</v>
      </c>
      <c r="AO45" s="82" t="s">
        <v>17</v>
      </c>
      <c r="AP45" s="82" t="s">
        <v>18</v>
      </c>
      <c r="AQ45" s="82" t="s">
        <v>19</v>
      </c>
      <c r="AR45" s="82" t="s">
        <v>20</v>
      </c>
      <c r="AS45" s="82" t="s">
        <v>21</v>
      </c>
      <c r="AT45" s="82" t="s">
        <v>22</v>
      </c>
      <c r="AU45" s="84" t="s">
        <v>3</v>
      </c>
      <c r="AV45" s="6"/>
    </row>
    <row r="46" spans="1:51" x14ac:dyDescent="0.4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188"/>
      <c r="P46" s="183"/>
      <c r="Q46" s="188"/>
      <c r="R46" s="6"/>
      <c r="S46" s="6"/>
      <c r="T46" s="189"/>
      <c r="U46" s="189"/>
      <c r="V46" s="189"/>
      <c r="W46" s="189"/>
      <c r="X46" s="189"/>
      <c r="Y46" s="11"/>
      <c r="Z46" s="11"/>
      <c r="AA46" s="11"/>
      <c r="AB46" s="173">
        <v>43831</v>
      </c>
      <c r="AC46" s="29">
        <v>109712762</v>
      </c>
      <c r="AD46" s="38">
        <v>283056724.69999999</v>
      </c>
      <c r="AE46" s="77">
        <f t="shared" ref="AE46:AE75" si="10">(AD46/AC46)</f>
        <v>2.5799799361536446</v>
      </c>
      <c r="AG46" s="21"/>
      <c r="AH46" s="85">
        <v>1994</v>
      </c>
      <c r="AI46" s="88">
        <v>33460843.649999999</v>
      </c>
      <c r="AJ46" s="88">
        <v>36882566.390000001</v>
      </c>
      <c r="AK46" s="88">
        <v>48559794.140000001</v>
      </c>
      <c r="AL46" s="90">
        <v>40667475.399999999</v>
      </c>
      <c r="AM46" s="88">
        <v>51188030.130000003</v>
      </c>
      <c r="AN46" s="88">
        <v>51060404.640000001</v>
      </c>
      <c r="AO46" s="88">
        <v>49734966.240000002</v>
      </c>
      <c r="AP46" s="88">
        <v>32205590.600000001</v>
      </c>
      <c r="AQ46" s="88">
        <v>37119416.100000001</v>
      </c>
      <c r="AR46" s="88">
        <v>46688430.549999997</v>
      </c>
      <c r="AS46" s="88">
        <v>42858362.909999996</v>
      </c>
      <c r="AT46" s="88">
        <v>43874474.130000003</v>
      </c>
      <c r="AU46" s="99">
        <f t="shared" ref="AU46:AU74" si="11">SUM(AI46:AT46)</f>
        <v>514300354.88</v>
      </c>
      <c r="AV46" s="6"/>
      <c r="AW46" s="14"/>
    </row>
    <row r="47" spans="1:51" x14ac:dyDescent="0.4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188"/>
      <c r="P47" s="183"/>
      <c r="Q47" s="188"/>
      <c r="R47" s="6"/>
      <c r="S47" s="6"/>
      <c r="T47" s="189"/>
      <c r="U47" s="189"/>
      <c r="V47" s="189"/>
      <c r="W47" s="189"/>
      <c r="X47" s="189"/>
      <c r="Y47" s="11"/>
      <c r="Z47" s="11"/>
      <c r="AA47" s="11"/>
      <c r="AB47" s="173">
        <v>43862</v>
      </c>
      <c r="AC47" s="29">
        <v>131998915</v>
      </c>
      <c r="AD47" s="38">
        <v>334212222.10999995</v>
      </c>
      <c r="AE47" s="77">
        <f t="shared" si="10"/>
        <v>2.5319315852709847</v>
      </c>
      <c r="AG47" s="21"/>
      <c r="AH47" s="86">
        <v>1995</v>
      </c>
      <c r="AI47" s="89">
        <v>40254935.740000002</v>
      </c>
      <c r="AJ47" s="89">
        <v>51949088.399999999</v>
      </c>
      <c r="AK47" s="89">
        <v>57640593.75</v>
      </c>
      <c r="AL47" s="91">
        <v>56654123.710000001</v>
      </c>
      <c r="AM47" s="89">
        <v>59262797.789999999</v>
      </c>
      <c r="AN47" s="89">
        <v>60002704.100000001</v>
      </c>
      <c r="AO47" s="89">
        <v>60133659.630000003</v>
      </c>
      <c r="AP47" s="89">
        <v>56859069.520000003</v>
      </c>
      <c r="AQ47" s="89">
        <v>65498668.609999999</v>
      </c>
      <c r="AR47" s="89">
        <v>60426403.859999999</v>
      </c>
      <c r="AS47" s="89">
        <v>58321554.170000002</v>
      </c>
      <c r="AT47" s="89">
        <v>38170730.460000001</v>
      </c>
      <c r="AU47" s="100">
        <f t="shared" si="11"/>
        <v>665174329.74000001</v>
      </c>
      <c r="AV47" s="6"/>
    </row>
    <row r="48" spans="1:51" x14ac:dyDescent="0.4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183"/>
      <c r="Q48" s="188"/>
      <c r="R48" s="6"/>
      <c r="S48" s="6"/>
      <c r="T48" s="6"/>
      <c r="U48" s="6"/>
      <c r="V48" s="6"/>
      <c r="W48" s="6"/>
      <c r="X48" s="6"/>
      <c r="Y48" s="6"/>
      <c r="Z48" s="6"/>
      <c r="AA48" s="6"/>
      <c r="AB48" s="173">
        <v>43891</v>
      </c>
      <c r="AC48" s="29">
        <v>115811924</v>
      </c>
      <c r="AD48" s="38">
        <v>290384081.64000005</v>
      </c>
      <c r="AE48" s="77">
        <f t="shared" si="10"/>
        <v>2.5073763703295358</v>
      </c>
      <c r="AG48" s="21"/>
      <c r="AH48" s="86">
        <v>1996</v>
      </c>
      <c r="AI48" s="89">
        <v>44852192.450000003</v>
      </c>
      <c r="AJ48" s="89">
        <v>41603572.420000002</v>
      </c>
      <c r="AK48" s="89">
        <v>55531920.780000001</v>
      </c>
      <c r="AL48" s="91">
        <v>50319542.479999997</v>
      </c>
      <c r="AM48" s="89">
        <v>52753057.649999999</v>
      </c>
      <c r="AN48" s="89">
        <v>50425664.299999997</v>
      </c>
      <c r="AO48" s="89">
        <v>52114113</v>
      </c>
      <c r="AP48" s="89">
        <v>52944599.25</v>
      </c>
      <c r="AQ48" s="89">
        <v>48190390.07</v>
      </c>
      <c r="AR48" s="89">
        <v>52741734.140000001</v>
      </c>
      <c r="AS48" s="89">
        <v>63433441.780000001</v>
      </c>
      <c r="AT48" s="89">
        <v>50397613.670000002</v>
      </c>
      <c r="AU48" s="100">
        <f t="shared" si="11"/>
        <v>615307841.98999989</v>
      </c>
      <c r="AV48" s="6"/>
    </row>
    <row r="49" spans="1:49" x14ac:dyDescent="0.4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173">
        <v>43922</v>
      </c>
      <c r="AC49" s="29">
        <v>127751797</v>
      </c>
      <c r="AD49" s="38">
        <v>317430911.43999994</v>
      </c>
      <c r="AE49" s="77">
        <f t="shared" si="10"/>
        <v>2.4847471338504925</v>
      </c>
      <c r="AG49" s="7"/>
      <c r="AH49" s="86">
        <v>1997</v>
      </c>
      <c r="AI49" s="89">
        <v>46713635.789999999</v>
      </c>
      <c r="AJ49" s="89">
        <v>56824735.399999999</v>
      </c>
      <c r="AK49" s="89">
        <v>67882081.519999996</v>
      </c>
      <c r="AL49" s="91">
        <v>78186246.010000005</v>
      </c>
      <c r="AM49" s="89">
        <v>66377824.700000003</v>
      </c>
      <c r="AN49" s="89">
        <v>79176159.950000003</v>
      </c>
      <c r="AO49" s="89">
        <v>77741398.090000004</v>
      </c>
      <c r="AP49" s="89">
        <v>83223775.049999997</v>
      </c>
      <c r="AQ49" s="89">
        <v>75156050.959999993</v>
      </c>
      <c r="AR49" s="89">
        <v>85464006.140000001</v>
      </c>
      <c r="AS49" s="89">
        <v>77362810.780000001</v>
      </c>
      <c r="AT49" s="89">
        <v>77556119.510000005</v>
      </c>
      <c r="AU49" s="100">
        <f t="shared" si="11"/>
        <v>871664843.89999986</v>
      </c>
      <c r="AV49" s="6"/>
    </row>
    <row r="50" spans="1:49" x14ac:dyDescent="0.4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173">
        <v>43952</v>
      </c>
      <c r="AC50" s="29">
        <v>159145827</v>
      </c>
      <c r="AD50" s="38">
        <v>392124655.53000003</v>
      </c>
      <c r="AE50" s="77">
        <f t="shared" si="10"/>
        <v>2.4639330035967579</v>
      </c>
      <c r="AG50" s="6"/>
      <c r="AH50" s="86">
        <v>1998</v>
      </c>
      <c r="AI50" s="89">
        <v>63530271.32</v>
      </c>
      <c r="AJ50" s="89">
        <v>72691608.349999994</v>
      </c>
      <c r="AK50" s="89">
        <v>89678948.150000006</v>
      </c>
      <c r="AL50" s="91">
        <v>91866268.950000003</v>
      </c>
      <c r="AM50" s="89">
        <v>92987416.890000001</v>
      </c>
      <c r="AN50" s="89">
        <v>77469935.670000002</v>
      </c>
      <c r="AO50" s="89">
        <v>67068006.719999999</v>
      </c>
      <c r="AP50" s="89">
        <v>67881873.730000004</v>
      </c>
      <c r="AQ50" s="89">
        <v>59427820.270000003</v>
      </c>
      <c r="AR50" s="89">
        <v>64035771.829999998</v>
      </c>
      <c r="AS50" s="89">
        <v>63299721.380000003</v>
      </c>
      <c r="AT50" s="89">
        <v>65113250.75</v>
      </c>
      <c r="AU50" s="100">
        <f t="shared" si="11"/>
        <v>875050894.00999999</v>
      </c>
      <c r="AV50" s="6"/>
    </row>
    <row r="51" spans="1:49" x14ac:dyDescent="0.4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173">
        <v>43983</v>
      </c>
      <c r="AC51" s="29">
        <v>122263463</v>
      </c>
      <c r="AD51" s="38">
        <v>291154723.31000012</v>
      </c>
      <c r="AE51" s="77">
        <f t="shared" si="10"/>
        <v>2.3813714757122502</v>
      </c>
      <c r="AG51" s="6"/>
      <c r="AH51" s="86">
        <v>1999</v>
      </c>
      <c r="AI51" s="89">
        <v>55593036.780000001</v>
      </c>
      <c r="AJ51" s="89">
        <v>61026742.979999997</v>
      </c>
      <c r="AK51" s="89">
        <v>70886417.25</v>
      </c>
      <c r="AL51" s="91">
        <v>64895519.850000001</v>
      </c>
      <c r="AM51" s="89">
        <v>62595616.630000003</v>
      </c>
      <c r="AN51" s="89">
        <v>76921547.489999995</v>
      </c>
      <c r="AO51" s="89">
        <v>60904291.359999999</v>
      </c>
      <c r="AP51" s="89">
        <v>41918512.270000003</v>
      </c>
      <c r="AQ51" s="89">
        <v>39414762.020000003</v>
      </c>
      <c r="AR51" s="38">
        <v>33379680.309999999</v>
      </c>
      <c r="AS51" s="38">
        <v>25236010</v>
      </c>
      <c r="AT51" s="38">
        <v>24169978</v>
      </c>
      <c r="AU51" s="100">
        <f t="shared" si="11"/>
        <v>616942114.93999994</v>
      </c>
      <c r="AV51" s="6"/>
    </row>
    <row r="52" spans="1:49" x14ac:dyDescent="0.4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173">
        <v>44013</v>
      </c>
      <c r="AC52" s="29">
        <v>98311746</v>
      </c>
      <c r="AD52" s="38">
        <v>233305331.41000006</v>
      </c>
      <c r="AE52" s="77">
        <f t="shared" si="10"/>
        <v>2.3731175663384114</v>
      </c>
      <c r="AG52" s="6"/>
      <c r="AH52" s="86">
        <v>2000</v>
      </c>
      <c r="AI52" s="38">
        <v>18526777.960000001</v>
      </c>
      <c r="AJ52" s="38">
        <v>20776663.109999999</v>
      </c>
      <c r="AK52" s="38">
        <v>25098273.559999999</v>
      </c>
      <c r="AL52" s="92">
        <v>37056599.310000002</v>
      </c>
      <c r="AM52" s="38">
        <v>35507979.32</v>
      </c>
      <c r="AN52" s="38">
        <v>33753779.869999997</v>
      </c>
      <c r="AO52" s="38">
        <v>20138536.239999998</v>
      </c>
      <c r="AP52" s="38">
        <v>14404428.470000001</v>
      </c>
      <c r="AQ52" s="38">
        <v>22401930.710000001</v>
      </c>
      <c r="AR52" s="38">
        <v>22698926.620000001</v>
      </c>
      <c r="AS52" s="38">
        <v>25693201.809999999</v>
      </c>
      <c r="AT52" s="38">
        <v>21351306.420000002</v>
      </c>
      <c r="AU52" s="101">
        <f t="shared" si="11"/>
        <v>297408403.40000004</v>
      </c>
      <c r="AV52" s="6"/>
    </row>
    <row r="53" spans="1:49" x14ac:dyDescent="0.4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173">
        <v>44044</v>
      </c>
      <c r="AC53" s="29">
        <v>115666912</v>
      </c>
      <c r="AD53" s="38">
        <v>269090673.78000003</v>
      </c>
      <c r="AE53" s="77">
        <f t="shared" si="10"/>
        <v>2.3264274037159391</v>
      </c>
      <c r="AF53" s="6"/>
      <c r="AG53" s="6"/>
      <c r="AH53" s="86">
        <v>2001</v>
      </c>
      <c r="AI53" s="38">
        <v>21629912.510000002</v>
      </c>
      <c r="AJ53" s="38">
        <v>24426842.289999999</v>
      </c>
      <c r="AK53" s="38">
        <v>30174581.809999999</v>
      </c>
      <c r="AL53" s="92">
        <v>32232612.68</v>
      </c>
      <c r="AM53" s="38">
        <v>41023546.159999996</v>
      </c>
      <c r="AN53" s="38">
        <v>26692749.050000001</v>
      </c>
      <c r="AO53" s="38">
        <v>17568638.809999999</v>
      </c>
      <c r="AP53" s="38">
        <v>20523988.84</v>
      </c>
      <c r="AQ53" s="38">
        <v>17699236.27</v>
      </c>
      <c r="AR53" s="38">
        <v>16929778.129999999</v>
      </c>
      <c r="AS53" s="38">
        <v>18129766.879999999</v>
      </c>
      <c r="AT53" s="38">
        <v>13662419.65</v>
      </c>
      <c r="AU53" s="101">
        <f t="shared" si="11"/>
        <v>280694073.07999998</v>
      </c>
      <c r="AV53" s="6"/>
    </row>
    <row r="54" spans="1:49" x14ac:dyDescent="0.4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173">
        <v>44075</v>
      </c>
      <c r="AC54" s="29">
        <v>118950401</v>
      </c>
      <c r="AD54" s="38">
        <v>275908691.29999995</v>
      </c>
      <c r="AE54" s="77">
        <f t="shared" si="10"/>
        <v>2.3195272061335879</v>
      </c>
      <c r="AF54" s="6"/>
      <c r="AG54" s="6"/>
      <c r="AH54" s="86">
        <v>2002</v>
      </c>
      <c r="AI54" s="38">
        <v>15448972.91</v>
      </c>
      <c r="AJ54" s="38">
        <v>18939306.879999999</v>
      </c>
      <c r="AK54" s="38">
        <v>27139338.18</v>
      </c>
      <c r="AL54" s="92">
        <v>25456268</v>
      </c>
      <c r="AM54" s="38">
        <v>30492221.710000001</v>
      </c>
      <c r="AN54" s="38">
        <v>30918659.059999999</v>
      </c>
      <c r="AO54" s="89">
        <v>21695083.68</v>
      </c>
      <c r="AP54" s="38">
        <v>19239122.510000002</v>
      </c>
      <c r="AQ54" s="38">
        <v>15767411.77</v>
      </c>
      <c r="AR54" s="38">
        <v>19398479.32</v>
      </c>
      <c r="AS54" s="38">
        <v>20763516.270000011</v>
      </c>
      <c r="AT54" s="38">
        <v>18600794.130000003</v>
      </c>
      <c r="AU54" s="101">
        <f t="shared" si="11"/>
        <v>263859174.42000002</v>
      </c>
      <c r="AV54" s="6"/>
    </row>
    <row r="55" spans="1:49" x14ac:dyDescent="0.4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173">
        <v>44105</v>
      </c>
      <c r="AC55" s="29">
        <v>141703470</v>
      </c>
      <c r="AD55" s="38">
        <v>337330000.86999995</v>
      </c>
      <c r="AE55" s="77">
        <f t="shared" si="10"/>
        <v>2.3805345124575985</v>
      </c>
      <c r="AG55" s="6"/>
      <c r="AH55" s="86">
        <v>2003</v>
      </c>
      <c r="AI55" s="38">
        <v>20103764.179999996</v>
      </c>
      <c r="AJ55" s="38">
        <v>23497742.720000006</v>
      </c>
      <c r="AK55" s="38">
        <v>27856172.75</v>
      </c>
      <c r="AL55" s="92">
        <v>27762111.449999999</v>
      </c>
      <c r="AM55" s="38">
        <v>31913074.200000007</v>
      </c>
      <c r="AN55" s="38">
        <v>27004749.669999994</v>
      </c>
      <c r="AO55" s="89">
        <v>24597019.439999994</v>
      </c>
      <c r="AP55" s="38">
        <v>21212521.160000004</v>
      </c>
      <c r="AQ55" s="38">
        <v>23696728.599999998</v>
      </c>
      <c r="AR55" s="38">
        <v>24134996.189999998</v>
      </c>
      <c r="AS55" s="38">
        <v>25080541.259999994</v>
      </c>
      <c r="AT55" s="38">
        <v>26961474.260000002</v>
      </c>
      <c r="AU55" s="101">
        <f t="shared" si="11"/>
        <v>303820895.88</v>
      </c>
      <c r="AV55" s="6"/>
    </row>
    <row r="56" spans="1:49" x14ac:dyDescent="0.4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173">
        <v>44136</v>
      </c>
      <c r="AC56" s="29">
        <v>154257289</v>
      </c>
      <c r="AD56" s="38">
        <v>367520430.56</v>
      </c>
      <c r="AE56" s="77">
        <f t="shared" si="10"/>
        <v>2.3825158146011498</v>
      </c>
      <c r="AG56" s="20"/>
      <c r="AH56" s="86">
        <v>2004</v>
      </c>
      <c r="AI56" s="38">
        <v>21874363.720000003</v>
      </c>
      <c r="AJ56" s="38">
        <v>33600441.199999988</v>
      </c>
      <c r="AK56" s="38">
        <v>27635648.630000006</v>
      </c>
      <c r="AL56" s="92">
        <v>33158335.420000006</v>
      </c>
      <c r="AM56" s="38">
        <v>27910923.749999996</v>
      </c>
      <c r="AN56" s="38">
        <v>30890133.130000003</v>
      </c>
      <c r="AO56" s="89">
        <v>31980691.760000005</v>
      </c>
      <c r="AP56" s="38">
        <v>24644885.07</v>
      </c>
      <c r="AQ56" s="38">
        <v>25327906.870000001</v>
      </c>
      <c r="AR56" s="38">
        <v>28022796.630000003</v>
      </c>
      <c r="AS56" s="38">
        <v>32874202.99000001</v>
      </c>
      <c r="AT56" s="38">
        <v>32227403.890000008</v>
      </c>
      <c r="AU56" s="101">
        <f t="shared" si="11"/>
        <v>350147733.06</v>
      </c>
      <c r="AV56" s="6"/>
    </row>
    <row r="57" spans="1:49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173">
        <v>44166</v>
      </c>
      <c r="AC57" s="29">
        <v>95557708</v>
      </c>
      <c r="AD57" s="38">
        <v>220352183.37000003</v>
      </c>
      <c r="AE57" s="77">
        <f t="shared" si="10"/>
        <v>2.3059592782405374</v>
      </c>
      <c r="AG57" s="20"/>
      <c r="AH57" s="86">
        <v>2005</v>
      </c>
      <c r="AI57" s="38">
        <v>29154043.030000009</v>
      </c>
      <c r="AJ57" s="38">
        <v>35438814.170000002</v>
      </c>
      <c r="AK57" s="38">
        <v>39413984.780000009</v>
      </c>
      <c r="AL57" s="92">
        <v>38594602.760000013</v>
      </c>
      <c r="AM57" s="38">
        <v>44992259.239999995</v>
      </c>
      <c r="AN57" s="38">
        <v>46041311.569999985</v>
      </c>
      <c r="AO57" s="89">
        <v>39350570.060000002</v>
      </c>
      <c r="AP57" s="38">
        <v>33852385.649999991</v>
      </c>
      <c r="AQ57" s="38">
        <v>37657283.600000001</v>
      </c>
      <c r="AR57" s="38">
        <v>42622153.670000017</v>
      </c>
      <c r="AS57" s="38">
        <v>51048878.350000009</v>
      </c>
      <c r="AT57" s="38">
        <v>42085200.11999999</v>
      </c>
      <c r="AU57" s="101">
        <f t="shared" si="11"/>
        <v>480251487.00000006</v>
      </c>
      <c r="AV57" s="6"/>
    </row>
    <row r="58" spans="1:49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173">
        <v>44197</v>
      </c>
      <c r="AC58" s="29">
        <v>101421858</v>
      </c>
      <c r="AD58" s="38">
        <v>238565407.14000019</v>
      </c>
      <c r="AE58" s="77">
        <f t="shared" si="10"/>
        <v>2.3522089995629956</v>
      </c>
      <c r="AG58" s="19"/>
      <c r="AH58" s="86">
        <v>2006</v>
      </c>
      <c r="AI58" s="38">
        <v>39066322.579999998</v>
      </c>
      <c r="AJ58" s="38">
        <v>40758572.040000014</v>
      </c>
      <c r="AK58" s="38">
        <v>59233961.729999997</v>
      </c>
      <c r="AL58" s="92">
        <v>54086959.820000015</v>
      </c>
      <c r="AM58" s="38">
        <v>54255036.840000011</v>
      </c>
      <c r="AN58" s="38">
        <v>51047563.93</v>
      </c>
      <c r="AO58" s="89">
        <v>46732923.849999994</v>
      </c>
      <c r="AP58" s="38">
        <v>48894584.609999999</v>
      </c>
      <c r="AQ58" s="38">
        <v>48563490.579999998</v>
      </c>
      <c r="AR58" s="38">
        <v>49090041.38000001</v>
      </c>
      <c r="AS58" s="38">
        <v>56233022.409999996</v>
      </c>
      <c r="AT58" s="38">
        <v>49708263.63000001</v>
      </c>
      <c r="AU58" s="101">
        <f t="shared" si="11"/>
        <v>597670743.39999998</v>
      </c>
      <c r="AV58" s="6"/>
    </row>
    <row r="59" spans="1:49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173">
        <v>44228</v>
      </c>
      <c r="AC59" s="29">
        <v>126636641</v>
      </c>
      <c r="AD59" s="38">
        <v>288295658.07000005</v>
      </c>
      <c r="AE59" s="77">
        <f t="shared" si="10"/>
        <v>2.2765579992760552</v>
      </c>
      <c r="AG59" s="19"/>
      <c r="AH59" s="86">
        <v>2007</v>
      </c>
      <c r="AI59" s="38">
        <v>40715748.480000004</v>
      </c>
      <c r="AJ59" s="38">
        <v>54233552.790000014</v>
      </c>
      <c r="AK59" s="38">
        <v>50433899.199999996</v>
      </c>
      <c r="AL59" s="92">
        <v>46941363.870000012</v>
      </c>
      <c r="AM59" s="38">
        <v>51399567.679999985</v>
      </c>
      <c r="AN59" s="38">
        <v>51839461.480000012</v>
      </c>
      <c r="AO59" s="89">
        <v>43763684.129999988</v>
      </c>
      <c r="AP59" s="38">
        <v>48953575.189999983</v>
      </c>
      <c r="AQ59" s="38">
        <v>44693323.630000003</v>
      </c>
      <c r="AR59" s="38">
        <v>44693323.630000003</v>
      </c>
      <c r="AS59" s="38">
        <v>51914139.369999997</v>
      </c>
      <c r="AT59" s="38">
        <v>52446872.700000003</v>
      </c>
      <c r="AU59" s="101">
        <f t="shared" si="11"/>
        <v>582028512.14999998</v>
      </c>
      <c r="AV59" s="6"/>
      <c r="AW59" s="11"/>
    </row>
    <row r="60" spans="1:49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173">
        <v>44256</v>
      </c>
      <c r="AC60" s="29">
        <v>137398429</v>
      </c>
      <c r="AD60" s="38">
        <v>325992264.56999999</v>
      </c>
      <c r="AE60" s="77">
        <f t="shared" si="10"/>
        <v>2.3726054725851342</v>
      </c>
      <c r="AG60" s="6"/>
      <c r="AH60" s="86">
        <v>2008</v>
      </c>
      <c r="AI60" s="38">
        <v>40595281.230000004</v>
      </c>
      <c r="AJ60" s="38">
        <v>56070412.209999986</v>
      </c>
      <c r="AK60" s="38">
        <v>50786840.580000013</v>
      </c>
      <c r="AL60" s="92">
        <v>55342963.830000021</v>
      </c>
      <c r="AM60" s="38">
        <v>76911546.619999975</v>
      </c>
      <c r="AN60" s="38">
        <v>59951291.290000014</v>
      </c>
      <c r="AO60" s="89">
        <v>59207290</v>
      </c>
      <c r="AP60" s="38">
        <v>62964717.310000002</v>
      </c>
      <c r="AQ60" s="38">
        <v>56481844.37999998</v>
      </c>
      <c r="AR60" s="38">
        <v>57544095.209999993</v>
      </c>
      <c r="AS60" s="38">
        <v>54332823.309999995</v>
      </c>
      <c r="AT60" s="38">
        <v>43280040.81000001</v>
      </c>
      <c r="AU60" s="101">
        <f t="shared" si="11"/>
        <v>673469146.78000009</v>
      </c>
      <c r="AV60" s="6"/>
    </row>
    <row r="61" spans="1:49" x14ac:dyDescent="0.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173">
        <v>44287</v>
      </c>
      <c r="AC61" s="29">
        <v>167273101</v>
      </c>
      <c r="AD61" s="38">
        <v>404490954.65999979</v>
      </c>
      <c r="AE61" s="77">
        <f t="shared" si="10"/>
        <v>2.4181470436182071</v>
      </c>
      <c r="AG61" s="6"/>
      <c r="AH61" s="86">
        <v>2009</v>
      </c>
      <c r="AI61" s="38">
        <v>41640527.50999999</v>
      </c>
      <c r="AJ61" s="38">
        <v>46007855.340000004</v>
      </c>
      <c r="AK61" s="38">
        <v>54159262.600000009</v>
      </c>
      <c r="AL61" s="92">
        <v>50149870.719999999</v>
      </c>
      <c r="AM61" s="38">
        <v>53962147.099999987</v>
      </c>
      <c r="AN61" s="38">
        <v>51368375.610000007</v>
      </c>
      <c r="AO61" s="89">
        <v>55253051.700000003</v>
      </c>
      <c r="AP61" s="38">
        <v>53348815.870000005</v>
      </c>
      <c r="AQ61" s="38">
        <v>41943303.5</v>
      </c>
      <c r="AR61" s="38">
        <v>55944151.919999994</v>
      </c>
      <c r="AS61" s="38">
        <v>52488715.140000008</v>
      </c>
      <c r="AT61" s="38">
        <v>50988037.240000017</v>
      </c>
      <c r="AU61" s="101">
        <f t="shared" si="11"/>
        <v>607254114.25</v>
      </c>
      <c r="AV61" s="11"/>
    </row>
    <row r="62" spans="1:49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173">
        <v>44317</v>
      </c>
      <c r="AC62" s="29">
        <v>161190067</v>
      </c>
      <c r="AD62" s="38">
        <v>406308292.1500001</v>
      </c>
      <c r="AE62" s="77">
        <f t="shared" si="10"/>
        <v>2.5206782260968978</v>
      </c>
      <c r="AH62" s="86">
        <v>2010</v>
      </c>
      <c r="AI62" s="38">
        <v>42458031.88000001</v>
      </c>
      <c r="AJ62" s="38">
        <v>45387464.640000008</v>
      </c>
      <c r="AK62" s="38">
        <v>53082972.140000015</v>
      </c>
      <c r="AL62" s="92">
        <v>53167381.210000023</v>
      </c>
      <c r="AM62" s="38">
        <v>71120342.620000005</v>
      </c>
      <c r="AN62" s="38">
        <v>68939664.890000015</v>
      </c>
      <c r="AO62" s="89">
        <v>65680651.089999996</v>
      </c>
      <c r="AP62" s="38">
        <v>56129679.450000003</v>
      </c>
      <c r="AQ62" s="38">
        <v>60754426.859999999</v>
      </c>
      <c r="AR62" s="38">
        <v>74420672.010000005</v>
      </c>
      <c r="AS62" s="38">
        <v>76396458.239999995</v>
      </c>
      <c r="AT62" s="38">
        <v>67942428.499999985</v>
      </c>
      <c r="AU62" s="101">
        <f t="shared" si="11"/>
        <v>735480173.53000009</v>
      </c>
      <c r="AV62" s="11"/>
    </row>
    <row r="63" spans="1:49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173">
        <v>44348</v>
      </c>
      <c r="AC63" s="29">
        <v>153299074</v>
      </c>
      <c r="AD63" s="38">
        <v>414774773.79000008</v>
      </c>
      <c r="AE63" s="77">
        <f t="shared" si="10"/>
        <v>2.705657398752455</v>
      </c>
      <c r="AH63" s="86">
        <v>2011</v>
      </c>
      <c r="AI63" s="38">
        <v>66384011.909999989</v>
      </c>
      <c r="AJ63" s="38">
        <v>71315654.910000011</v>
      </c>
      <c r="AK63" s="38">
        <v>86564266.200000003</v>
      </c>
      <c r="AL63" s="92">
        <v>90490538.379999995</v>
      </c>
      <c r="AM63" s="38">
        <v>83669076.439999998</v>
      </c>
      <c r="AN63" s="38">
        <v>82406583.860000014</v>
      </c>
      <c r="AO63" s="89">
        <v>93164316.999999985</v>
      </c>
      <c r="AP63" s="38">
        <v>79098433.719999984</v>
      </c>
      <c r="AQ63" s="38">
        <v>77408784.579999983</v>
      </c>
      <c r="AR63" s="38">
        <v>84581301.790000007</v>
      </c>
      <c r="AS63" s="38">
        <v>86236344.480000004</v>
      </c>
      <c r="AT63" s="38">
        <v>92046077.429999992</v>
      </c>
      <c r="AU63" s="101">
        <f t="shared" si="11"/>
        <v>993365390.69999993</v>
      </c>
      <c r="AV63" s="6"/>
    </row>
    <row r="64" spans="1:49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173">
        <v>44378</v>
      </c>
      <c r="AC64" s="29">
        <v>162826458</v>
      </c>
      <c r="AD64" s="38">
        <v>459572273.56</v>
      </c>
      <c r="AE64" s="77">
        <f t="shared" si="10"/>
        <v>2.8224668104000643</v>
      </c>
      <c r="AH64" s="86">
        <v>2012</v>
      </c>
      <c r="AI64" s="38">
        <v>78244139.560000017</v>
      </c>
      <c r="AJ64" s="38">
        <v>78863263.409999996</v>
      </c>
      <c r="AK64" s="38">
        <v>104608708.81999996</v>
      </c>
      <c r="AL64" s="92">
        <v>88673668.790000007</v>
      </c>
      <c r="AM64" s="38">
        <v>110019886.98999999</v>
      </c>
      <c r="AN64" s="38">
        <v>116181271.07000001</v>
      </c>
      <c r="AO64" s="89">
        <v>106021654.93000001</v>
      </c>
      <c r="AP64" s="38">
        <v>92397063.270000026</v>
      </c>
      <c r="AQ64" s="38">
        <v>80399903.540000007</v>
      </c>
      <c r="AR64" s="38">
        <v>85060936.649999961</v>
      </c>
      <c r="AS64" s="38">
        <v>93755702.189999998</v>
      </c>
      <c r="AT64" s="38">
        <v>99097509.340000004</v>
      </c>
      <c r="AU64" s="101">
        <f t="shared" si="11"/>
        <v>1133323708.5599997</v>
      </c>
      <c r="AV64" s="6"/>
    </row>
    <row r="65" spans="1:48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173">
        <v>44409</v>
      </c>
      <c r="AC65" s="29">
        <v>152297115</v>
      </c>
      <c r="AD65" s="38">
        <v>441272957.15000015</v>
      </c>
      <c r="AE65" s="77">
        <f t="shared" si="10"/>
        <v>2.8974479073356063</v>
      </c>
      <c r="AH65" s="86">
        <v>2013</v>
      </c>
      <c r="AI65" s="38">
        <v>81914461.140000001</v>
      </c>
      <c r="AJ65" s="38">
        <v>97244443.480000004</v>
      </c>
      <c r="AK65" s="38">
        <v>119835510.96000001</v>
      </c>
      <c r="AL65" s="92">
        <v>124617195.06</v>
      </c>
      <c r="AM65" s="38">
        <v>162055903.61000001</v>
      </c>
      <c r="AN65" s="38">
        <v>135162580.69</v>
      </c>
      <c r="AO65" s="38">
        <v>124448063.19</v>
      </c>
      <c r="AP65" s="96">
        <v>153791820.34</v>
      </c>
      <c r="AQ65" s="38">
        <v>132005317.49000001</v>
      </c>
      <c r="AR65" s="38">
        <v>161975716.72</v>
      </c>
      <c r="AS65" s="38">
        <v>167819922.09</v>
      </c>
      <c r="AT65" s="38">
        <v>159740973.34999999</v>
      </c>
      <c r="AU65" s="101">
        <f t="shared" si="11"/>
        <v>1620611908.1199999</v>
      </c>
      <c r="AV65" s="7"/>
    </row>
    <row r="66" spans="1:48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173">
        <v>44440</v>
      </c>
      <c r="AC66" s="29">
        <v>164254725</v>
      </c>
      <c r="AD66" s="38">
        <v>493016057.37999988</v>
      </c>
      <c r="AE66" s="77">
        <f t="shared" si="10"/>
        <v>3.0015334863578498</v>
      </c>
      <c r="AH66" s="86">
        <v>2014</v>
      </c>
      <c r="AI66" s="38">
        <v>157270263.31999999</v>
      </c>
      <c r="AJ66" s="38">
        <v>186176628.27000001</v>
      </c>
      <c r="AK66" s="38">
        <v>209237700.49000001</v>
      </c>
      <c r="AL66" s="92">
        <v>202259494.34999999</v>
      </c>
      <c r="AM66" s="38">
        <v>204396213.88999999</v>
      </c>
      <c r="AN66" s="38">
        <v>202300302.75999999</v>
      </c>
      <c r="AO66" s="38">
        <v>186050165.88</v>
      </c>
      <c r="AP66" s="96">
        <v>192569703.63999999</v>
      </c>
      <c r="AQ66" s="38">
        <v>193567118.86000001</v>
      </c>
      <c r="AR66" s="38">
        <v>203766203.21000001</v>
      </c>
      <c r="AS66" s="38">
        <v>190634425.56</v>
      </c>
      <c r="AT66" s="38">
        <v>161389047.71000001</v>
      </c>
      <c r="AU66" s="101">
        <f t="shared" si="11"/>
        <v>2289617267.9400001</v>
      </c>
      <c r="AV66" s="6"/>
    </row>
    <row r="67" spans="1:48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173">
        <v>44470</v>
      </c>
      <c r="AC67" s="29">
        <v>155185007</v>
      </c>
      <c r="AD67" s="38">
        <v>485194548.26999998</v>
      </c>
      <c r="AE67" s="77">
        <f t="shared" si="10"/>
        <v>3.1265555716345714</v>
      </c>
      <c r="AH67" s="86">
        <v>2015</v>
      </c>
      <c r="AI67" s="40">
        <v>172181928.16</v>
      </c>
      <c r="AJ67" s="40">
        <v>179612761.63000005</v>
      </c>
      <c r="AK67" s="40">
        <v>200433236.15000001</v>
      </c>
      <c r="AL67" s="93">
        <v>176547639.62</v>
      </c>
      <c r="AM67" s="40">
        <v>216058473.84999999</v>
      </c>
      <c r="AN67" s="40">
        <v>205984269.31</v>
      </c>
      <c r="AO67" s="40">
        <v>194243215.44</v>
      </c>
      <c r="AP67" s="38">
        <v>200190621.66</v>
      </c>
      <c r="AQ67" s="38">
        <v>184618191.78</v>
      </c>
      <c r="AR67" s="38">
        <v>192641963.93000001</v>
      </c>
      <c r="AS67" s="38">
        <v>184986307.66</v>
      </c>
      <c r="AT67" s="38">
        <v>197403375.09999999</v>
      </c>
      <c r="AU67" s="101">
        <f t="shared" si="11"/>
        <v>2304901984.2900004</v>
      </c>
      <c r="AV67" s="15"/>
    </row>
    <row r="68" spans="1:48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173">
        <v>44501</v>
      </c>
      <c r="AC68" s="29">
        <v>188165830</v>
      </c>
      <c r="AD68" s="38">
        <v>582151974.10999978</v>
      </c>
      <c r="AE68" s="77">
        <f t="shared" si="10"/>
        <v>3.0938240705552107</v>
      </c>
      <c r="AG68" s="18"/>
      <c r="AH68" s="86">
        <v>2016</v>
      </c>
      <c r="AI68" s="40">
        <v>167851545.31</v>
      </c>
      <c r="AJ68" s="40">
        <v>172469337.84999999</v>
      </c>
      <c r="AK68" s="40">
        <v>191596585.38</v>
      </c>
      <c r="AL68" s="93">
        <v>206677641.86000001</v>
      </c>
      <c r="AM68" s="40">
        <v>234647491.84999999</v>
      </c>
      <c r="AN68" s="40">
        <v>217977716.47999999</v>
      </c>
      <c r="AO68" s="40">
        <v>223165859.21999997</v>
      </c>
      <c r="AP68" s="38">
        <v>197831552.56999999</v>
      </c>
      <c r="AQ68" s="38">
        <v>205265451.81</v>
      </c>
      <c r="AR68" s="38">
        <v>231275044.08000001</v>
      </c>
      <c r="AS68" s="38">
        <v>204222661.30999985</v>
      </c>
      <c r="AT68" s="38">
        <v>202303976.77000001</v>
      </c>
      <c r="AU68" s="101">
        <f t="shared" si="11"/>
        <v>2455284864.4899998</v>
      </c>
      <c r="AV68" s="7"/>
    </row>
    <row r="69" spans="1:48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173">
        <v>44531</v>
      </c>
      <c r="AC69" s="29">
        <f>+AT36</f>
        <v>95557708</v>
      </c>
      <c r="AD69" s="38">
        <f>+AT72</f>
        <v>220352183.37000003</v>
      </c>
      <c r="AE69" s="77">
        <f t="shared" si="10"/>
        <v>2.3059592782405374</v>
      </c>
      <c r="AG69" s="15"/>
      <c r="AH69" s="86">
        <v>2017</v>
      </c>
      <c r="AI69" s="40">
        <v>199045945.5</v>
      </c>
      <c r="AJ69" s="40">
        <v>206099394.28</v>
      </c>
      <c r="AK69" s="40">
        <v>222036343.91</v>
      </c>
      <c r="AL69" s="93">
        <v>245601181.59</v>
      </c>
      <c r="AM69" s="40">
        <v>262213940.41999999</v>
      </c>
      <c r="AN69" s="38">
        <v>259491252.75999996</v>
      </c>
      <c r="AO69" s="38">
        <v>274293480.52999997</v>
      </c>
      <c r="AP69" s="38">
        <v>221409741.70000002</v>
      </c>
      <c r="AQ69" s="39">
        <v>207106338.45000005</v>
      </c>
      <c r="AR69" s="38">
        <v>268999147.16999996</v>
      </c>
      <c r="AS69" s="38">
        <v>218612937.19999999</v>
      </c>
      <c r="AT69" s="38">
        <v>275721729.26000005</v>
      </c>
      <c r="AU69" s="101">
        <f t="shared" si="11"/>
        <v>2860631432.77</v>
      </c>
      <c r="AV69" s="7"/>
    </row>
    <row r="70" spans="1:48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185"/>
      <c r="Z70" s="185"/>
      <c r="AA70" s="185"/>
      <c r="AB70" s="173">
        <v>44562</v>
      </c>
      <c r="AC70" s="29">
        <v>161094284</v>
      </c>
      <c r="AD70" s="38">
        <v>470006158.97999978</v>
      </c>
      <c r="AE70" s="77">
        <f t="shared" si="10"/>
        <v>2.9175843320424688</v>
      </c>
      <c r="AG70" s="7"/>
      <c r="AH70" s="86">
        <v>2018</v>
      </c>
      <c r="AI70" s="40">
        <v>228251420.47999999</v>
      </c>
      <c r="AJ70" s="40">
        <v>225804061.73000008</v>
      </c>
      <c r="AK70" s="39">
        <v>250423741.74999991</v>
      </c>
      <c r="AL70" s="94">
        <v>315475764.76999998</v>
      </c>
      <c r="AM70" s="39">
        <v>312424062.74000001</v>
      </c>
      <c r="AN70" s="39">
        <v>253377264.18000004</v>
      </c>
      <c r="AO70" s="95">
        <v>281940230</v>
      </c>
      <c r="AP70" s="39">
        <v>275218913.16999996</v>
      </c>
      <c r="AQ70" s="38">
        <v>247966603.73999998</v>
      </c>
      <c r="AR70" s="38">
        <v>276231792.63999999</v>
      </c>
      <c r="AS70" s="40">
        <v>266763496.36000004</v>
      </c>
      <c r="AT70" s="40">
        <v>264838171.44000006</v>
      </c>
      <c r="AU70" s="100">
        <f t="shared" si="11"/>
        <v>3198715522.9999995</v>
      </c>
      <c r="AV70" s="7"/>
    </row>
    <row r="71" spans="1:48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183"/>
      <c r="Z71" s="183"/>
      <c r="AA71" s="183"/>
      <c r="AB71" s="173">
        <v>44593</v>
      </c>
      <c r="AC71" s="29">
        <v>180446924</v>
      </c>
      <c r="AD71" s="38">
        <v>532430796.37</v>
      </c>
      <c r="AE71" s="77">
        <f t="shared" si="10"/>
        <v>2.9506227347494161</v>
      </c>
      <c r="AG71" s="7"/>
      <c r="AH71" s="86">
        <v>2019</v>
      </c>
      <c r="AI71" s="40">
        <v>237806527.17000008</v>
      </c>
      <c r="AJ71" s="40">
        <v>267058137.86000001</v>
      </c>
      <c r="AK71" s="40">
        <v>308545725.49000001</v>
      </c>
      <c r="AL71" s="94">
        <v>319096198.44999999</v>
      </c>
      <c r="AM71" s="38">
        <v>318003984.67999995</v>
      </c>
      <c r="AN71" s="39">
        <v>320166090.88999999</v>
      </c>
      <c r="AO71" s="95">
        <v>324050947.59999985</v>
      </c>
      <c r="AP71" s="97">
        <v>326912721.97000003</v>
      </c>
      <c r="AQ71" s="38">
        <v>284125531.82000011</v>
      </c>
      <c r="AR71" s="38">
        <v>305288552.73999995</v>
      </c>
      <c r="AS71" s="38">
        <v>364320933.26999992</v>
      </c>
      <c r="AT71" s="40">
        <v>277308728.72000003</v>
      </c>
      <c r="AU71" s="100">
        <f t="shared" si="11"/>
        <v>3652684080.6599998</v>
      </c>
      <c r="AV71" s="11"/>
    </row>
    <row r="72" spans="1:48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AB72" s="173">
        <v>44621</v>
      </c>
      <c r="AC72" s="29">
        <v>184043936</v>
      </c>
      <c r="AD72" s="38">
        <v>542803777.60000002</v>
      </c>
      <c r="AE72" s="77">
        <f t="shared" si="10"/>
        <v>2.9493162849983823</v>
      </c>
      <c r="AG72" s="7"/>
      <c r="AH72" s="86">
        <v>2020</v>
      </c>
      <c r="AI72" s="40">
        <v>283056724.69999999</v>
      </c>
      <c r="AJ72" s="40">
        <v>334212222.10999995</v>
      </c>
      <c r="AK72" s="40">
        <v>290384081.64000005</v>
      </c>
      <c r="AL72" s="94">
        <v>317430911.43999994</v>
      </c>
      <c r="AM72" s="38">
        <v>392124655.53000003</v>
      </c>
      <c r="AN72" s="39">
        <v>291154723.31000012</v>
      </c>
      <c r="AO72" s="95">
        <v>233305331.41000006</v>
      </c>
      <c r="AP72" s="97">
        <v>269090673.78000003</v>
      </c>
      <c r="AQ72" s="38">
        <v>275908691.29999995</v>
      </c>
      <c r="AR72" s="38">
        <v>337330000.86999995</v>
      </c>
      <c r="AS72" s="38">
        <v>367520430.56</v>
      </c>
      <c r="AT72" s="40">
        <v>220352183.37000003</v>
      </c>
      <c r="AU72" s="100">
        <f t="shared" si="11"/>
        <v>3611870630.02</v>
      </c>
    </row>
    <row r="73" spans="1:48" x14ac:dyDescent="0.4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AB73" s="173">
        <v>44652</v>
      </c>
      <c r="AC73" s="29">
        <v>182579815</v>
      </c>
      <c r="AD73" s="38">
        <v>538747730.44999993</v>
      </c>
      <c r="AE73" s="77">
        <f t="shared" si="10"/>
        <v>2.9507518695316892</v>
      </c>
      <c r="AG73" s="7"/>
      <c r="AH73" s="86">
        <v>2021</v>
      </c>
      <c r="AI73" s="40">
        <v>238565407.14000019</v>
      </c>
      <c r="AJ73" s="40">
        <v>288295658.07000005</v>
      </c>
      <c r="AK73" s="40">
        <v>325992264.56999999</v>
      </c>
      <c r="AL73" s="94">
        <v>404490954.65999979</v>
      </c>
      <c r="AM73" s="38">
        <v>406308292.1500001</v>
      </c>
      <c r="AN73" s="39">
        <v>414774773.79000008</v>
      </c>
      <c r="AO73" s="95">
        <v>459572273.56</v>
      </c>
      <c r="AP73" s="97">
        <v>441272957.15000015</v>
      </c>
      <c r="AQ73" s="38">
        <v>493016057.37999988</v>
      </c>
      <c r="AR73" s="38">
        <v>485194548.26999998</v>
      </c>
      <c r="AS73" s="38">
        <v>582151974.10999978</v>
      </c>
      <c r="AT73" s="40">
        <v>539190088.63000011</v>
      </c>
      <c r="AU73" s="100">
        <f t="shared" si="11"/>
        <v>5078825249.4800005</v>
      </c>
      <c r="AV73" s="6"/>
    </row>
    <row r="74" spans="1:48" x14ac:dyDescent="0.4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185"/>
      <c r="U74" s="185"/>
      <c r="V74" s="185"/>
      <c r="W74" s="185"/>
      <c r="X74" s="185"/>
      <c r="AB74" s="173">
        <v>44682</v>
      </c>
      <c r="AC74" s="29">
        <v>208671837</v>
      </c>
      <c r="AD74" s="38">
        <v>610058453.05000019</v>
      </c>
      <c r="AE74" s="77">
        <f t="shared" si="10"/>
        <v>2.9235303710390022</v>
      </c>
      <c r="AG74" s="7"/>
      <c r="AH74" s="86">
        <v>2022</v>
      </c>
      <c r="AI74" s="40">
        <v>470006158.97999978</v>
      </c>
      <c r="AJ74" s="40">
        <v>532430796.37</v>
      </c>
      <c r="AK74" s="40">
        <v>542803778</v>
      </c>
      <c r="AL74" s="93">
        <v>538747730.44999993</v>
      </c>
      <c r="AM74" s="40">
        <v>610058453.05000019</v>
      </c>
      <c r="AN74" s="40">
        <v>599027188</v>
      </c>
      <c r="AO74" s="40">
        <v>653990770.48000014</v>
      </c>
      <c r="AP74" s="40">
        <v>534345749.87999988</v>
      </c>
      <c r="AQ74" s="40">
        <v>604738273.55000007</v>
      </c>
      <c r="AR74" s="98">
        <v>580802945.64999998</v>
      </c>
      <c r="AS74" s="38">
        <v>495790979.32999998</v>
      </c>
      <c r="AT74" s="40">
        <v>490442025.9600001</v>
      </c>
      <c r="AU74" s="100">
        <f t="shared" si="11"/>
        <v>6653184849.6999998</v>
      </c>
      <c r="AV74" s="6"/>
    </row>
    <row r="75" spans="1:48" x14ac:dyDescent="0.4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185"/>
      <c r="U75" s="185"/>
      <c r="V75" s="185"/>
      <c r="W75" s="185"/>
      <c r="X75" s="185"/>
      <c r="AB75" s="173">
        <v>44713</v>
      </c>
      <c r="AC75" s="29">
        <v>209466750</v>
      </c>
      <c r="AD75" s="38">
        <v>599027188</v>
      </c>
      <c r="AE75" s="77">
        <f t="shared" si="10"/>
        <v>2.85977219773544</v>
      </c>
      <c r="AG75" s="7"/>
      <c r="AH75" s="86">
        <v>2023</v>
      </c>
      <c r="AI75" s="40">
        <v>518157909.93000001</v>
      </c>
      <c r="AJ75" s="40">
        <v>509310178.85000002</v>
      </c>
      <c r="AK75" s="40">
        <v>589982368.05000007</v>
      </c>
      <c r="AL75" s="93">
        <v>516304993.93000001</v>
      </c>
      <c r="AM75" s="40">
        <v>573666931.82000005</v>
      </c>
      <c r="AN75" s="40">
        <v>570758617.6099999</v>
      </c>
      <c r="AO75" s="40">
        <v>503906047.98000002</v>
      </c>
      <c r="AP75" s="40">
        <v>489472611.01999998</v>
      </c>
      <c r="AQ75" s="40">
        <v>547886534.18000007</v>
      </c>
      <c r="AR75" s="98">
        <v>495078500.28000003</v>
      </c>
      <c r="AS75" s="38">
        <v>471702913.96000004</v>
      </c>
      <c r="AT75" s="40">
        <v>502499848.62999988</v>
      </c>
      <c r="AU75" s="100">
        <v>6288727456.2399998</v>
      </c>
      <c r="AV75" s="6"/>
    </row>
    <row r="76" spans="1:48" x14ac:dyDescent="0.4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183"/>
      <c r="U76" s="183"/>
      <c r="V76" s="183"/>
      <c r="W76" s="183"/>
      <c r="X76" s="183"/>
      <c r="AB76" s="173">
        <v>44743</v>
      </c>
      <c r="AC76" s="29">
        <v>227749024</v>
      </c>
      <c r="AD76" s="38">
        <v>653990770.48000014</v>
      </c>
      <c r="AE76" s="77">
        <f>(AD76/AC76)</f>
        <v>2.8715414845422131</v>
      </c>
      <c r="AH76" s="86">
        <v>2024</v>
      </c>
      <c r="AI76" s="40">
        <v>431631449.03999996</v>
      </c>
      <c r="AJ76" s="40">
        <v>453336476.48000002</v>
      </c>
      <c r="AK76" s="40">
        <v>460131615.48999983</v>
      </c>
      <c r="AL76" s="93">
        <v>539056871.41999996</v>
      </c>
      <c r="AM76" s="40">
        <v>602227046.5</v>
      </c>
      <c r="AN76" s="40">
        <v>523728067.52499998</v>
      </c>
      <c r="AO76" s="40">
        <v>480539138.24000001</v>
      </c>
      <c r="AP76" s="40">
        <v>513808828.35000002</v>
      </c>
      <c r="AQ76" s="40">
        <v>469609820.52999997</v>
      </c>
      <c r="AR76" s="98">
        <v>440920579.88</v>
      </c>
      <c r="AS76" s="38">
        <v>637745563.21000004</v>
      </c>
      <c r="AT76" s="40">
        <v>515712023.58999997</v>
      </c>
      <c r="AU76" s="100">
        <v>6068447480.2550001</v>
      </c>
      <c r="AV76" s="6"/>
    </row>
    <row r="77" spans="1:48" x14ac:dyDescent="0.4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183"/>
      <c r="U77" s="183"/>
      <c r="V77" s="183"/>
      <c r="W77" s="183"/>
      <c r="X77" s="183"/>
      <c r="AB77" s="173">
        <v>44774</v>
      </c>
      <c r="AC77" s="29">
        <v>183783270</v>
      </c>
      <c r="AD77" s="38">
        <v>534345749.87999988</v>
      </c>
      <c r="AE77" s="77">
        <f>(AD77/AC77)</f>
        <v>2.9074776495161929</v>
      </c>
      <c r="AH77" s="86">
        <v>2025</v>
      </c>
      <c r="AI77" s="40">
        <v>544523353.16999996</v>
      </c>
      <c r="AJ77" s="40">
        <v>588784834.12</v>
      </c>
      <c r="AK77" s="40">
        <v>610022218.69799995</v>
      </c>
      <c r="AL77" s="93">
        <v>606151241.76999998</v>
      </c>
      <c r="AM77" s="93">
        <v>785190445.77999997</v>
      </c>
      <c r="AN77" s="40">
        <v>659340731.24800003</v>
      </c>
      <c r="AO77" s="93">
        <v>568191194.97000003</v>
      </c>
      <c r="AP77" s="40">
        <v>580596343.63999999</v>
      </c>
      <c r="AQ77" s="40">
        <v>571165905.01499999</v>
      </c>
      <c r="AR77" s="98">
        <v>650457489.13999999</v>
      </c>
      <c r="AS77" s="92">
        <v>679839844.10599995</v>
      </c>
      <c r="AT77" s="40">
        <v>630450452.71000004</v>
      </c>
      <c r="AU77" s="100">
        <v>7474714054.3670015</v>
      </c>
      <c r="AV77" s="6"/>
    </row>
    <row r="78" spans="1:48" ht="16.5" thickBot="1" x14ac:dyDescent="0.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183"/>
      <c r="U78" s="183"/>
      <c r="V78" s="183"/>
      <c r="W78" s="183"/>
      <c r="X78" s="183"/>
      <c r="AB78" s="173">
        <v>44805</v>
      </c>
      <c r="AC78" s="29">
        <v>209270183</v>
      </c>
      <c r="AD78" s="38">
        <v>604738273.55000007</v>
      </c>
      <c r="AE78" s="77">
        <f t="shared" ref="AE78:AE102" si="12">(AD78/AC78)</f>
        <v>2.8897488637929851</v>
      </c>
      <c r="AH78" s="87">
        <v>2026</v>
      </c>
      <c r="AI78" s="54">
        <v>662758390.16999996</v>
      </c>
      <c r="AJ78" s="169">
        <v>619043853.58200002</v>
      </c>
      <c r="AK78" s="169">
        <v>683947907.78100002</v>
      </c>
      <c r="AL78" s="141"/>
      <c r="AM78" s="134"/>
      <c r="AN78" s="169"/>
      <c r="AO78" s="134"/>
      <c r="AP78" s="169"/>
      <c r="AQ78" s="169"/>
      <c r="AR78" s="169"/>
      <c r="AS78" s="134"/>
      <c r="AT78" s="141"/>
      <c r="AU78" s="123">
        <f>SUM(AI78:AT78)</f>
        <v>1965750151.533</v>
      </c>
      <c r="AV78" s="6"/>
    </row>
    <row r="79" spans="1:48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183"/>
      <c r="U79" s="183"/>
      <c r="V79" s="183"/>
      <c r="W79" s="183"/>
      <c r="X79" s="183"/>
      <c r="AB79" s="173">
        <v>44835</v>
      </c>
      <c r="AC79" s="29">
        <v>205648136</v>
      </c>
      <c r="AD79" s="38">
        <v>580802945.64999998</v>
      </c>
      <c r="AE79" s="77">
        <f t="shared" si="12"/>
        <v>2.8242558233058821</v>
      </c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</row>
    <row r="80" spans="1:48" x14ac:dyDescent="0.4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183"/>
      <c r="U80" s="183"/>
      <c r="V80" s="183"/>
      <c r="W80" s="183"/>
      <c r="X80" s="183"/>
      <c r="AB80" s="173">
        <v>44866</v>
      </c>
      <c r="AC80" s="29">
        <v>188596398</v>
      </c>
      <c r="AD80" s="38">
        <v>495790979.32999998</v>
      </c>
      <c r="AE80" s="77">
        <f t="shared" si="12"/>
        <v>2.628846492232582</v>
      </c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</row>
    <row r="81" spans="1:48" x14ac:dyDescent="0.4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185"/>
      <c r="U81" s="185"/>
      <c r="V81" s="185"/>
      <c r="W81" s="185"/>
      <c r="X81" s="185"/>
      <c r="AB81" s="173">
        <v>44896</v>
      </c>
      <c r="AC81" s="29">
        <v>197378288</v>
      </c>
      <c r="AD81" s="40">
        <v>490442025.9600001</v>
      </c>
      <c r="AE81" s="77">
        <f t="shared" si="12"/>
        <v>2.4847820443148239</v>
      </c>
      <c r="AG81" s="17"/>
      <c r="AH81" s="6"/>
      <c r="AI81" s="6"/>
      <c r="AJ81" s="6"/>
      <c r="AK81" s="6"/>
      <c r="AN81" s="6"/>
      <c r="AO81" s="6"/>
      <c r="AP81" s="6"/>
      <c r="AQ81" s="6"/>
      <c r="AR81" s="6"/>
      <c r="AS81" s="6"/>
      <c r="AT81" s="6"/>
      <c r="AU81" s="6"/>
      <c r="AV81" s="6"/>
    </row>
    <row r="82" spans="1:48" x14ac:dyDescent="0.4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11"/>
      <c r="X82" s="11"/>
      <c r="Y82" s="7"/>
      <c r="Z82" s="7"/>
      <c r="AA82" s="190"/>
      <c r="AB82" s="173">
        <v>44927</v>
      </c>
      <c r="AC82" s="29">
        <f>$AI$41</f>
        <v>225192237</v>
      </c>
      <c r="AD82" s="40">
        <f>$AI$76</f>
        <v>431631449.03999996</v>
      </c>
      <c r="AE82" s="77">
        <f t="shared" si="12"/>
        <v>1.916724371986233</v>
      </c>
      <c r="AG82" s="17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</row>
    <row r="83" spans="1:48" x14ac:dyDescent="0.4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11"/>
      <c r="X83" s="11"/>
      <c r="Y83" s="7"/>
      <c r="Z83" s="7"/>
      <c r="AA83" s="190"/>
      <c r="AB83" s="173">
        <v>44958</v>
      </c>
      <c r="AC83" s="29">
        <v>206062017</v>
      </c>
      <c r="AD83" s="70">
        <v>509310178.85000002</v>
      </c>
      <c r="AE83" s="77">
        <f t="shared" si="12"/>
        <v>2.4716354147402142</v>
      </c>
      <c r="AG83" s="16"/>
      <c r="AV83" s="6"/>
    </row>
    <row r="84" spans="1:48" x14ac:dyDescent="0.4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11"/>
      <c r="X84" s="11"/>
      <c r="Y84" s="7"/>
      <c r="Z84" s="7"/>
      <c r="AA84" s="190"/>
      <c r="AB84" s="173">
        <v>44986</v>
      </c>
      <c r="AC84" s="29">
        <v>236255622</v>
      </c>
      <c r="AD84" s="70">
        <v>589982368.05000007</v>
      </c>
      <c r="AE84" s="77">
        <f t="shared" si="12"/>
        <v>2.4972204388431445</v>
      </c>
      <c r="AG84" s="16"/>
      <c r="AV84" s="6"/>
    </row>
    <row r="85" spans="1:48" x14ac:dyDescent="0.4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11"/>
      <c r="X85" s="11"/>
      <c r="Y85" s="7"/>
      <c r="Z85" s="7"/>
      <c r="AA85" s="190"/>
      <c r="AB85" s="173">
        <v>45017</v>
      </c>
      <c r="AC85" s="29">
        <v>206800041</v>
      </c>
      <c r="AD85" s="70">
        <v>516304993.93000001</v>
      </c>
      <c r="AE85" s="77">
        <f t="shared" si="12"/>
        <v>2.4966387406567292</v>
      </c>
      <c r="AG85" s="16"/>
      <c r="AV85" s="6"/>
    </row>
    <row r="86" spans="1:48" x14ac:dyDescent="0.4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11"/>
      <c r="X86" s="11"/>
      <c r="Y86" s="7"/>
      <c r="Z86" s="7"/>
      <c r="AA86" s="190"/>
      <c r="AB86" s="173">
        <v>45047</v>
      </c>
      <c r="AC86" s="29">
        <v>236817684</v>
      </c>
      <c r="AD86" s="70">
        <v>573666931.82000005</v>
      </c>
      <c r="AE86" s="77">
        <f t="shared" si="12"/>
        <v>2.4223990460948857</v>
      </c>
      <c r="AG86" s="9"/>
      <c r="AV86" s="6"/>
    </row>
    <row r="87" spans="1:48" x14ac:dyDescent="0.4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11"/>
      <c r="X87" s="11"/>
      <c r="Y87" s="7"/>
      <c r="Z87" s="7"/>
      <c r="AA87" s="190"/>
      <c r="AB87" s="173">
        <v>45078</v>
      </c>
      <c r="AC87" s="29">
        <v>240986079</v>
      </c>
      <c r="AD87" s="70">
        <v>570758617.6099999</v>
      </c>
      <c r="AE87" s="77">
        <f t="shared" si="12"/>
        <v>2.3684298278905973</v>
      </c>
      <c r="AG87" s="16"/>
      <c r="AV87" s="6"/>
    </row>
    <row r="88" spans="1:48" x14ac:dyDescent="0.4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11"/>
      <c r="X88" s="11"/>
      <c r="Y88" s="7"/>
      <c r="Z88" s="7"/>
      <c r="AA88" s="191"/>
      <c r="AB88" s="173">
        <v>45108</v>
      </c>
      <c r="AC88" s="29">
        <v>220840601</v>
      </c>
      <c r="AD88" s="40">
        <v>503906047.98000002</v>
      </c>
      <c r="AE88" s="77">
        <f t="shared" si="12"/>
        <v>2.2817636145628857</v>
      </c>
      <c r="AV88" s="6"/>
    </row>
    <row r="89" spans="1:48" x14ac:dyDescent="0.4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11"/>
      <c r="X89" s="11"/>
      <c r="Y89" s="7"/>
      <c r="Z89" s="7"/>
      <c r="AA89" s="6"/>
      <c r="AB89" s="173">
        <v>45139</v>
      </c>
      <c r="AC89" s="29">
        <v>217441748</v>
      </c>
      <c r="AD89" s="40">
        <v>489472611.01999998</v>
      </c>
      <c r="AE89" s="77">
        <f t="shared" si="12"/>
        <v>2.2510516748605238</v>
      </c>
      <c r="AV89" s="6"/>
    </row>
    <row r="90" spans="1:48" x14ac:dyDescent="0.4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191"/>
      <c r="Z90" s="191"/>
      <c r="AA90" s="6"/>
      <c r="AB90" s="173">
        <v>45170</v>
      </c>
      <c r="AC90" s="29">
        <v>236691628</v>
      </c>
      <c r="AD90" s="70">
        <v>547886534.18000007</v>
      </c>
      <c r="AE90" s="77">
        <f t="shared" si="12"/>
        <v>2.314769384999118</v>
      </c>
      <c r="AG90" s="6"/>
    </row>
    <row r="91" spans="1:48" x14ac:dyDescent="0.4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173">
        <v>45200</v>
      </c>
      <c r="AC91" s="29">
        <v>216287609</v>
      </c>
      <c r="AD91" s="70">
        <v>495078500.28000003</v>
      </c>
      <c r="AE91" s="77">
        <f t="shared" si="12"/>
        <v>2.2889822610226367</v>
      </c>
      <c r="AG91" s="6"/>
    </row>
    <row r="92" spans="1:48" x14ac:dyDescent="0.4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173">
        <v>45231</v>
      </c>
      <c r="AC92" s="29">
        <v>216042043</v>
      </c>
      <c r="AD92" s="70">
        <v>471702913.96000004</v>
      </c>
      <c r="AE92" s="77">
        <f t="shared" si="12"/>
        <v>2.1833848051510976</v>
      </c>
      <c r="AG92" s="6"/>
    </row>
    <row r="93" spans="1:48" x14ac:dyDescent="0.4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173">
        <v>45261</v>
      </c>
      <c r="AC93" s="29">
        <v>233231853</v>
      </c>
      <c r="AD93" s="70">
        <v>502499848.62999988</v>
      </c>
      <c r="AE93" s="77">
        <f t="shared" si="12"/>
        <v>2.1545078091456054</v>
      </c>
      <c r="AG93" s="6"/>
    </row>
    <row r="94" spans="1:48" x14ac:dyDescent="0.4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173">
        <v>45292</v>
      </c>
      <c r="AC94" s="29">
        <v>196676284</v>
      </c>
      <c r="AD94" s="40">
        <v>431631449.03999996</v>
      </c>
      <c r="AE94" s="77">
        <f t="shared" si="12"/>
        <v>2.1946288604883342</v>
      </c>
      <c r="AG94" s="6"/>
    </row>
    <row r="95" spans="1:48" x14ac:dyDescent="0.4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173">
        <v>45323</v>
      </c>
      <c r="AC95" s="29">
        <v>201461305</v>
      </c>
      <c r="AD95" s="40">
        <v>453336476.48000002</v>
      </c>
      <c r="AE95" s="77">
        <f t="shared" si="12"/>
        <v>2.250240940710674</v>
      </c>
    </row>
    <row r="96" spans="1:48" x14ac:dyDescent="0.4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173">
        <v>45352</v>
      </c>
      <c r="AC96" s="29">
        <v>202473619</v>
      </c>
      <c r="AD96" s="135">
        <v>460131615.48999983</v>
      </c>
      <c r="AE96" s="77">
        <f t="shared" si="12"/>
        <v>2.2725509513908566</v>
      </c>
    </row>
    <row r="97" spans="1:43" x14ac:dyDescent="0.4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173">
        <v>45383</v>
      </c>
      <c r="AC97" s="29">
        <v>246220925</v>
      </c>
      <c r="AD97" s="135">
        <v>539056871.41999996</v>
      </c>
      <c r="AE97" s="77">
        <f t="shared" si="12"/>
        <v>2.1893219328129807</v>
      </c>
      <c r="AQ97" s="6"/>
    </row>
    <row r="98" spans="1:43" x14ac:dyDescent="0.4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173">
        <v>45413</v>
      </c>
      <c r="AC98" s="139">
        <v>275347813</v>
      </c>
      <c r="AD98" s="140">
        <v>602227046.5</v>
      </c>
      <c r="AE98" s="77">
        <f t="shared" si="12"/>
        <v>2.187150280725128</v>
      </c>
      <c r="AQ98" s="6"/>
    </row>
    <row r="99" spans="1:43" x14ac:dyDescent="0.4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173">
        <v>45444</v>
      </c>
      <c r="AC99" s="29">
        <v>236535209</v>
      </c>
      <c r="AD99" s="140">
        <v>523728067.52499998</v>
      </c>
      <c r="AE99" s="77">
        <f t="shared" si="12"/>
        <v>2.2141653656517577</v>
      </c>
    </row>
    <row r="100" spans="1:43" x14ac:dyDescent="0.4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173">
        <v>45474</v>
      </c>
      <c r="AC100" s="29">
        <v>214697316</v>
      </c>
      <c r="AD100" s="140">
        <v>480539138.24000001</v>
      </c>
      <c r="AE100" s="77">
        <f t="shared" si="12"/>
        <v>2.238216793730202</v>
      </c>
    </row>
    <row r="101" spans="1:43" x14ac:dyDescent="0.4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173">
        <v>45505</v>
      </c>
      <c r="AC101" s="29">
        <v>229869247</v>
      </c>
      <c r="AD101" s="140">
        <v>513808828.35000002</v>
      </c>
      <c r="AE101" s="77">
        <f t="shared" si="12"/>
        <v>2.2352221319539973</v>
      </c>
    </row>
    <row r="102" spans="1:43" x14ac:dyDescent="0.4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173">
        <v>45536</v>
      </c>
      <c r="AC102" s="29">
        <v>209908753</v>
      </c>
      <c r="AD102" s="140">
        <v>469609820.52999997</v>
      </c>
      <c r="AE102" s="77">
        <f t="shared" si="12"/>
        <v>2.2372093293794184</v>
      </c>
    </row>
    <row r="103" spans="1:43" x14ac:dyDescent="0.4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173">
        <v>45566</v>
      </c>
      <c r="AC103" s="29">
        <v>189754392</v>
      </c>
      <c r="AD103" s="140">
        <v>440920579.88</v>
      </c>
      <c r="AE103" s="77">
        <v>2.3236383370773308</v>
      </c>
    </row>
    <row r="104" spans="1:43" x14ac:dyDescent="0.4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173">
        <v>45597</v>
      </c>
      <c r="AC104" s="29">
        <v>260146955</v>
      </c>
      <c r="AD104" s="140">
        <v>637745563.21000004</v>
      </c>
      <c r="AE104" s="77">
        <v>2.4514819449260901</v>
      </c>
    </row>
    <row r="105" spans="1:43" x14ac:dyDescent="0.4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173">
        <v>45627</v>
      </c>
      <c r="AC105" s="29">
        <v>208127209</v>
      </c>
      <c r="AD105" s="140">
        <v>515712023.58999997</v>
      </c>
      <c r="AE105" s="77">
        <v>2.4778693091973381</v>
      </c>
    </row>
    <row r="106" spans="1:43" x14ac:dyDescent="0.4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173">
        <v>45658</v>
      </c>
      <c r="AC106" s="29">
        <v>225192237</v>
      </c>
      <c r="AD106" s="140">
        <v>544523353.16999996</v>
      </c>
      <c r="AE106" s="77">
        <v>2.4180378525659392</v>
      </c>
    </row>
    <row r="107" spans="1:43" x14ac:dyDescent="0.4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173">
        <v>45689</v>
      </c>
      <c r="AC107" s="29">
        <v>244773933</v>
      </c>
      <c r="AD107" s="140">
        <v>588784834.12</v>
      </c>
      <c r="AE107" s="77">
        <v>2.4054229423195981</v>
      </c>
    </row>
    <row r="108" spans="1:43" x14ac:dyDescent="0.4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173">
        <v>45717</v>
      </c>
      <c r="AC108" s="29">
        <v>249652448</v>
      </c>
      <c r="AD108" s="140">
        <v>610022218.69799995</v>
      </c>
      <c r="AE108" s="77">
        <v>2.4434858283384431</v>
      </c>
    </row>
    <row r="109" spans="1:43" x14ac:dyDescent="0.4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173">
        <v>45748</v>
      </c>
      <c r="AC109" s="29">
        <v>253851773</v>
      </c>
      <c r="AD109" s="140">
        <v>606151241.76999998</v>
      </c>
      <c r="AE109" s="77">
        <v>2.3878156713524308</v>
      </c>
    </row>
    <row r="110" spans="1:43" x14ac:dyDescent="0.4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173">
        <v>45778</v>
      </c>
      <c r="AC110" s="29">
        <v>334047679</v>
      </c>
      <c r="AD110" s="140">
        <v>785190445.77999997</v>
      </c>
      <c r="AE110" s="77">
        <v>2.3505340558884709</v>
      </c>
    </row>
    <row r="111" spans="1:43" x14ac:dyDescent="0.4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173">
        <v>45809</v>
      </c>
      <c r="AC111" s="29">
        <v>277945142</v>
      </c>
      <c r="AD111" s="140">
        <v>659340731.24800003</v>
      </c>
      <c r="AE111" s="77">
        <v>2.3721973570165868</v>
      </c>
    </row>
    <row r="112" spans="1:43" x14ac:dyDescent="0.4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173">
        <v>45839</v>
      </c>
      <c r="AC112" s="29">
        <v>236828386</v>
      </c>
      <c r="AD112" s="140">
        <v>568191194.97000003</v>
      </c>
      <c r="AE112" s="77">
        <v>2.399168463572606</v>
      </c>
    </row>
    <row r="113" spans="1:35" x14ac:dyDescent="0.4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173">
        <v>45870</v>
      </c>
      <c r="AC113" s="139">
        <v>236842391</v>
      </c>
      <c r="AD113" s="140">
        <v>580596343.63999999</v>
      </c>
      <c r="AE113" s="174">
        <v>2.45140382677525</v>
      </c>
    </row>
    <row r="114" spans="1:35" x14ac:dyDescent="0.4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173">
        <v>45901</v>
      </c>
      <c r="AC114" s="139">
        <v>229724611</v>
      </c>
      <c r="AD114" s="140">
        <v>571165905.01499999</v>
      </c>
      <c r="AE114" s="174">
        <v>2.4863069852581008</v>
      </c>
    </row>
    <row r="115" spans="1:35" x14ac:dyDescent="0.4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173">
        <v>45931</v>
      </c>
      <c r="AC115" s="139">
        <v>255976742</v>
      </c>
      <c r="AD115" s="140">
        <v>650457489.13999999</v>
      </c>
      <c r="AE115" s="174">
        <v>2.5410804280804542</v>
      </c>
    </row>
    <row r="116" spans="1:35" x14ac:dyDescent="0.4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173">
        <v>45962</v>
      </c>
      <c r="AC116" s="139">
        <v>271180464</v>
      </c>
      <c r="AD116" s="140">
        <v>679839844.10599995</v>
      </c>
      <c r="AE116" s="174">
        <v>2.5069646761353721</v>
      </c>
    </row>
    <row r="117" spans="1:35" ht="15" customHeight="1" x14ac:dyDescent="0.4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173">
        <v>45992</v>
      </c>
      <c r="AC117" s="139">
        <v>258137081</v>
      </c>
      <c r="AD117" s="140">
        <v>630450452.71000004</v>
      </c>
      <c r="AE117" s="174">
        <v>2.442308754200254</v>
      </c>
    </row>
    <row r="118" spans="1:35" ht="15" customHeight="1" x14ac:dyDescent="0.4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173">
        <v>46023</v>
      </c>
      <c r="AC118" s="139">
        <v>276051015</v>
      </c>
      <c r="AD118" s="140">
        <v>662758390.16999996</v>
      </c>
      <c r="AE118" s="174">
        <v>2.4008547484239462</v>
      </c>
    </row>
    <row r="119" spans="1:35" ht="15" customHeight="1" x14ac:dyDescent="0.4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173">
        <v>46054</v>
      </c>
      <c r="AC119" s="139">
        <v>254960421</v>
      </c>
      <c r="AD119" s="140">
        <v>619043853.58200002</v>
      </c>
      <c r="AE119" s="174">
        <v>2.4279998093586461</v>
      </c>
    </row>
    <row r="120" spans="1:35" ht="15" customHeight="1" thickBot="1" x14ac:dyDescent="0.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172">
        <v>46082</v>
      </c>
      <c r="AC120" s="53">
        <v>279674638</v>
      </c>
      <c r="AD120" s="141">
        <v>683947907.78100002</v>
      </c>
      <c r="AE120" s="175">
        <v>2.4455128025623831</v>
      </c>
    </row>
    <row r="121" spans="1:35" ht="15" customHeight="1" x14ac:dyDescent="0.4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35" x14ac:dyDescent="0.4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35" ht="16.5" thickBot="1" x14ac:dyDescent="0.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C123" s="65"/>
    </row>
    <row r="124" spans="1:35" ht="16.5" thickBot="1" x14ac:dyDescent="0.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5"/>
      <c r="Z124" s="65"/>
      <c r="AA124" s="121"/>
      <c r="AB124" s="216" t="s">
        <v>31</v>
      </c>
      <c r="AC124" s="218"/>
      <c r="AD124" s="218"/>
      <c r="AE124" s="218"/>
      <c r="AF124" s="217"/>
    </row>
    <row r="125" spans="1:35" ht="16.5" thickBot="1" x14ac:dyDescent="0.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5"/>
      <c r="Z125" s="65"/>
      <c r="AA125" s="6"/>
      <c r="AB125" s="214" t="s">
        <v>13</v>
      </c>
      <c r="AC125" s="214" t="s">
        <v>0</v>
      </c>
      <c r="AD125" s="214" t="s">
        <v>4</v>
      </c>
      <c r="AE125" s="57" t="s">
        <v>9</v>
      </c>
      <c r="AF125" s="59" t="s">
        <v>25</v>
      </c>
      <c r="AG125" s="4"/>
      <c r="AH125" s="4"/>
      <c r="AI125" s="4"/>
    </row>
    <row r="126" spans="1:35" ht="16.5" thickBot="1" x14ac:dyDescent="0.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5"/>
      <c r="Z126" s="65"/>
      <c r="AA126" s="6"/>
      <c r="AB126" s="215"/>
      <c r="AC126" s="215"/>
      <c r="AD126" s="215"/>
      <c r="AE126" s="216" t="s">
        <v>26</v>
      </c>
      <c r="AF126" s="217"/>
      <c r="AG126" s="4"/>
      <c r="AH126" s="4"/>
    </row>
    <row r="127" spans="1:35" x14ac:dyDescent="0.4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5"/>
      <c r="Z127" s="65"/>
      <c r="AA127" s="6"/>
      <c r="AB127" s="165">
        <v>2020</v>
      </c>
      <c r="AC127" s="167">
        <v>115811924</v>
      </c>
      <c r="AD127" s="166">
        <v>290384081.64300001</v>
      </c>
      <c r="AE127" s="164"/>
      <c r="AF127" s="164"/>
      <c r="AG127" s="4"/>
      <c r="AH127" s="4"/>
    </row>
    <row r="128" spans="1:35" x14ac:dyDescent="0.4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5"/>
      <c r="Z128" s="65"/>
      <c r="AA128" s="6"/>
      <c r="AB128" s="165">
        <v>2021</v>
      </c>
      <c r="AC128" s="167">
        <v>137398429</v>
      </c>
      <c r="AD128" s="166">
        <v>325992264.56999999</v>
      </c>
      <c r="AE128" s="162">
        <v>0.18639276729397911</v>
      </c>
      <c r="AF128" s="162">
        <v>0.1226244314961344</v>
      </c>
      <c r="AG128" s="4"/>
      <c r="AH128" s="4"/>
    </row>
    <row r="129" spans="1:46" x14ac:dyDescent="0.4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5"/>
      <c r="Z129" s="65"/>
      <c r="AA129" s="6"/>
      <c r="AB129" s="165">
        <v>2022</v>
      </c>
      <c r="AC129" s="167">
        <v>184043936</v>
      </c>
      <c r="AD129" s="166">
        <v>542803777.60000002</v>
      </c>
      <c r="AE129" s="162">
        <v>0.33949083216955839</v>
      </c>
      <c r="AF129" s="162">
        <v>0.66508177215795339</v>
      </c>
      <c r="AG129" s="4"/>
      <c r="AH129" s="4"/>
    </row>
    <row r="130" spans="1:46" x14ac:dyDescent="0.4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5"/>
      <c r="Z130" s="65"/>
      <c r="AA130" s="6"/>
      <c r="AB130" s="165">
        <v>2023</v>
      </c>
      <c r="AC130" s="167">
        <v>236255622</v>
      </c>
      <c r="AD130" s="166">
        <v>589982368.04999995</v>
      </c>
      <c r="AE130" s="162">
        <v>0.28369142246555729</v>
      </c>
      <c r="AF130" s="162">
        <v>8.6916474049977044E-2</v>
      </c>
      <c r="AG130" s="4"/>
      <c r="AH130" s="4"/>
    </row>
    <row r="131" spans="1:46" x14ac:dyDescent="0.4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165">
        <v>2024</v>
      </c>
      <c r="AC131" s="167">
        <v>202473619</v>
      </c>
      <c r="AD131" s="166">
        <v>460131615.49000001</v>
      </c>
      <c r="AE131" s="163">
        <v>-0.14298920260191739</v>
      </c>
      <c r="AF131" s="163">
        <v>-0.22009259868083941</v>
      </c>
    </row>
    <row r="132" spans="1:46" x14ac:dyDescent="0.4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165">
        <v>2025</v>
      </c>
      <c r="AC132" s="167">
        <v>249652448</v>
      </c>
      <c r="AD132" s="166">
        <v>610022218.69799995</v>
      </c>
      <c r="AE132" s="162">
        <v>0.23301222763248</v>
      </c>
      <c r="AF132" s="162">
        <v>0.32575593191608793</v>
      </c>
    </row>
    <row r="133" spans="1:46" ht="16.5" thickBot="1" x14ac:dyDescent="0.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168">
        <v>2026</v>
      </c>
      <c r="AC133" s="170">
        <v>279674638</v>
      </c>
      <c r="AD133" s="169">
        <v>683947907.78100002</v>
      </c>
      <c r="AE133" s="181">
        <v>0.1202559407709072</v>
      </c>
      <c r="AF133" s="181">
        <v>0.1211852401717157</v>
      </c>
    </row>
    <row r="134" spans="1:46" ht="16.5" thickBot="1" x14ac:dyDescent="0.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46" ht="16.5" thickBot="1" x14ac:dyDescent="0.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216" t="s">
        <v>94</v>
      </c>
      <c r="AC135" s="218"/>
      <c r="AD135" s="218"/>
      <c r="AE135" s="218"/>
      <c r="AF135" s="217"/>
    </row>
    <row r="136" spans="1:46" ht="16.5" thickBot="1" x14ac:dyDescent="0.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214" t="s">
        <v>95</v>
      </c>
      <c r="AC136" s="214" t="s">
        <v>0</v>
      </c>
      <c r="AD136" s="214" t="s">
        <v>4</v>
      </c>
      <c r="AE136" s="57" t="s">
        <v>9</v>
      </c>
      <c r="AF136" s="59" t="s">
        <v>25</v>
      </c>
      <c r="AG136" s="4"/>
      <c r="AH136" s="4"/>
      <c r="AL136" s="6"/>
      <c r="AM136" s="6"/>
    </row>
    <row r="137" spans="1:46" ht="16.5" thickBot="1" x14ac:dyDescent="0.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215"/>
      <c r="AC137" s="215"/>
      <c r="AD137" s="215"/>
      <c r="AE137" s="216" t="s">
        <v>26</v>
      </c>
      <c r="AF137" s="217"/>
      <c r="AG137" s="4"/>
      <c r="AH137" s="4"/>
      <c r="AL137" s="6"/>
      <c r="AM137" s="6"/>
      <c r="AN137" s="6"/>
      <c r="AO137" s="6"/>
      <c r="AP137" s="6"/>
      <c r="AQ137" s="6"/>
    </row>
    <row r="138" spans="1:46" x14ac:dyDescent="0.4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AA138" s="6"/>
      <c r="AB138" s="160" t="s">
        <v>122</v>
      </c>
      <c r="AC138" s="167">
        <v>357523601</v>
      </c>
      <c r="AD138" s="166">
        <v>907653028.45300007</v>
      </c>
      <c r="AE138" s="164"/>
      <c r="AF138" s="164"/>
      <c r="AG138" s="4"/>
      <c r="AH138" s="4"/>
      <c r="AL138" s="6"/>
      <c r="AM138" s="6"/>
      <c r="AN138" s="6"/>
      <c r="AO138" s="6"/>
      <c r="AP138" s="6"/>
      <c r="AQ138" s="6"/>
    </row>
    <row r="139" spans="1:46" x14ac:dyDescent="0.4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AA139" s="6"/>
      <c r="AB139" s="56" t="s">
        <v>123</v>
      </c>
      <c r="AC139" s="167">
        <v>365456928</v>
      </c>
      <c r="AD139" s="166">
        <v>852853329.77999997</v>
      </c>
      <c r="AE139" s="162">
        <v>2.2189659585577951E-2</v>
      </c>
      <c r="AF139" s="163">
        <v>-6.0375162044465913E-2</v>
      </c>
      <c r="AG139" s="4"/>
      <c r="AH139" s="4"/>
      <c r="AL139" s="6"/>
      <c r="AM139" s="6"/>
      <c r="AN139" s="6"/>
      <c r="AO139" s="6"/>
      <c r="AP139" s="6"/>
      <c r="AQ139" s="6"/>
    </row>
    <row r="140" spans="1:46" x14ac:dyDescent="0.4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AA140" s="6"/>
      <c r="AB140" s="56" t="s">
        <v>124</v>
      </c>
      <c r="AC140" s="167">
        <v>525585144</v>
      </c>
      <c r="AD140" s="166">
        <v>1545240732.954</v>
      </c>
      <c r="AE140" s="162">
        <v>0.43815892854000033</v>
      </c>
      <c r="AF140" s="162">
        <v>0.81184815606290317</v>
      </c>
      <c r="AG140" s="4"/>
      <c r="AH140" s="4"/>
      <c r="AL140" s="6"/>
      <c r="AM140" s="6"/>
      <c r="AN140" s="6"/>
      <c r="AO140" s="6"/>
      <c r="AP140" s="6"/>
      <c r="AQ140" s="6"/>
    </row>
    <row r="141" spans="1:46" x14ac:dyDescent="0.4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AA141" s="6"/>
      <c r="AB141" s="56" t="s">
        <v>125</v>
      </c>
      <c r="AC141" s="167">
        <v>651505889</v>
      </c>
      <c r="AD141" s="166">
        <v>1617450456.835</v>
      </c>
      <c r="AE141" s="162">
        <v>0.23958200957065109</v>
      </c>
      <c r="AF141" s="162">
        <v>4.6730404098886513E-2</v>
      </c>
      <c r="AG141" s="4"/>
      <c r="AH141" s="4"/>
      <c r="AL141" s="6"/>
      <c r="AM141" s="6"/>
      <c r="AN141" s="6"/>
      <c r="AO141" s="6"/>
      <c r="AP141" s="6"/>
      <c r="AQ141" s="6"/>
    </row>
    <row r="142" spans="1:46" x14ac:dyDescent="0.4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56" t="s">
        <v>126</v>
      </c>
      <c r="AC142" s="167">
        <v>600611208</v>
      </c>
      <c r="AD142" s="166">
        <v>1345099541.01</v>
      </c>
      <c r="AE142" s="163">
        <v>-7.8118527950865491E-2</v>
      </c>
      <c r="AF142" s="163">
        <v>-0.16838284886816979</v>
      </c>
      <c r="AG142" s="4"/>
      <c r="AL142" s="6"/>
      <c r="AM142" s="6"/>
      <c r="AN142" s="6"/>
      <c r="AO142" s="6"/>
      <c r="AP142" s="6"/>
      <c r="AQ142" s="6"/>
      <c r="AR142" s="6"/>
      <c r="AS142" s="6"/>
      <c r="AT142" s="6"/>
    </row>
    <row r="143" spans="1:46" ht="15" customHeight="1" x14ac:dyDescent="0.4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192" t="s">
        <v>27</v>
      </c>
      <c r="M143" s="6"/>
      <c r="N143" s="193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56" t="s">
        <v>127</v>
      </c>
      <c r="AC143" s="167">
        <v>719618618</v>
      </c>
      <c r="AD143" s="166">
        <v>1743330405.9879999</v>
      </c>
      <c r="AE143" s="162">
        <v>0.19814383816826811</v>
      </c>
      <c r="AF143" s="162">
        <v>0.29606051659119492</v>
      </c>
      <c r="AG143" s="4"/>
    </row>
    <row r="144" spans="1:46" ht="16.5" thickBot="1" x14ac:dyDescent="0.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193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117" t="s">
        <v>128</v>
      </c>
      <c r="AC144" s="170">
        <v>810686074</v>
      </c>
      <c r="AD144" s="169">
        <v>1965750151.533</v>
      </c>
      <c r="AE144" s="181">
        <v>0.1265496107550681</v>
      </c>
      <c r="AF144" s="181">
        <v>0.12758324227067441</v>
      </c>
      <c r="AG144" s="4"/>
    </row>
    <row r="145" spans="1:48" x14ac:dyDescent="0.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G145" s="4"/>
    </row>
    <row r="146" spans="1:48" x14ac:dyDescent="0.4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G146" s="4"/>
    </row>
    <row r="147" spans="1:48" x14ac:dyDescent="0.4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M147" s="6"/>
      <c r="N147" s="6"/>
      <c r="O147" s="6"/>
      <c r="P147" s="6"/>
      <c r="Q147" s="6"/>
      <c r="R147" s="194"/>
      <c r="S147" s="6"/>
      <c r="U147" s="6"/>
      <c r="V147" s="6"/>
      <c r="W147" s="6"/>
      <c r="X147" s="6"/>
      <c r="Y147" s="6"/>
      <c r="Z147" s="6"/>
      <c r="AA147" s="6"/>
      <c r="AC147" s="122"/>
      <c r="AD147" s="122"/>
      <c r="AG147" s="4"/>
      <c r="AH147" s="27"/>
    </row>
    <row r="148" spans="1:48" x14ac:dyDescent="0.4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194"/>
      <c r="S148" s="6"/>
      <c r="U148" s="6"/>
      <c r="V148" s="6"/>
      <c r="W148" s="6"/>
      <c r="X148" s="6"/>
      <c r="Y148" s="6"/>
      <c r="Z148" s="6"/>
      <c r="AA148" s="6"/>
      <c r="AC148" s="122"/>
      <c r="AD148" s="122"/>
      <c r="AG148" s="4"/>
      <c r="AH148" s="27"/>
    </row>
    <row r="149" spans="1:48" x14ac:dyDescent="0.4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194"/>
      <c r="S149" s="6"/>
      <c r="U149" s="195"/>
      <c r="V149" s="6"/>
      <c r="W149" s="6"/>
      <c r="X149" s="6"/>
      <c r="Y149" s="6"/>
      <c r="Z149" s="6"/>
      <c r="AC149" s="122"/>
      <c r="AD149" s="122"/>
      <c r="AG149" s="4"/>
      <c r="AH149" s="27"/>
    </row>
    <row r="150" spans="1:48" x14ac:dyDescent="0.4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194"/>
      <c r="S150" s="6"/>
      <c r="U150" s="195"/>
      <c r="V150" s="6"/>
      <c r="W150" s="6"/>
      <c r="X150" s="6"/>
      <c r="Y150" s="6"/>
      <c r="Z150" s="6"/>
      <c r="AC150" s="122"/>
      <c r="AD150" s="122"/>
      <c r="AG150" s="4"/>
      <c r="AH150" s="27"/>
    </row>
    <row r="151" spans="1:48" x14ac:dyDescent="0.4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194"/>
      <c r="S151" s="6"/>
      <c r="U151" s="195"/>
      <c r="V151" s="6"/>
      <c r="W151" s="6"/>
      <c r="X151" s="6"/>
      <c r="Y151" s="6"/>
      <c r="Z151" s="6"/>
      <c r="AC151" s="122"/>
      <c r="AD151" s="122"/>
      <c r="AG151" s="6"/>
      <c r="AH151" s="27"/>
    </row>
    <row r="152" spans="1:48" x14ac:dyDescent="0.4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194"/>
      <c r="S152" s="6"/>
      <c r="U152" s="195"/>
      <c r="V152" s="6"/>
      <c r="W152" s="6"/>
      <c r="X152" s="6"/>
      <c r="Y152" s="6"/>
      <c r="Z152" s="6"/>
      <c r="AG152" s="6"/>
    </row>
    <row r="153" spans="1:48" x14ac:dyDescent="0.4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194"/>
      <c r="S153" s="6"/>
      <c r="U153" s="195"/>
      <c r="V153" s="6"/>
      <c r="W153" s="195"/>
      <c r="X153" s="6"/>
      <c r="Y153" s="196"/>
      <c r="Z153" s="6"/>
      <c r="AG153" s="6"/>
      <c r="AH153" s="14"/>
      <c r="AL153" s="6"/>
      <c r="AM153" s="6"/>
      <c r="AN153" s="6"/>
      <c r="AO153" s="6"/>
      <c r="AP153" s="6"/>
    </row>
    <row r="154" spans="1:48" x14ac:dyDescent="0.4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195"/>
      <c r="V154" s="6"/>
      <c r="W154" s="195"/>
      <c r="X154" s="6"/>
      <c r="Y154" s="196"/>
      <c r="Z154" s="6"/>
      <c r="AG154" s="11"/>
      <c r="AH154" s="14"/>
      <c r="AL154" s="6"/>
      <c r="AM154" s="6"/>
      <c r="AN154" s="6"/>
      <c r="AO154" s="6"/>
      <c r="AP154" s="6"/>
      <c r="AQ154" s="6"/>
      <c r="AR154" s="6"/>
      <c r="AS154" s="6"/>
      <c r="AT154" s="6"/>
      <c r="AU154" s="6"/>
    </row>
    <row r="155" spans="1:48" x14ac:dyDescent="0.4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195"/>
      <c r="V155" s="6"/>
      <c r="W155" s="195"/>
      <c r="X155" s="6"/>
      <c r="Y155" s="196"/>
      <c r="Z155" s="6"/>
      <c r="AG155" s="11"/>
      <c r="AH155" s="14"/>
      <c r="AL155" s="6"/>
      <c r="AM155" s="6"/>
      <c r="AN155" s="6"/>
      <c r="AO155" s="6"/>
      <c r="AP155" s="6"/>
      <c r="AQ155" s="6"/>
      <c r="AR155" s="6"/>
      <c r="AS155" s="6"/>
      <c r="AT155" s="6"/>
      <c r="AU155" s="6"/>
    </row>
    <row r="156" spans="1:48" x14ac:dyDescent="0.4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195"/>
      <c r="X156" s="6"/>
      <c r="Y156" s="196"/>
      <c r="Z156" s="6"/>
      <c r="AF156" s="4"/>
      <c r="AG156" s="11"/>
      <c r="AH156" s="14"/>
      <c r="AL156" s="6"/>
      <c r="AM156" s="6"/>
      <c r="AN156" s="6"/>
      <c r="AO156" s="6"/>
      <c r="AP156" s="6"/>
      <c r="AQ156" s="6"/>
      <c r="AR156" s="6"/>
      <c r="AS156" s="6"/>
      <c r="AT156" s="6"/>
      <c r="AU156" s="6"/>
    </row>
    <row r="157" spans="1:48" x14ac:dyDescent="0.4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195"/>
      <c r="X157" s="6"/>
      <c r="Y157" s="196"/>
      <c r="Z157" s="6"/>
      <c r="AG157" s="11"/>
      <c r="AH157" s="14"/>
      <c r="AL157" s="6"/>
      <c r="AM157" s="6"/>
      <c r="AN157" s="6"/>
      <c r="AO157" s="6"/>
      <c r="AP157" s="6"/>
      <c r="AQ157" s="6"/>
      <c r="AR157" s="6"/>
      <c r="AS157" s="6"/>
      <c r="AT157" s="6"/>
      <c r="AU157" s="6"/>
    </row>
    <row r="158" spans="1:48" x14ac:dyDescent="0.4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195"/>
      <c r="X158" s="6"/>
      <c r="Y158" s="196"/>
      <c r="Z158" s="6"/>
      <c r="AG158" s="11"/>
      <c r="AH158" s="14"/>
      <c r="AL158" s="6"/>
      <c r="AM158" s="6"/>
      <c r="AN158" s="6"/>
      <c r="AO158" s="6"/>
      <c r="AP158" s="6"/>
      <c r="AQ158" s="6"/>
      <c r="AR158" s="6"/>
      <c r="AS158" s="6"/>
      <c r="AT158" s="6"/>
      <c r="AU158" s="6"/>
    </row>
    <row r="159" spans="1:48" x14ac:dyDescent="0.4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195"/>
      <c r="X159" s="6"/>
      <c r="Y159" s="196"/>
      <c r="Z159" s="6"/>
      <c r="AG159" s="6"/>
      <c r="AH159" s="14"/>
      <c r="AL159" s="6"/>
      <c r="AM159" s="6"/>
      <c r="AN159" s="6"/>
      <c r="AO159" s="6"/>
      <c r="AP159" s="6"/>
      <c r="AQ159" s="6"/>
      <c r="AR159" s="6"/>
      <c r="AS159" s="6"/>
      <c r="AT159" s="6"/>
      <c r="AU159" s="6"/>
    </row>
    <row r="160" spans="1:48" x14ac:dyDescent="0.4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G160" s="6"/>
      <c r="AH160" s="14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</row>
    <row r="161" spans="1:48" x14ac:dyDescent="0.4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G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</row>
    <row r="162" spans="1:48" x14ac:dyDescent="0.4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G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</row>
    <row r="163" spans="1:48" x14ac:dyDescent="0.45">
      <c r="Y163" s="6"/>
      <c r="Z163" s="6"/>
      <c r="AG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</row>
    <row r="164" spans="1:48" x14ac:dyDescent="0.45">
      <c r="AG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</row>
    <row r="165" spans="1:48" x14ac:dyDescent="0.45">
      <c r="AG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</row>
    <row r="166" spans="1:48" x14ac:dyDescent="0.45">
      <c r="AG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</row>
    <row r="167" spans="1:48" x14ac:dyDescent="0.45">
      <c r="AG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</row>
    <row r="168" spans="1:48" x14ac:dyDescent="0.45">
      <c r="AG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</row>
    <row r="169" spans="1:48" x14ac:dyDescent="0.45">
      <c r="AG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</row>
    <row r="170" spans="1:48" x14ac:dyDescent="0.45">
      <c r="AG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</row>
    <row r="171" spans="1:48" x14ac:dyDescent="0.45">
      <c r="AG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</row>
  </sheetData>
  <mergeCells count="14">
    <mergeCell ref="AB135:AF135"/>
    <mergeCell ref="AB136:AB137"/>
    <mergeCell ref="AC136:AC137"/>
    <mergeCell ref="AD136:AD137"/>
    <mergeCell ref="AE137:AF137"/>
    <mergeCell ref="A1:F3"/>
    <mergeCell ref="AH8:AV8"/>
    <mergeCell ref="AH44:AU44"/>
    <mergeCell ref="AB8:AE8"/>
    <mergeCell ref="AB125:AB126"/>
    <mergeCell ref="AC125:AC126"/>
    <mergeCell ref="AD125:AD126"/>
    <mergeCell ref="AE126:AF126"/>
    <mergeCell ref="AB124:AF124"/>
  </mergeCells>
  <phoneticPr fontId="11" type="noConversion"/>
  <conditionalFormatting sqref="AB127:AB133">
    <cfRule type="cellIs" dxfId="11" priority="6" operator="lessThan">
      <formula>0</formula>
    </cfRule>
  </conditionalFormatting>
  <conditionalFormatting sqref="AD94">
    <cfRule type="cellIs" dxfId="10" priority="1" operator="lessThan">
      <formula>0</formula>
    </cfRule>
  </conditionalFormatting>
  <conditionalFormatting sqref="AD96">
    <cfRule type="cellIs" dxfId="9" priority="5" operator="lessThan">
      <formula>0</formula>
    </cfRule>
  </conditionalFormatting>
  <conditionalFormatting sqref="AE127:AF133">
    <cfRule type="cellIs" dxfId="8" priority="4" operator="lessThan">
      <formula>0</formula>
    </cfRule>
  </conditionalFormatting>
  <conditionalFormatting sqref="AE138:AF144">
    <cfRule type="cellIs" dxfId="7" priority="2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AU46:AU74 AU10:AU3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2"/>
  <sheetViews>
    <sheetView showGridLines="0" zoomScale="70" zoomScaleNormal="70" workbookViewId="0">
      <selection activeCell="J103" sqref="J103"/>
    </sheetView>
  </sheetViews>
  <sheetFormatPr baseColWidth="10" defaultColWidth="9.08984375" defaultRowHeight="16" x14ac:dyDescent="0.45"/>
  <cols>
    <col min="1" max="1" width="32" style="1" customWidth="1"/>
    <col min="2" max="2" width="15.6328125" style="35" customWidth="1"/>
    <col min="3" max="3" width="14.6328125" style="41" customWidth="1"/>
    <col min="4" max="4" width="15.6328125" style="35" customWidth="1"/>
    <col min="5" max="5" width="15.6328125" style="41" customWidth="1"/>
    <col min="6" max="6" width="16.453125" style="31" customWidth="1"/>
    <col min="7" max="7" width="16.6328125" style="31" customWidth="1"/>
    <col min="8" max="8" width="16.453125" style="31" bestFit="1" customWidth="1"/>
    <col min="9" max="9" width="10.453125" style="61" customWidth="1"/>
    <col min="10" max="10" width="15.08984375" style="1" bestFit="1" customWidth="1"/>
    <col min="11" max="11" width="19.453125" style="1" bestFit="1" customWidth="1"/>
    <col min="12" max="12" width="18.6328125" style="1" customWidth="1"/>
    <col min="13" max="13" width="20.453125" style="1" customWidth="1"/>
    <col min="14" max="16384" width="9.08984375" style="1"/>
  </cols>
  <sheetData>
    <row r="1" spans="1:13" x14ac:dyDescent="0.45">
      <c r="A1" s="231"/>
      <c r="F1" s="30"/>
      <c r="G1" s="30"/>
    </row>
    <row r="2" spans="1:13" x14ac:dyDescent="0.45">
      <c r="A2" s="231"/>
      <c r="B2" s="36"/>
      <c r="D2" s="36"/>
    </row>
    <row r="3" spans="1:13" x14ac:dyDescent="0.45">
      <c r="A3" s="231"/>
      <c r="B3" s="36"/>
      <c r="D3" s="36"/>
    </row>
    <row r="4" spans="1:13" s="2" customFormat="1" x14ac:dyDescent="0.45">
      <c r="A4" s="3" t="s">
        <v>5</v>
      </c>
      <c r="B4" s="37"/>
      <c r="C4" s="42"/>
      <c r="D4" s="36"/>
      <c r="E4" s="42"/>
      <c r="F4" s="30"/>
      <c r="G4" s="30"/>
      <c r="H4" s="30"/>
      <c r="I4" s="62"/>
    </row>
    <row r="5" spans="1:13" s="2" customFormat="1" x14ac:dyDescent="0.45">
      <c r="A5" s="3" t="s">
        <v>28</v>
      </c>
      <c r="B5" s="37"/>
      <c r="C5" s="42"/>
      <c r="D5" s="37"/>
      <c r="E5" s="42"/>
      <c r="F5" s="30"/>
      <c r="G5" s="30"/>
      <c r="H5" s="30"/>
      <c r="I5" s="62"/>
    </row>
    <row r="6" spans="1:13" s="2" customFormat="1" x14ac:dyDescent="0.45">
      <c r="A6" s="3" t="s">
        <v>133</v>
      </c>
      <c r="B6" s="37"/>
      <c r="C6" s="42"/>
      <c r="D6" s="37"/>
      <c r="E6" s="42"/>
      <c r="F6" s="32"/>
      <c r="G6" s="32"/>
      <c r="H6" s="30"/>
      <c r="I6" s="62"/>
    </row>
    <row r="7" spans="1:13" s="2" customFormat="1" x14ac:dyDescent="0.45">
      <c r="A7" s="3" t="s">
        <v>71</v>
      </c>
      <c r="B7" s="37"/>
      <c r="C7" s="42"/>
      <c r="D7" s="37"/>
      <c r="E7" s="42"/>
      <c r="F7" s="30"/>
      <c r="G7" s="30"/>
      <c r="H7" s="30"/>
      <c r="I7" s="63"/>
    </row>
    <row r="8" spans="1:13" s="2" customFormat="1" x14ac:dyDescent="0.45">
      <c r="A8" s="3" t="s">
        <v>7</v>
      </c>
      <c r="B8" s="37"/>
      <c r="C8" s="42"/>
      <c r="D8" s="37"/>
      <c r="E8" s="42"/>
      <c r="F8" s="30"/>
      <c r="G8" s="30"/>
      <c r="H8" s="30"/>
      <c r="I8" s="63"/>
    </row>
    <row r="9" spans="1:13" ht="16.5" thickBot="1" x14ac:dyDescent="0.5">
      <c r="A9" s="28"/>
      <c r="B9" s="36"/>
      <c r="D9" s="36"/>
      <c r="F9" s="55"/>
      <c r="G9" s="55"/>
      <c r="H9" s="55"/>
    </row>
    <row r="10" spans="1:13" ht="15" customHeight="1" thickBot="1" x14ac:dyDescent="0.5">
      <c r="A10" s="219" t="s">
        <v>47</v>
      </c>
      <c r="B10" s="223">
        <v>45717</v>
      </c>
      <c r="C10" s="222"/>
      <c r="D10" s="223">
        <v>46082</v>
      </c>
      <c r="E10" s="222"/>
      <c r="F10" s="119"/>
      <c r="G10" s="119" t="s">
        <v>29</v>
      </c>
      <c r="H10" s="120"/>
      <c r="I10" s="64"/>
      <c r="K10" s="227" t="s">
        <v>113</v>
      </c>
      <c r="L10" s="228"/>
    </row>
    <row r="11" spans="1:13" ht="15" customHeight="1" thickBot="1" x14ac:dyDescent="0.5">
      <c r="A11" s="220"/>
      <c r="B11" s="51" t="s">
        <v>4</v>
      </c>
      <c r="C11" s="45" t="s">
        <v>0</v>
      </c>
      <c r="D11" s="46" t="s">
        <v>4</v>
      </c>
      <c r="E11" s="45" t="s">
        <v>0</v>
      </c>
      <c r="F11" s="46" t="s">
        <v>4</v>
      </c>
      <c r="G11" s="45" t="s">
        <v>0</v>
      </c>
      <c r="H11" s="83" t="s">
        <v>30</v>
      </c>
      <c r="I11" s="1"/>
      <c r="J11" s="24"/>
      <c r="K11" s="229"/>
      <c r="L11" s="230"/>
      <c r="M11" s="5"/>
    </row>
    <row r="12" spans="1:13" ht="16.5" thickBot="1" x14ac:dyDescent="0.5">
      <c r="A12" s="142" t="s">
        <v>41</v>
      </c>
      <c r="B12" s="143">
        <v>215420577.41999999</v>
      </c>
      <c r="C12" s="144">
        <v>103586246</v>
      </c>
      <c r="D12" s="143">
        <v>284455012.66000003</v>
      </c>
      <c r="E12" s="144">
        <v>134090601</v>
      </c>
      <c r="F12" s="145">
        <v>0.3204635140560661</v>
      </c>
      <c r="G12" s="145">
        <v>0.29448267678317053</v>
      </c>
      <c r="H12" s="145">
        <v>0.47945213037157841</v>
      </c>
      <c r="I12" s="78"/>
      <c r="J12" s="24"/>
      <c r="K12" s="50">
        <v>2025</v>
      </c>
      <c r="L12" s="50">
        <v>2026</v>
      </c>
    </row>
    <row r="13" spans="1:13" ht="16.5" thickBot="1" x14ac:dyDescent="0.5">
      <c r="A13" s="137" t="s">
        <v>41</v>
      </c>
      <c r="B13" s="146">
        <v>215420577.41999999</v>
      </c>
      <c r="C13" s="147">
        <v>103586246</v>
      </c>
      <c r="D13" s="146">
        <v>284455012.66000003</v>
      </c>
      <c r="E13" s="147">
        <v>134090601</v>
      </c>
      <c r="F13" s="148">
        <v>0.3204635140560661</v>
      </c>
      <c r="G13" s="148">
        <v>0.29448267678317053</v>
      </c>
      <c r="H13" s="148">
        <v>0.47945213037157841</v>
      </c>
      <c r="I13" s="63"/>
      <c r="J13" s="47" t="s">
        <v>41</v>
      </c>
      <c r="K13" s="79">
        <f>+C12/$C$92</f>
        <v>0.41492181162189123</v>
      </c>
      <c r="L13" s="80">
        <f>+E12/E92</f>
        <v>0.47945213037157841</v>
      </c>
    </row>
    <row r="14" spans="1:13" ht="16.5" thickBot="1" x14ac:dyDescent="0.5">
      <c r="A14" s="142" t="s">
        <v>1</v>
      </c>
      <c r="B14" s="143">
        <v>164160957.09799999</v>
      </c>
      <c r="C14" s="144">
        <v>55733061</v>
      </c>
      <c r="D14" s="143">
        <v>195736519.63999999</v>
      </c>
      <c r="E14" s="144">
        <v>64424429</v>
      </c>
      <c r="F14" s="145">
        <v>0.19234514162310951</v>
      </c>
      <c r="G14" s="145">
        <v>0.1559463600967477</v>
      </c>
      <c r="H14" s="145">
        <v>0.23035492049157491</v>
      </c>
      <c r="I14" s="63"/>
      <c r="J14" s="48" t="s">
        <v>1</v>
      </c>
      <c r="K14" s="79">
        <f>+C16/C92</f>
        <v>0.24713209301276309</v>
      </c>
      <c r="L14" s="81">
        <f>+E14/E92</f>
        <v>0.23035492049157494</v>
      </c>
    </row>
    <row r="15" spans="1:13" ht="16.5" thickBot="1" x14ac:dyDescent="0.5">
      <c r="A15" s="137" t="s">
        <v>82</v>
      </c>
      <c r="B15" s="149">
        <v>164160957.09799999</v>
      </c>
      <c r="C15" s="150">
        <v>55733061</v>
      </c>
      <c r="D15" s="149">
        <v>195736519.63999999</v>
      </c>
      <c r="E15" s="150">
        <v>64424429</v>
      </c>
      <c r="F15" s="124">
        <v>0.19234514162310951</v>
      </c>
      <c r="G15" s="124">
        <v>0.1559463600967477</v>
      </c>
      <c r="H15" s="124">
        <v>0.23035492049157491</v>
      </c>
      <c r="I15" s="63"/>
      <c r="J15" s="48" t="s">
        <v>2</v>
      </c>
      <c r="K15" s="79">
        <f>+C14/C92</f>
        <v>0.22324259764518711</v>
      </c>
      <c r="L15" s="81">
        <f>+H16</f>
        <v>0.18887234601515779</v>
      </c>
    </row>
    <row r="16" spans="1:13" ht="16.5" thickBot="1" x14ac:dyDescent="0.5">
      <c r="A16" s="142" t="s">
        <v>2</v>
      </c>
      <c r="B16" s="143">
        <v>156066659.38</v>
      </c>
      <c r="C16" s="144">
        <v>61697132</v>
      </c>
      <c r="D16" s="143">
        <v>131613531.09</v>
      </c>
      <c r="E16" s="144">
        <v>52822805</v>
      </c>
      <c r="F16" s="145">
        <v>-0.15668387077127169</v>
      </c>
      <c r="G16" s="145">
        <v>-0.14383694528945051</v>
      </c>
      <c r="H16" s="145">
        <v>0.18887234601515779</v>
      </c>
      <c r="I16" s="63"/>
      <c r="J16" s="48" t="s">
        <v>60</v>
      </c>
      <c r="K16" s="79">
        <f>+C43/$C$92</f>
        <v>7.6306561992935076E-2</v>
      </c>
      <c r="L16" s="81">
        <f>+H43</f>
        <v>4.5487953755749558E-2</v>
      </c>
    </row>
    <row r="17" spans="1:13" ht="16.5" thickBot="1" x14ac:dyDescent="0.5">
      <c r="A17" s="137" t="s">
        <v>40</v>
      </c>
      <c r="B17" s="149">
        <v>37838018.310000002</v>
      </c>
      <c r="C17" s="150">
        <v>15822069</v>
      </c>
      <c r="D17" s="149">
        <v>31340425.289999999</v>
      </c>
      <c r="E17" s="150">
        <v>13318646</v>
      </c>
      <c r="F17" s="124">
        <v>-0.17172128219734989</v>
      </c>
      <c r="G17" s="124">
        <v>-0.15822349150417681</v>
      </c>
      <c r="H17" s="124">
        <v>4.7621929879819849E-2</v>
      </c>
      <c r="I17" s="78"/>
      <c r="J17" s="48" t="s">
        <v>89</v>
      </c>
      <c r="K17" s="79">
        <f>+C61/$C$92</f>
        <v>2.7959036876738338E-2</v>
      </c>
      <c r="L17" s="81">
        <f>+H61</f>
        <v>4.4424292774091302E-2</v>
      </c>
    </row>
    <row r="18" spans="1:13" ht="16.5" thickBot="1" x14ac:dyDescent="0.5">
      <c r="A18" s="137" t="s">
        <v>38</v>
      </c>
      <c r="B18" s="149">
        <v>30627883.23</v>
      </c>
      <c r="C18" s="150">
        <v>12563491</v>
      </c>
      <c r="D18" s="149">
        <v>20900319.09</v>
      </c>
      <c r="E18" s="150">
        <v>8753504</v>
      </c>
      <c r="F18" s="124">
        <v>-0.31760484611198508</v>
      </c>
      <c r="G18" s="124">
        <v>-0.3032586245335791</v>
      </c>
      <c r="H18" s="124">
        <v>3.1298883812267593E-2</v>
      </c>
      <c r="I18" s="78"/>
      <c r="J18" s="49" t="s">
        <v>90</v>
      </c>
      <c r="K18" s="79">
        <f>+C82/$C$92</f>
        <v>9.6816755427929953E-3</v>
      </c>
      <c r="L18" s="81">
        <f>+H82</f>
        <v>1.038721644827873E-2</v>
      </c>
    </row>
    <row r="19" spans="1:13" ht="16.5" thickBot="1" x14ac:dyDescent="0.5">
      <c r="A19" s="137" t="s">
        <v>39</v>
      </c>
      <c r="B19" s="149">
        <v>23551660.739999998</v>
      </c>
      <c r="C19" s="150">
        <v>9276545</v>
      </c>
      <c r="D19" s="149">
        <v>19189829.199999999</v>
      </c>
      <c r="E19" s="150">
        <v>7847030</v>
      </c>
      <c r="F19" s="124">
        <v>-0.1852027161970744</v>
      </c>
      <c r="G19" s="124">
        <v>-0.1540999369916278</v>
      </c>
      <c r="H19" s="124">
        <v>2.8057710402757369E-2</v>
      </c>
      <c r="I19" s="78"/>
      <c r="J19" s="49" t="s">
        <v>54</v>
      </c>
      <c r="K19" s="79">
        <f>+C90/$C$92</f>
        <v>7.5622330769214009E-4</v>
      </c>
      <c r="L19" s="81">
        <f>+H90</f>
        <v>1.021140143569257E-3</v>
      </c>
    </row>
    <row r="20" spans="1:13" ht="16.25" customHeight="1" x14ac:dyDescent="0.45">
      <c r="A20" s="137" t="s">
        <v>37</v>
      </c>
      <c r="B20" s="149">
        <v>11650609.130000001</v>
      </c>
      <c r="C20" s="150">
        <v>4863754</v>
      </c>
      <c r="D20" s="149">
        <v>9048834.6400000006</v>
      </c>
      <c r="E20" s="150">
        <v>4255761</v>
      </c>
      <c r="F20" s="124">
        <v>-0.22331660610778731</v>
      </c>
      <c r="G20" s="124">
        <v>-0.125004883059464</v>
      </c>
      <c r="H20" s="124">
        <v>1.521682849197073E-2</v>
      </c>
      <c r="I20" s="78"/>
    </row>
    <row r="21" spans="1:13" ht="16.25" customHeight="1" x14ac:dyDescent="0.45">
      <c r="A21" s="137" t="s">
        <v>62</v>
      </c>
      <c r="B21" s="149">
        <v>5250668.34</v>
      </c>
      <c r="C21" s="150">
        <v>2217982</v>
      </c>
      <c r="D21" s="149">
        <v>7877296.7400000002</v>
      </c>
      <c r="E21" s="150">
        <v>3626227</v>
      </c>
      <c r="F21" s="124">
        <v>0.50024648862129428</v>
      </c>
      <c r="G21" s="124">
        <v>0.63492174418007008</v>
      </c>
      <c r="H21" s="124">
        <v>1.2965877156154571E-2</v>
      </c>
      <c r="I21" s="78"/>
    </row>
    <row r="22" spans="1:13" ht="16.25" customHeight="1" x14ac:dyDescent="0.45">
      <c r="A22" s="137" t="s">
        <v>84</v>
      </c>
      <c r="B22" s="149">
        <v>8359301.9900000002</v>
      </c>
      <c r="C22" s="150">
        <v>2412007</v>
      </c>
      <c r="D22" s="149">
        <v>9625549.5</v>
      </c>
      <c r="E22" s="150">
        <v>2992679</v>
      </c>
      <c r="F22" s="124">
        <v>0.1514776606365911</v>
      </c>
      <c r="G22" s="124">
        <v>0.2407422532355834</v>
      </c>
      <c r="H22" s="124">
        <v>1.070057342847084E-2</v>
      </c>
      <c r="I22" s="78"/>
    </row>
    <row r="23" spans="1:13" x14ac:dyDescent="0.45">
      <c r="A23" s="137" t="s">
        <v>34</v>
      </c>
      <c r="B23" s="149">
        <v>6337990.8700000001</v>
      </c>
      <c r="C23" s="150">
        <v>2558515</v>
      </c>
      <c r="D23" s="149">
        <v>5698080.54</v>
      </c>
      <c r="E23" s="150">
        <v>2260836</v>
      </c>
      <c r="F23" s="124">
        <v>-0.1009642240144155</v>
      </c>
      <c r="G23" s="124">
        <v>-0.1163483505080095</v>
      </c>
      <c r="H23" s="124">
        <v>8.0838077280357464E-3</v>
      </c>
      <c r="I23" s="78"/>
    </row>
    <row r="24" spans="1:13" x14ac:dyDescent="0.45">
      <c r="A24" s="137" t="s">
        <v>85</v>
      </c>
      <c r="B24" s="149">
        <v>10742081.449999999</v>
      </c>
      <c r="C24" s="150">
        <v>3568925</v>
      </c>
      <c r="D24" s="149">
        <v>7142650.3600000003</v>
      </c>
      <c r="E24" s="150">
        <v>2133608</v>
      </c>
      <c r="F24" s="124">
        <v>-0.33507762036192712</v>
      </c>
      <c r="G24" s="124">
        <v>-0.40217068164783509</v>
      </c>
      <c r="H24" s="124">
        <v>7.6288934000515269E-3</v>
      </c>
      <c r="I24" s="78"/>
      <c r="M24" s="44"/>
    </row>
    <row r="25" spans="1:13" x14ac:dyDescent="0.45">
      <c r="A25" s="137" t="s">
        <v>83</v>
      </c>
      <c r="B25" s="149">
        <v>5862073.1900000004</v>
      </c>
      <c r="C25" s="150">
        <v>1864551</v>
      </c>
      <c r="D25" s="149">
        <v>5173114.37</v>
      </c>
      <c r="E25" s="150">
        <v>1634743</v>
      </c>
      <c r="F25" s="124">
        <v>-0.1175281845977771</v>
      </c>
      <c r="G25" s="124">
        <v>-0.12325112051105069</v>
      </c>
      <c r="H25" s="124">
        <v>5.8451599747847E-3</v>
      </c>
      <c r="I25" s="78"/>
    </row>
    <row r="26" spans="1:13" x14ac:dyDescent="0.45">
      <c r="A26" s="137" t="s">
        <v>35</v>
      </c>
      <c r="B26" s="149">
        <v>5659387.71</v>
      </c>
      <c r="C26" s="150">
        <v>2553173</v>
      </c>
      <c r="D26" s="149">
        <v>3416427.52</v>
      </c>
      <c r="E26" s="150">
        <v>1508661</v>
      </c>
      <c r="F26" s="124">
        <v>-0.39632559296772413</v>
      </c>
      <c r="G26" s="124">
        <v>-0.40910349592448297</v>
      </c>
      <c r="H26" s="124">
        <v>5.3943432654054244E-3</v>
      </c>
      <c r="I26" s="78"/>
    </row>
    <row r="27" spans="1:13" x14ac:dyDescent="0.45">
      <c r="A27" s="137" t="s">
        <v>97</v>
      </c>
      <c r="B27" s="149">
        <v>219022.72</v>
      </c>
      <c r="C27" s="150">
        <v>97778</v>
      </c>
      <c r="D27" s="149">
        <v>2631284.0099999998</v>
      </c>
      <c r="E27" s="150">
        <v>1081012</v>
      </c>
      <c r="F27" s="124">
        <v>11.013749121552321</v>
      </c>
      <c r="G27" s="124">
        <v>10.055779418683141</v>
      </c>
      <c r="H27" s="124">
        <v>3.865248589326859E-3</v>
      </c>
      <c r="I27" s="78"/>
    </row>
    <row r="28" spans="1:13" x14ac:dyDescent="0.45">
      <c r="A28" s="137" t="s">
        <v>33</v>
      </c>
      <c r="B28" s="149">
        <v>1485189.99</v>
      </c>
      <c r="C28" s="150">
        <v>665851</v>
      </c>
      <c r="D28" s="149">
        <v>1916172.08</v>
      </c>
      <c r="E28" s="150">
        <v>824731</v>
      </c>
      <c r="F28" s="124">
        <v>0.29018650334426233</v>
      </c>
      <c r="G28" s="124">
        <v>0.23861194171068309</v>
      </c>
      <c r="H28" s="124">
        <v>2.9488944936079619E-3</v>
      </c>
      <c r="I28" s="78"/>
    </row>
    <row r="29" spans="1:13" x14ac:dyDescent="0.45">
      <c r="A29" s="137" t="s">
        <v>86</v>
      </c>
      <c r="B29" s="149">
        <v>3845644.17</v>
      </c>
      <c r="C29" s="150">
        <v>1473637</v>
      </c>
      <c r="D29" s="149">
        <v>2094258.51</v>
      </c>
      <c r="E29" s="150">
        <v>786598</v>
      </c>
      <c r="F29" s="124">
        <v>-0.45542062202806449</v>
      </c>
      <c r="G29" s="124">
        <v>-0.46621997140408389</v>
      </c>
      <c r="H29" s="124">
        <v>2.812546770865937E-3</v>
      </c>
      <c r="I29" s="78"/>
    </row>
    <row r="30" spans="1:13" x14ac:dyDescent="0.45">
      <c r="A30" s="137" t="s">
        <v>36</v>
      </c>
      <c r="B30" s="149">
        <v>1360791.79</v>
      </c>
      <c r="C30" s="150">
        <v>411095</v>
      </c>
      <c r="D30" s="149">
        <v>1745708.38</v>
      </c>
      <c r="E30" s="150">
        <v>440908</v>
      </c>
      <c r="F30" s="124">
        <v>0.2828622224418329</v>
      </c>
      <c r="G30" s="124">
        <v>7.2520950145343432E-2</v>
      </c>
      <c r="H30" s="124">
        <v>1.5765033367094231E-3</v>
      </c>
      <c r="I30" s="78"/>
    </row>
    <row r="31" spans="1:13" x14ac:dyDescent="0.45">
      <c r="A31" s="137" t="s">
        <v>87</v>
      </c>
      <c r="B31" s="149">
        <v>994530.77</v>
      </c>
      <c r="C31" s="150">
        <v>425600</v>
      </c>
      <c r="D31" s="149">
        <v>723361.39</v>
      </c>
      <c r="E31" s="150">
        <v>293215</v>
      </c>
      <c r="F31" s="124">
        <v>-0.27266062366275501</v>
      </c>
      <c r="G31" s="124">
        <v>-0.31105498120300762</v>
      </c>
      <c r="H31" s="124">
        <v>1.0484146939344571E-3</v>
      </c>
      <c r="I31" s="78"/>
    </row>
    <row r="32" spans="1:13" x14ac:dyDescent="0.45">
      <c r="A32" s="137" t="s">
        <v>66</v>
      </c>
      <c r="B32" s="149">
        <v>787163.16</v>
      </c>
      <c r="C32" s="150">
        <v>341945</v>
      </c>
      <c r="D32" s="149">
        <v>632554.64</v>
      </c>
      <c r="E32" s="150">
        <v>239207</v>
      </c>
      <c r="F32" s="124">
        <v>-0.1964122914492086</v>
      </c>
      <c r="G32" s="124">
        <v>-0.3004518270482095</v>
      </c>
      <c r="H32" s="124">
        <v>8.5530458432201491E-4</v>
      </c>
      <c r="I32" s="78"/>
    </row>
    <row r="33" spans="1:9" x14ac:dyDescent="0.45">
      <c r="A33" s="137" t="s">
        <v>58</v>
      </c>
      <c r="B33" s="149">
        <v>372011.52000000002</v>
      </c>
      <c r="C33" s="150">
        <v>157808</v>
      </c>
      <c r="D33" s="149">
        <v>494444.21</v>
      </c>
      <c r="E33" s="150">
        <v>192436</v>
      </c>
      <c r="F33" s="124">
        <v>0.32910994261683069</v>
      </c>
      <c r="G33" s="124">
        <v>0.2194312075433438</v>
      </c>
      <c r="H33" s="124">
        <v>6.8807097195563364E-4</v>
      </c>
      <c r="I33" s="78"/>
    </row>
    <row r="34" spans="1:9" x14ac:dyDescent="0.45">
      <c r="A34" s="137" t="s">
        <v>67</v>
      </c>
      <c r="B34" s="149">
        <v>119999.88</v>
      </c>
      <c r="C34" s="150">
        <v>52910</v>
      </c>
      <c r="D34" s="149">
        <v>621672.80000000005</v>
      </c>
      <c r="E34" s="150">
        <v>179725</v>
      </c>
      <c r="F34" s="124">
        <v>4.1806118472785139</v>
      </c>
      <c r="G34" s="124">
        <v>2.3968058968058972</v>
      </c>
      <c r="H34" s="124">
        <v>6.4262173104162558E-4</v>
      </c>
      <c r="I34" s="78"/>
    </row>
    <row r="35" spans="1:9" x14ac:dyDescent="0.45">
      <c r="A35" s="137" t="s">
        <v>57</v>
      </c>
      <c r="B35" s="149">
        <v>137672.51999999999</v>
      </c>
      <c r="C35" s="150">
        <v>47659</v>
      </c>
      <c r="D35" s="149">
        <v>559960.4</v>
      </c>
      <c r="E35" s="150">
        <v>167793</v>
      </c>
      <c r="F35" s="124">
        <v>3.0673360231947528</v>
      </c>
      <c r="G35" s="124">
        <v>2.5206991334270552</v>
      </c>
      <c r="H35" s="124">
        <v>5.9995786961562097E-4</v>
      </c>
      <c r="I35" s="78"/>
    </row>
    <row r="36" spans="1:9" x14ac:dyDescent="0.45">
      <c r="A36" s="137" t="s">
        <v>92</v>
      </c>
      <c r="B36" s="149">
        <v>0</v>
      </c>
      <c r="C36" s="150">
        <v>0</v>
      </c>
      <c r="D36" s="149">
        <v>296823.59999999998</v>
      </c>
      <c r="E36" s="150">
        <v>117937</v>
      </c>
      <c r="F36" s="124"/>
      <c r="G36" s="124"/>
      <c r="H36" s="124">
        <v>4.2169358238339802E-4</v>
      </c>
      <c r="I36" s="78"/>
    </row>
    <row r="37" spans="1:9" x14ac:dyDescent="0.45">
      <c r="A37" s="137" t="s">
        <v>91</v>
      </c>
      <c r="B37" s="149">
        <v>102067.2</v>
      </c>
      <c r="C37" s="150">
        <v>46080</v>
      </c>
      <c r="D37" s="149">
        <v>120784.32000000001</v>
      </c>
      <c r="E37" s="150">
        <v>48960</v>
      </c>
      <c r="F37" s="124">
        <v>0.18338036117381501</v>
      </c>
      <c r="G37" s="124">
        <v>6.25E-2</v>
      </c>
      <c r="H37" s="124">
        <v>1.7506056448350529E-4</v>
      </c>
      <c r="I37" s="78"/>
    </row>
    <row r="38" spans="1:9" x14ac:dyDescent="0.45">
      <c r="A38" s="137" t="s">
        <v>115</v>
      </c>
      <c r="B38" s="149">
        <v>209210.58</v>
      </c>
      <c r="C38" s="150">
        <v>97831</v>
      </c>
      <c r="D38" s="149">
        <v>117476.07</v>
      </c>
      <c r="E38" s="150">
        <v>47619</v>
      </c>
      <c r="F38" s="124">
        <v>-0.43847930635247989</v>
      </c>
      <c r="G38" s="124">
        <v>-0.51325244554384608</v>
      </c>
      <c r="H38" s="124">
        <v>1.7026570711070339E-4</v>
      </c>
      <c r="I38" s="78"/>
    </row>
    <row r="39" spans="1:9" x14ac:dyDescent="0.45">
      <c r="A39" s="137" t="s">
        <v>110</v>
      </c>
      <c r="B39" s="149">
        <v>0</v>
      </c>
      <c r="C39" s="150">
        <v>0</v>
      </c>
      <c r="D39" s="149">
        <v>122725.82</v>
      </c>
      <c r="E39" s="150">
        <v>45896</v>
      </c>
      <c r="F39" s="124"/>
      <c r="G39" s="124"/>
      <c r="H39" s="124">
        <v>1.6410497686958659E-4</v>
      </c>
      <c r="I39" s="78"/>
    </row>
    <row r="40" spans="1:9" x14ac:dyDescent="0.45">
      <c r="A40" s="137" t="s">
        <v>116</v>
      </c>
      <c r="B40" s="149">
        <v>150510</v>
      </c>
      <c r="C40" s="150">
        <v>22884</v>
      </c>
      <c r="D40" s="149">
        <v>123777.61</v>
      </c>
      <c r="E40" s="150">
        <v>25073</v>
      </c>
      <c r="F40" s="124">
        <v>-0.17761205235532521</v>
      </c>
      <c r="G40" s="124">
        <v>9.5656353784303372E-2</v>
      </c>
      <c r="H40" s="124">
        <v>8.9650603212723204E-5</v>
      </c>
      <c r="I40" s="78"/>
    </row>
    <row r="41" spans="1:9" x14ac:dyDescent="0.45">
      <c r="A41" s="137" t="s">
        <v>134</v>
      </c>
      <c r="B41" s="149">
        <v>294120</v>
      </c>
      <c r="C41" s="150">
        <v>103931</v>
      </c>
      <c r="D41" s="149">
        <v>0</v>
      </c>
      <c r="E41" s="150">
        <v>0</v>
      </c>
      <c r="F41" s="124">
        <v>-1</v>
      </c>
      <c r="G41" s="124">
        <v>-1</v>
      </c>
      <c r="H41" s="124">
        <v>0</v>
      </c>
      <c r="I41" s="78"/>
    </row>
    <row r="42" spans="1:9" ht="16.5" thickBot="1" x14ac:dyDescent="0.5">
      <c r="A42" s="137" t="s">
        <v>114</v>
      </c>
      <c r="B42" s="149">
        <v>109050.12</v>
      </c>
      <c r="C42" s="150">
        <v>51111</v>
      </c>
      <c r="D42" s="149">
        <v>0</v>
      </c>
      <c r="E42" s="150">
        <v>0</v>
      </c>
      <c r="F42" s="124">
        <v>-1</v>
      </c>
      <c r="G42" s="124">
        <v>-1</v>
      </c>
      <c r="H42" s="124">
        <v>0</v>
      </c>
      <c r="I42" s="78"/>
    </row>
    <row r="43" spans="1:9" ht="16.5" thickBot="1" x14ac:dyDescent="0.5">
      <c r="A43" s="142" t="s">
        <v>60</v>
      </c>
      <c r="B43" s="143">
        <v>50157957.630000003</v>
      </c>
      <c r="C43" s="144">
        <v>19050120</v>
      </c>
      <c r="D43" s="143">
        <v>33030225.829999998</v>
      </c>
      <c r="E43" s="144">
        <v>12721827</v>
      </c>
      <c r="F43" s="145">
        <v>-0.34147586164385069</v>
      </c>
      <c r="G43" s="145">
        <v>-0.33219176572116083</v>
      </c>
      <c r="H43" s="145">
        <v>4.5487953755749558E-2</v>
      </c>
      <c r="I43" s="78"/>
    </row>
    <row r="44" spans="1:9" x14ac:dyDescent="0.45">
      <c r="A44" s="137" t="s">
        <v>76</v>
      </c>
      <c r="B44" s="149">
        <v>12269522.800000001</v>
      </c>
      <c r="C44" s="150">
        <v>4596724</v>
      </c>
      <c r="D44" s="149">
        <v>9011456.8699999992</v>
      </c>
      <c r="E44" s="150">
        <v>3536138</v>
      </c>
      <c r="F44" s="124">
        <v>-0.26554137297010449</v>
      </c>
      <c r="G44" s="124">
        <v>-0.2307264913011963</v>
      </c>
      <c r="H44" s="124">
        <v>1.264375642098802E-2</v>
      </c>
      <c r="I44" s="78"/>
    </row>
    <row r="45" spans="1:9" x14ac:dyDescent="0.45">
      <c r="A45" s="137" t="s">
        <v>75</v>
      </c>
      <c r="B45" s="149">
        <v>10875170.51</v>
      </c>
      <c r="C45" s="150">
        <v>3591553</v>
      </c>
      <c r="D45" s="149">
        <v>7996118.0899999999</v>
      </c>
      <c r="E45" s="150">
        <v>2827182</v>
      </c>
      <c r="F45" s="124">
        <v>-0.26473630159201977</v>
      </c>
      <c r="G45" s="124">
        <v>-0.2128246471651678</v>
      </c>
      <c r="H45" s="124">
        <v>1.01088250983988E-2</v>
      </c>
      <c r="I45" s="78"/>
    </row>
    <row r="46" spans="1:9" x14ac:dyDescent="0.45">
      <c r="A46" s="137" t="s">
        <v>48</v>
      </c>
      <c r="B46" s="149">
        <v>2246416.34</v>
      </c>
      <c r="C46" s="150">
        <v>1073383</v>
      </c>
      <c r="D46" s="149">
        <v>3063188.98</v>
      </c>
      <c r="E46" s="150">
        <v>1334343</v>
      </c>
      <c r="F46" s="124">
        <v>0.36358916441998468</v>
      </c>
      <c r="G46" s="124">
        <v>0.24311918485759509</v>
      </c>
      <c r="H46" s="124">
        <v>4.7710547139422771E-3</v>
      </c>
      <c r="I46" s="78"/>
    </row>
    <row r="47" spans="1:9" x14ac:dyDescent="0.45">
      <c r="A47" s="137" t="s">
        <v>78</v>
      </c>
      <c r="B47" s="149">
        <v>4864371.04</v>
      </c>
      <c r="C47" s="150">
        <v>1947924</v>
      </c>
      <c r="D47" s="149">
        <v>3093694.68</v>
      </c>
      <c r="E47" s="150">
        <v>1182333</v>
      </c>
      <c r="F47" s="124">
        <v>-0.36400931290800542</v>
      </c>
      <c r="G47" s="124">
        <v>-0.39302919415747228</v>
      </c>
      <c r="H47" s="124">
        <v>4.2275302775219821E-3</v>
      </c>
      <c r="I47" s="78"/>
    </row>
    <row r="48" spans="1:9" x14ac:dyDescent="0.45">
      <c r="A48" s="137" t="s">
        <v>77</v>
      </c>
      <c r="B48" s="149">
        <v>2049712.23</v>
      </c>
      <c r="C48" s="150">
        <v>857142</v>
      </c>
      <c r="D48" s="149">
        <v>2121423.4300000002</v>
      </c>
      <c r="E48" s="150">
        <v>956720</v>
      </c>
      <c r="F48" s="124">
        <v>3.4985984349617638E-2</v>
      </c>
      <c r="G48" s="124">
        <v>0.1161744495077828</v>
      </c>
      <c r="H48" s="124">
        <v>3.42083217427817E-3</v>
      </c>
      <c r="I48" s="78"/>
    </row>
    <row r="49" spans="1:9" x14ac:dyDescent="0.45">
      <c r="A49" s="137" t="s">
        <v>56</v>
      </c>
      <c r="B49" s="149">
        <v>5701938.0899999999</v>
      </c>
      <c r="C49" s="150">
        <v>2155964</v>
      </c>
      <c r="D49" s="149">
        <v>1959235.71</v>
      </c>
      <c r="E49" s="150">
        <v>759161</v>
      </c>
      <c r="F49" s="124">
        <v>-0.65639126923596602</v>
      </c>
      <c r="G49" s="124">
        <v>-0.64787862877116686</v>
      </c>
      <c r="H49" s="124">
        <v>2.7144434884367311E-3</v>
      </c>
      <c r="I49" s="78"/>
    </row>
    <row r="50" spans="1:9" x14ac:dyDescent="0.45">
      <c r="A50" s="137" t="s">
        <v>80</v>
      </c>
      <c r="B50" s="149">
        <v>1406932.53</v>
      </c>
      <c r="C50" s="150">
        <v>453257</v>
      </c>
      <c r="D50" s="149">
        <v>2210204.36</v>
      </c>
      <c r="E50" s="150">
        <v>663214</v>
      </c>
      <c r="F50" s="124">
        <v>0.57093841593100403</v>
      </c>
      <c r="G50" s="124">
        <v>0.46321843898715298</v>
      </c>
      <c r="H50" s="124">
        <v>2.3713769855670652E-3</v>
      </c>
      <c r="I50" s="78"/>
    </row>
    <row r="51" spans="1:9" x14ac:dyDescent="0.45">
      <c r="A51" s="137" t="s">
        <v>81</v>
      </c>
      <c r="B51" s="149">
        <v>897372.14</v>
      </c>
      <c r="C51" s="150">
        <v>385671</v>
      </c>
      <c r="D51" s="149">
        <v>705997.92</v>
      </c>
      <c r="E51" s="150">
        <v>307947</v>
      </c>
      <c r="F51" s="124">
        <v>-0.21326071032247551</v>
      </c>
      <c r="G51" s="124">
        <v>-0.20152928273061749</v>
      </c>
      <c r="H51" s="124">
        <v>1.1010901889502041E-3</v>
      </c>
      <c r="I51" s="78"/>
    </row>
    <row r="52" spans="1:9" x14ac:dyDescent="0.45">
      <c r="A52" s="137" t="s">
        <v>104</v>
      </c>
      <c r="B52" s="149">
        <v>113432.75</v>
      </c>
      <c r="C52" s="150">
        <v>49383</v>
      </c>
      <c r="D52" s="149">
        <v>789156.75</v>
      </c>
      <c r="E52" s="150">
        <v>298799</v>
      </c>
      <c r="F52" s="124">
        <v>5.9570450332906502</v>
      </c>
      <c r="G52" s="124">
        <v>5.0506449587914872</v>
      </c>
      <c r="H52" s="124">
        <v>1.068380751779144E-3</v>
      </c>
      <c r="I52" s="78"/>
    </row>
    <row r="53" spans="1:9" x14ac:dyDescent="0.45">
      <c r="A53" s="137" t="s">
        <v>103</v>
      </c>
      <c r="B53" s="149">
        <v>343672.6</v>
      </c>
      <c r="C53" s="150">
        <v>122791</v>
      </c>
      <c r="D53" s="149">
        <v>601741.46</v>
      </c>
      <c r="E53" s="150">
        <v>247749</v>
      </c>
      <c r="F53" s="124">
        <v>0.75091485326441498</v>
      </c>
      <c r="G53" s="124">
        <v>1.0176478732154639</v>
      </c>
      <c r="H53" s="124">
        <v>8.8584721793758079E-4</v>
      </c>
      <c r="I53" s="78"/>
    </row>
    <row r="54" spans="1:9" x14ac:dyDescent="0.45">
      <c r="A54" s="137" t="s">
        <v>111</v>
      </c>
      <c r="B54" s="149">
        <v>0</v>
      </c>
      <c r="C54" s="150">
        <v>0</v>
      </c>
      <c r="D54" s="149">
        <v>506565.6</v>
      </c>
      <c r="E54" s="150">
        <v>219660</v>
      </c>
      <c r="F54" s="124"/>
      <c r="G54" s="124"/>
      <c r="H54" s="124">
        <v>7.8541265511533447E-4</v>
      </c>
      <c r="I54" s="78"/>
    </row>
    <row r="55" spans="1:9" x14ac:dyDescent="0.45">
      <c r="A55" s="137" t="s">
        <v>53</v>
      </c>
      <c r="B55" s="149">
        <v>363849.23</v>
      </c>
      <c r="C55" s="150">
        <v>165014</v>
      </c>
      <c r="D55" s="149">
        <v>320121.48</v>
      </c>
      <c r="E55" s="150">
        <v>124031</v>
      </c>
      <c r="F55" s="124">
        <v>-0.1201809606687914</v>
      </c>
      <c r="G55" s="124">
        <v>-0.2483607451488965</v>
      </c>
      <c r="H55" s="124">
        <v>4.434831877747885E-4</v>
      </c>
      <c r="I55" s="78"/>
    </row>
    <row r="56" spans="1:9" x14ac:dyDescent="0.45">
      <c r="A56" s="137" t="s">
        <v>79</v>
      </c>
      <c r="B56" s="149">
        <v>8141419.3899999997</v>
      </c>
      <c r="C56" s="150">
        <v>3282014</v>
      </c>
      <c r="D56" s="149">
        <v>275702</v>
      </c>
      <c r="E56" s="150">
        <v>105820</v>
      </c>
      <c r="F56" s="124">
        <v>-0.96613588039222731</v>
      </c>
      <c r="G56" s="124">
        <v>-0.96775760249651588</v>
      </c>
      <c r="H56" s="124">
        <v>3.7836823802378533E-4</v>
      </c>
      <c r="I56" s="78"/>
    </row>
    <row r="57" spans="1:9" x14ac:dyDescent="0.45">
      <c r="A57" s="137" t="s">
        <v>106</v>
      </c>
      <c r="B57" s="149">
        <v>236262.72</v>
      </c>
      <c r="C57" s="150">
        <v>104750</v>
      </c>
      <c r="D57" s="149">
        <v>260658.5</v>
      </c>
      <c r="E57" s="150">
        <v>105820</v>
      </c>
      <c r="F57" s="124">
        <v>0.1032570013584877</v>
      </c>
      <c r="G57" s="124">
        <v>1.021479713603823E-2</v>
      </c>
      <c r="H57" s="124">
        <v>3.7836823802378533E-4</v>
      </c>
      <c r="I57" s="78"/>
    </row>
    <row r="58" spans="1:9" x14ac:dyDescent="0.45">
      <c r="A58" s="137" t="s">
        <v>135</v>
      </c>
      <c r="B58" s="149">
        <v>0</v>
      </c>
      <c r="C58" s="150">
        <v>0</v>
      </c>
      <c r="D58" s="149">
        <v>114960</v>
      </c>
      <c r="E58" s="150">
        <v>52910</v>
      </c>
      <c r="F58" s="124"/>
      <c r="G58" s="124"/>
      <c r="H58" s="124">
        <v>1.8918411901189269E-4</v>
      </c>
      <c r="I58" s="78"/>
    </row>
    <row r="59" spans="1:9" x14ac:dyDescent="0.45">
      <c r="A59" s="137" t="s">
        <v>98</v>
      </c>
      <c r="B59" s="149">
        <v>509285.26</v>
      </c>
      <c r="C59" s="150">
        <v>211640</v>
      </c>
      <c r="D59" s="149">
        <v>0</v>
      </c>
      <c r="E59" s="150">
        <v>0</v>
      </c>
      <c r="F59" s="124">
        <v>-1</v>
      </c>
      <c r="G59" s="124">
        <v>-1</v>
      </c>
      <c r="H59" s="124">
        <v>0</v>
      </c>
      <c r="I59" s="78"/>
    </row>
    <row r="60" spans="1:9" ht="16.5" thickBot="1" x14ac:dyDescent="0.5">
      <c r="A60" s="137" t="s">
        <v>136</v>
      </c>
      <c r="B60" s="149">
        <v>138600</v>
      </c>
      <c r="C60" s="150">
        <v>52910</v>
      </c>
      <c r="D60" s="149">
        <v>0</v>
      </c>
      <c r="E60" s="150">
        <v>0</v>
      </c>
      <c r="F60" s="124">
        <v>-1</v>
      </c>
      <c r="G60" s="124">
        <v>-1</v>
      </c>
      <c r="H60" s="124">
        <v>0</v>
      </c>
      <c r="I60" s="78"/>
    </row>
    <row r="61" spans="1:9" ht="16.5" thickBot="1" x14ac:dyDescent="0.5">
      <c r="A61" s="142" t="s">
        <v>65</v>
      </c>
      <c r="B61" s="143">
        <v>17898341.859999999</v>
      </c>
      <c r="C61" s="144">
        <v>6980042</v>
      </c>
      <c r="D61" s="143">
        <v>32414325.851</v>
      </c>
      <c r="E61" s="144">
        <v>12424348</v>
      </c>
      <c r="F61" s="145">
        <v>0.81102395431617946</v>
      </c>
      <c r="G61" s="145">
        <v>0.77998183965082157</v>
      </c>
      <c r="H61" s="145">
        <v>4.4424292774091302E-2</v>
      </c>
      <c r="I61" s="78"/>
    </row>
    <row r="62" spans="1:9" x14ac:dyDescent="0.45">
      <c r="A62" s="137" t="s">
        <v>42</v>
      </c>
      <c r="B62" s="149">
        <v>9126998.4800000004</v>
      </c>
      <c r="C62" s="150">
        <v>3712295</v>
      </c>
      <c r="D62" s="149">
        <v>10172744.08</v>
      </c>
      <c r="E62" s="150">
        <v>4178123</v>
      </c>
      <c r="F62" s="124">
        <v>0.11457716381694839</v>
      </c>
      <c r="G62" s="124">
        <v>0.12548248455470271</v>
      </c>
      <c r="H62" s="124">
        <v>1.4939227346027709E-2</v>
      </c>
      <c r="I62" s="78"/>
    </row>
    <row r="63" spans="1:9" x14ac:dyDescent="0.45">
      <c r="A63" s="137" t="s">
        <v>43</v>
      </c>
      <c r="B63" s="149">
        <v>943079.82000000007</v>
      </c>
      <c r="C63" s="150">
        <v>386828</v>
      </c>
      <c r="D63" s="149">
        <v>6749052.5310000004</v>
      </c>
      <c r="E63" s="150">
        <v>2878431</v>
      </c>
      <c r="F63" s="124">
        <v>6.1563958721966916</v>
      </c>
      <c r="G63" s="124">
        <v>6.4411133630450754</v>
      </c>
      <c r="H63" s="124">
        <v>1.0292070173341919E-2</v>
      </c>
      <c r="I63" s="78"/>
    </row>
    <row r="64" spans="1:9" x14ac:dyDescent="0.45">
      <c r="A64" s="137" t="s">
        <v>73</v>
      </c>
      <c r="B64" s="149">
        <v>2887270.99</v>
      </c>
      <c r="C64" s="150">
        <v>1033575</v>
      </c>
      <c r="D64" s="149">
        <v>5583621.2000000002</v>
      </c>
      <c r="E64" s="150">
        <v>1833851</v>
      </c>
      <c r="F64" s="124">
        <v>0.93387500492290143</v>
      </c>
      <c r="G64" s="124">
        <v>0.77427956365043649</v>
      </c>
      <c r="H64" s="124">
        <v>6.5570872393513214E-3</v>
      </c>
      <c r="I64" s="78"/>
    </row>
    <row r="65" spans="1:9" x14ac:dyDescent="0.45">
      <c r="A65" s="137" t="s">
        <v>44</v>
      </c>
      <c r="B65" s="149">
        <v>2002863.09</v>
      </c>
      <c r="C65" s="150">
        <v>734219</v>
      </c>
      <c r="D65" s="149">
        <v>3175904.8</v>
      </c>
      <c r="E65" s="150">
        <v>1103298</v>
      </c>
      <c r="F65" s="124">
        <v>0.5856824242539711</v>
      </c>
      <c r="G65" s="124">
        <v>0.5026824421596281</v>
      </c>
      <c r="H65" s="124">
        <v>3.9449340415343634E-3</v>
      </c>
      <c r="I65" s="78"/>
    </row>
    <row r="66" spans="1:9" x14ac:dyDescent="0.45">
      <c r="A66" s="137" t="s">
        <v>93</v>
      </c>
      <c r="B66" s="149">
        <v>451084.46</v>
      </c>
      <c r="C66" s="150">
        <v>196209</v>
      </c>
      <c r="D66" s="149">
        <v>1261225.96</v>
      </c>
      <c r="E66" s="150">
        <v>490442</v>
      </c>
      <c r="F66" s="124">
        <v>1.7959862771597139</v>
      </c>
      <c r="G66" s="124">
        <v>1.4995897232033191</v>
      </c>
      <c r="H66" s="124">
        <v>1.7536162860788259E-3</v>
      </c>
      <c r="I66" s="78"/>
    </row>
    <row r="67" spans="1:9" x14ac:dyDescent="0.45">
      <c r="A67" s="137" t="s">
        <v>69</v>
      </c>
      <c r="B67" s="149">
        <v>284300.40000000002</v>
      </c>
      <c r="C67" s="150">
        <v>89640</v>
      </c>
      <c r="D67" s="149">
        <v>1051461.74</v>
      </c>
      <c r="E67" s="150">
        <v>415752</v>
      </c>
      <c r="F67" s="124">
        <v>2.6984180817191952</v>
      </c>
      <c r="G67" s="124">
        <v>3.638018741633199</v>
      </c>
      <c r="H67" s="124">
        <v>1.486555960072432E-3</v>
      </c>
      <c r="I67" s="78"/>
    </row>
    <row r="68" spans="1:9" x14ac:dyDescent="0.45">
      <c r="A68" s="137" t="s">
        <v>70</v>
      </c>
      <c r="B68" s="149">
        <v>432710.11</v>
      </c>
      <c r="C68" s="150">
        <v>143026</v>
      </c>
      <c r="D68" s="149">
        <v>1122463.58</v>
      </c>
      <c r="E68" s="150">
        <v>377444</v>
      </c>
      <c r="F68" s="124">
        <v>1.5940313250365239</v>
      </c>
      <c r="G68" s="124">
        <v>1.6389887153384699</v>
      </c>
      <c r="H68" s="124">
        <v>1.349582510231049E-3</v>
      </c>
      <c r="I68" s="78"/>
    </row>
    <row r="69" spans="1:9" x14ac:dyDescent="0.45">
      <c r="A69" s="137" t="s">
        <v>74</v>
      </c>
      <c r="B69" s="149">
        <v>551938.07000000007</v>
      </c>
      <c r="C69" s="150">
        <v>210853</v>
      </c>
      <c r="D69" s="149">
        <v>571595</v>
      </c>
      <c r="E69" s="150">
        <v>234798</v>
      </c>
      <c r="F69" s="124">
        <v>3.5614376083896282E-2</v>
      </c>
      <c r="G69" s="124">
        <v>0.1135625293450888</v>
      </c>
      <c r="H69" s="124">
        <v>8.395398370015947E-4</v>
      </c>
      <c r="I69" s="78"/>
    </row>
    <row r="70" spans="1:9" x14ac:dyDescent="0.45">
      <c r="A70" s="137" t="s">
        <v>107</v>
      </c>
      <c r="B70" s="149">
        <v>310748.31</v>
      </c>
      <c r="C70" s="150">
        <v>131946</v>
      </c>
      <c r="D70" s="149">
        <v>582921.18000000005</v>
      </c>
      <c r="E70" s="150">
        <v>227370</v>
      </c>
      <c r="F70" s="124">
        <v>0.87586275207739694</v>
      </c>
      <c r="G70" s="124">
        <v>0.72320494747851383</v>
      </c>
      <c r="H70" s="124">
        <v>8.1298040332137655E-4</v>
      </c>
      <c r="I70" s="78"/>
    </row>
    <row r="71" spans="1:9" x14ac:dyDescent="0.45">
      <c r="A71" s="137" t="s">
        <v>61</v>
      </c>
      <c r="B71" s="149">
        <v>180729.60000000001</v>
      </c>
      <c r="C71" s="150">
        <v>85958</v>
      </c>
      <c r="D71" s="149">
        <v>547455.92000000004</v>
      </c>
      <c r="E71" s="150">
        <v>219092</v>
      </c>
      <c r="F71" s="124">
        <v>2.0291436488544208</v>
      </c>
      <c r="G71" s="124">
        <v>1.5488261709206821</v>
      </c>
      <c r="H71" s="124">
        <v>7.8338172372998652E-4</v>
      </c>
      <c r="I71" s="78"/>
    </row>
    <row r="72" spans="1:9" x14ac:dyDescent="0.45">
      <c r="A72" s="137" t="s">
        <v>100</v>
      </c>
      <c r="B72" s="149">
        <v>0</v>
      </c>
      <c r="C72" s="150">
        <v>0</v>
      </c>
      <c r="D72" s="149">
        <v>466067.45</v>
      </c>
      <c r="E72" s="150">
        <v>135792</v>
      </c>
      <c r="F72" s="124"/>
      <c r="G72" s="124"/>
      <c r="H72" s="124">
        <v>4.855356244351338E-4</v>
      </c>
      <c r="I72" s="78"/>
    </row>
    <row r="73" spans="1:9" x14ac:dyDescent="0.45">
      <c r="A73" s="137" t="s">
        <v>59</v>
      </c>
      <c r="B73" s="149">
        <v>245280</v>
      </c>
      <c r="C73" s="150">
        <v>67200</v>
      </c>
      <c r="D73" s="149">
        <v>315312.94</v>
      </c>
      <c r="E73" s="150">
        <v>65540</v>
      </c>
      <c r="F73" s="124">
        <v>0.28552242335290279</v>
      </c>
      <c r="G73" s="124">
        <v>-2.4702380952380979E-2</v>
      </c>
      <c r="H73" s="124">
        <v>2.3434373766848321E-4</v>
      </c>
      <c r="I73" s="78"/>
    </row>
    <row r="74" spans="1:9" x14ac:dyDescent="0.45">
      <c r="A74" s="137" t="s">
        <v>64</v>
      </c>
      <c r="B74" s="149">
        <v>108496.73</v>
      </c>
      <c r="C74" s="150">
        <v>48501</v>
      </c>
      <c r="D74" s="149">
        <v>116717.6</v>
      </c>
      <c r="E74" s="150">
        <v>48508</v>
      </c>
      <c r="F74" s="124">
        <v>7.5770670692103081E-2</v>
      </c>
      <c r="G74" s="124">
        <v>1.4432692109433989E-4</v>
      </c>
      <c r="H74" s="124">
        <v>1.7344440077544679E-4</v>
      </c>
      <c r="I74" s="78"/>
    </row>
    <row r="75" spans="1:9" x14ac:dyDescent="0.45">
      <c r="A75" s="137" t="s">
        <v>137</v>
      </c>
      <c r="B75" s="149">
        <v>0</v>
      </c>
      <c r="C75" s="150">
        <v>0</v>
      </c>
      <c r="D75" s="149">
        <v>168327.72</v>
      </c>
      <c r="E75" s="150">
        <v>45572</v>
      </c>
      <c r="F75" s="124"/>
      <c r="G75" s="124"/>
      <c r="H75" s="124">
        <v>1.629464878399163E-4</v>
      </c>
      <c r="I75" s="78"/>
    </row>
    <row r="76" spans="1:9" x14ac:dyDescent="0.45">
      <c r="A76" s="137" t="s">
        <v>138</v>
      </c>
      <c r="B76" s="149">
        <v>139287.6</v>
      </c>
      <c r="C76" s="150">
        <v>57320</v>
      </c>
      <c r="D76" s="149">
        <v>110825</v>
      </c>
      <c r="E76" s="150">
        <v>42625</v>
      </c>
      <c r="F76" s="124">
        <v>-0.20434410529006181</v>
      </c>
      <c r="G76" s="124">
        <v>-0.25636775994417299</v>
      </c>
      <c r="H76" s="124">
        <v>1.5240924348671191E-4</v>
      </c>
      <c r="I76" s="78"/>
    </row>
    <row r="77" spans="1:9" x14ac:dyDescent="0.45">
      <c r="A77" s="137" t="s">
        <v>118</v>
      </c>
      <c r="B77" s="149">
        <v>0</v>
      </c>
      <c r="C77" s="150">
        <v>0</v>
      </c>
      <c r="D77" s="149">
        <v>93331.28</v>
      </c>
      <c r="E77" s="150">
        <v>40229</v>
      </c>
      <c r="F77" s="124"/>
      <c r="G77" s="124"/>
      <c r="H77" s="124">
        <v>1.4384214560063179E-4</v>
      </c>
      <c r="I77" s="78"/>
    </row>
    <row r="78" spans="1:9" x14ac:dyDescent="0.45">
      <c r="A78" s="137" t="s">
        <v>120</v>
      </c>
      <c r="B78" s="149">
        <v>0</v>
      </c>
      <c r="C78" s="150">
        <v>0</v>
      </c>
      <c r="D78" s="149">
        <v>83558.16</v>
      </c>
      <c r="E78" s="150">
        <v>35406</v>
      </c>
      <c r="F78" s="124"/>
      <c r="G78" s="124"/>
      <c r="H78" s="124">
        <v>1.2659710674229959E-4</v>
      </c>
      <c r="I78" s="78"/>
    </row>
    <row r="79" spans="1:9" x14ac:dyDescent="0.45">
      <c r="A79" s="137" t="s">
        <v>109</v>
      </c>
      <c r="B79" s="149">
        <v>0</v>
      </c>
      <c r="C79" s="150">
        <v>0</v>
      </c>
      <c r="D79" s="149">
        <v>184250.11</v>
      </c>
      <c r="E79" s="150">
        <v>27715</v>
      </c>
      <c r="F79" s="124"/>
      <c r="G79" s="124"/>
      <c r="H79" s="124">
        <v>9.9097294621330659E-5</v>
      </c>
      <c r="I79" s="78"/>
    </row>
    <row r="80" spans="1:9" ht="16.5" thickBot="1" x14ac:dyDescent="0.5">
      <c r="A80" s="137" t="s">
        <v>119</v>
      </c>
      <c r="B80" s="149">
        <v>138399</v>
      </c>
      <c r="C80" s="150">
        <v>42152</v>
      </c>
      <c r="D80" s="149">
        <v>57489.599999999999</v>
      </c>
      <c r="E80" s="150">
        <v>24360</v>
      </c>
      <c r="F80" s="124">
        <v>-0.5846097153881169</v>
      </c>
      <c r="G80" s="124">
        <v>-0.4220914784589106</v>
      </c>
      <c r="H80" s="124">
        <v>8.7101212230763662E-5</v>
      </c>
      <c r="I80" s="78"/>
    </row>
    <row r="81" spans="1:12" ht="16.5" thickBot="1" x14ac:dyDescent="0.5">
      <c r="A81" s="137" t="s">
        <v>52</v>
      </c>
      <c r="B81" s="149">
        <v>95155.199999999997</v>
      </c>
      <c r="C81" s="150">
        <v>40320</v>
      </c>
      <c r="D81" s="149">
        <v>0</v>
      </c>
      <c r="E81" s="150">
        <v>0</v>
      </c>
      <c r="F81" s="124">
        <v>-1</v>
      </c>
      <c r="G81" s="124">
        <v>-1</v>
      </c>
      <c r="H81" s="124">
        <v>0</v>
      </c>
      <c r="I81" s="78"/>
    </row>
    <row r="82" spans="1:12" ht="16.5" thickBot="1" x14ac:dyDescent="0.5">
      <c r="A82" s="142" t="s">
        <v>46</v>
      </c>
      <c r="B82" s="143">
        <v>5863274.0099999998</v>
      </c>
      <c r="C82" s="144">
        <v>2417054</v>
      </c>
      <c r="D82" s="143">
        <v>6051693.2800000003</v>
      </c>
      <c r="E82" s="144">
        <v>2905041</v>
      </c>
      <c r="F82" s="145">
        <v>3.2135504784297282E-2</v>
      </c>
      <c r="G82" s="145">
        <v>0.20189329655026331</v>
      </c>
      <c r="H82" s="145">
        <v>1.038721644827873E-2</v>
      </c>
      <c r="I82" s="78"/>
    </row>
    <row r="83" spans="1:12" x14ac:dyDescent="0.45">
      <c r="A83" s="137" t="s">
        <v>45</v>
      </c>
      <c r="B83" s="149">
        <v>2556515.7400000002</v>
      </c>
      <c r="C83" s="150">
        <v>1139774</v>
      </c>
      <c r="D83" s="149">
        <v>3582516.55</v>
      </c>
      <c r="E83" s="150">
        <v>1842558</v>
      </c>
      <c r="F83" s="124">
        <v>0.40132778920422352</v>
      </c>
      <c r="G83" s="124">
        <v>0.61659943111529136</v>
      </c>
      <c r="H83" s="124">
        <v>6.5882198442319961E-3</v>
      </c>
      <c r="I83" s="78"/>
    </row>
    <row r="84" spans="1:12" x14ac:dyDescent="0.45">
      <c r="A84" s="137" t="s">
        <v>72</v>
      </c>
      <c r="B84" s="149">
        <v>1334052.99</v>
      </c>
      <c r="C84" s="150">
        <v>500783</v>
      </c>
      <c r="D84" s="149">
        <v>1718096.57</v>
      </c>
      <c r="E84" s="150">
        <v>757949</v>
      </c>
      <c r="F84" s="124">
        <v>0.28787730538349909</v>
      </c>
      <c r="G84" s="124">
        <v>0.51352781544101944</v>
      </c>
      <c r="H84" s="124">
        <v>2.710109881325742E-3</v>
      </c>
      <c r="I84" s="78"/>
    </row>
    <row r="85" spans="1:12" x14ac:dyDescent="0.45">
      <c r="A85" s="137" t="s">
        <v>108</v>
      </c>
      <c r="B85" s="149">
        <v>1064749.2</v>
      </c>
      <c r="C85" s="150">
        <v>422143</v>
      </c>
      <c r="D85" s="149">
        <v>399462</v>
      </c>
      <c r="E85" s="150">
        <v>154233</v>
      </c>
      <c r="F85" s="124">
        <v>-0.62482995995676727</v>
      </c>
      <c r="G85" s="124">
        <v>-0.6346427632342595</v>
      </c>
      <c r="H85" s="124">
        <v>5.5147295837386584E-4</v>
      </c>
      <c r="I85" s="78"/>
    </row>
    <row r="86" spans="1:12" x14ac:dyDescent="0.45">
      <c r="A86" s="137" t="s">
        <v>99</v>
      </c>
      <c r="B86" s="149">
        <v>266326</v>
      </c>
      <c r="C86" s="150">
        <v>86916</v>
      </c>
      <c r="D86" s="149">
        <v>231009</v>
      </c>
      <c r="E86" s="150">
        <v>101412</v>
      </c>
      <c r="F86" s="124">
        <v>-0.1326081569204659</v>
      </c>
      <c r="G86" s="124">
        <v>0.16678172028165131</v>
      </c>
      <c r="H86" s="124">
        <v>3.6260706628679E-4</v>
      </c>
      <c r="I86" s="78"/>
    </row>
    <row r="87" spans="1:12" ht="14.4" customHeight="1" x14ac:dyDescent="0.45">
      <c r="A87" s="137" t="s">
        <v>139</v>
      </c>
      <c r="B87" s="149">
        <v>0</v>
      </c>
      <c r="C87" s="150">
        <v>0</v>
      </c>
      <c r="D87" s="149">
        <v>120609.16</v>
      </c>
      <c r="E87" s="150">
        <v>48889</v>
      </c>
      <c r="F87" s="124"/>
      <c r="G87" s="124"/>
      <c r="H87" s="124">
        <v>1.7480669806033681E-4</v>
      </c>
      <c r="I87" s="78"/>
    </row>
    <row r="88" spans="1:12" x14ac:dyDescent="0.45">
      <c r="A88" s="137" t="s">
        <v>68</v>
      </c>
      <c r="B88" s="149">
        <v>532154</v>
      </c>
      <c r="C88" s="150">
        <v>219819</v>
      </c>
      <c r="D88" s="149">
        <v>0</v>
      </c>
      <c r="E88" s="150">
        <v>0</v>
      </c>
      <c r="F88" s="124">
        <v>-1</v>
      </c>
      <c r="G88" s="124">
        <v>-1</v>
      </c>
      <c r="H88" s="124">
        <v>0</v>
      </c>
      <c r="I88" s="78"/>
    </row>
    <row r="89" spans="1:12" ht="16.5" thickBot="1" x14ac:dyDescent="0.5">
      <c r="A89" s="137" t="s">
        <v>88</v>
      </c>
      <c r="B89" s="149">
        <v>109476.08</v>
      </c>
      <c r="C89" s="150">
        <v>47619</v>
      </c>
      <c r="D89" s="149">
        <v>0</v>
      </c>
      <c r="E89" s="150">
        <v>0</v>
      </c>
      <c r="F89" s="124">
        <v>-1</v>
      </c>
      <c r="G89" s="124">
        <v>-1</v>
      </c>
      <c r="H89" s="124">
        <v>0</v>
      </c>
      <c r="I89" s="78"/>
    </row>
    <row r="90" spans="1:12" s="197" customFormat="1" ht="16.5" thickBot="1" x14ac:dyDescent="0.5">
      <c r="A90" s="142" t="s">
        <v>54</v>
      </c>
      <c r="B90" s="143">
        <v>454451.3</v>
      </c>
      <c r="C90" s="144">
        <v>188793</v>
      </c>
      <c r="D90" s="143">
        <v>646599.42999999993</v>
      </c>
      <c r="E90" s="144">
        <v>285587</v>
      </c>
      <c r="F90" s="145">
        <v>0.42281346758167482</v>
      </c>
      <c r="G90" s="145">
        <v>0.51269909371639844</v>
      </c>
      <c r="H90" s="145">
        <v>1.021140143569257E-3</v>
      </c>
      <c r="I90" s="78"/>
      <c r="J90" s="1"/>
      <c r="K90" s="1"/>
      <c r="L90" s="1"/>
    </row>
    <row r="91" spans="1:12" ht="16.5" thickBot="1" x14ac:dyDescent="0.5">
      <c r="A91" s="157" t="s">
        <v>55</v>
      </c>
      <c r="B91" s="158">
        <v>454451.3</v>
      </c>
      <c r="C91" s="159">
        <v>188793</v>
      </c>
      <c r="D91" s="158">
        <v>646599.42999999993</v>
      </c>
      <c r="E91" s="159">
        <v>285587</v>
      </c>
      <c r="F91" s="182">
        <v>0.42281346758167482</v>
      </c>
      <c r="G91" s="182">
        <v>0.51269909371639844</v>
      </c>
      <c r="H91" s="182">
        <v>1.021140143569257E-3</v>
      </c>
      <c r="I91" s="78"/>
    </row>
    <row r="92" spans="1:12" ht="16.5" thickBot="1" x14ac:dyDescent="0.5">
      <c r="A92" s="142" t="s">
        <v>49</v>
      </c>
      <c r="B92" s="143">
        <f>+B12+B14+B16+B43+B61+B82+B90</f>
        <v>610022218.69799995</v>
      </c>
      <c r="C92" s="144">
        <f>+C12+C14+C16+C43+C61+C82+C90</f>
        <v>249652448</v>
      </c>
      <c r="D92" s="143">
        <f>+D12+D14+D16+D43+D61+D82+D90</f>
        <v>683947907.7809999</v>
      </c>
      <c r="E92" s="144">
        <f>+E12+E14+E16+E43+E61+E82+E90</f>
        <v>279674638</v>
      </c>
      <c r="F92" s="145">
        <f>+D92/B92-1</f>
        <v>0.1211852401717155</v>
      </c>
      <c r="G92" s="145">
        <f>+E92/C92-1</f>
        <v>0.12025594077090718</v>
      </c>
      <c r="H92" s="145">
        <f>+H12+H14+H16+H61+H90+H82+H43</f>
        <v>1</v>
      </c>
      <c r="I92" s="78"/>
    </row>
    <row r="93" spans="1:12" ht="16.5" thickBot="1" x14ac:dyDescent="0.5">
      <c r="A93" s="151"/>
      <c r="B93" s="152"/>
      <c r="C93" s="153"/>
      <c r="D93" s="152"/>
      <c r="E93" s="153"/>
      <c r="F93" s="154"/>
      <c r="G93" s="154"/>
      <c r="H93" s="154"/>
      <c r="I93" s="78"/>
    </row>
    <row r="94" spans="1:12" ht="16.5" thickBot="1" x14ac:dyDescent="0.5">
      <c r="A94" s="219" t="s">
        <v>47</v>
      </c>
      <c r="B94" s="221">
        <v>45717</v>
      </c>
      <c r="C94" s="222"/>
      <c r="D94" s="221">
        <v>46082</v>
      </c>
      <c r="E94" s="222"/>
      <c r="F94" s="233" t="s">
        <v>101</v>
      </c>
      <c r="G94" s="235" t="s">
        <v>112</v>
      </c>
      <c r="H94" s="128"/>
      <c r="I94" s="78"/>
    </row>
    <row r="95" spans="1:12" ht="16.5" thickBot="1" x14ac:dyDescent="0.5">
      <c r="A95" s="232"/>
      <c r="B95" s="66" t="s">
        <v>4</v>
      </c>
      <c r="C95" s="45" t="s">
        <v>0</v>
      </c>
      <c r="D95" s="67" t="s">
        <v>4</v>
      </c>
      <c r="E95" s="45" t="s">
        <v>0</v>
      </c>
      <c r="F95" s="234"/>
      <c r="G95" s="236"/>
      <c r="H95" s="125"/>
      <c r="I95" s="78"/>
    </row>
    <row r="96" spans="1:12" x14ac:dyDescent="0.45">
      <c r="A96" s="136" t="s">
        <v>41</v>
      </c>
      <c r="B96" s="155">
        <v>215420577.41999999</v>
      </c>
      <c r="C96" s="156">
        <v>103586246</v>
      </c>
      <c r="D96" s="155">
        <v>284455012.66000003</v>
      </c>
      <c r="E96" s="156">
        <v>134090601</v>
      </c>
      <c r="F96" s="130">
        <f>+C96/$C$92</f>
        <v>0.41492181162189123</v>
      </c>
      <c r="G96" s="130">
        <f t="shared" ref="G96:G127" si="0">+E96/$E$92</f>
        <v>0.47945213037157841</v>
      </c>
      <c r="H96" s="224">
        <f>SUM(G96:G105)</f>
        <v>0.8832518378016101</v>
      </c>
      <c r="I96" s="78"/>
    </row>
    <row r="97" spans="1:10" x14ac:dyDescent="0.45">
      <c r="A97" s="137" t="s">
        <v>82</v>
      </c>
      <c r="B97" s="149">
        <v>164160957.09799999</v>
      </c>
      <c r="C97" s="150">
        <v>55733061</v>
      </c>
      <c r="D97" s="149">
        <v>195736519.63999999</v>
      </c>
      <c r="E97" s="150">
        <v>64424429</v>
      </c>
      <c r="F97" s="131">
        <f t="shared" ref="F97:F127" si="1">+C97/$C$92</f>
        <v>0.22324259764518711</v>
      </c>
      <c r="G97" s="131">
        <f t="shared" si="0"/>
        <v>0.23035492049157494</v>
      </c>
      <c r="H97" s="225"/>
      <c r="I97" s="1"/>
    </row>
    <row r="98" spans="1:10" x14ac:dyDescent="0.45">
      <c r="A98" s="137" t="s">
        <v>40</v>
      </c>
      <c r="B98" s="149">
        <v>37838018.310000002</v>
      </c>
      <c r="C98" s="150">
        <v>15822069</v>
      </c>
      <c r="D98" s="149">
        <v>31340425.289999999</v>
      </c>
      <c r="E98" s="150">
        <v>13318646</v>
      </c>
      <c r="F98" s="126">
        <f t="shared" si="1"/>
        <v>6.3376382353759253E-2</v>
      </c>
      <c r="G98" s="133">
        <f t="shared" si="0"/>
        <v>4.7621929879819849E-2</v>
      </c>
      <c r="H98" s="225"/>
      <c r="I98" s="116"/>
      <c r="J98" s="58"/>
    </row>
    <row r="99" spans="1:10" x14ac:dyDescent="0.45">
      <c r="A99" s="137" t="s">
        <v>38</v>
      </c>
      <c r="B99" s="149">
        <v>30627883.23</v>
      </c>
      <c r="C99" s="150">
        <v>12563491</v>
      </c>
      <c r="D99" s="149">
        <v>20900319.09</v>
      </c>
      <c r="E99" s="150">
        <v>8753504</v>
      </c>
      <c r="F99" s="131">
        <f t="shared" si="1"/>
        <v>5.0323924722740949E-2</v>
      </c>
      <c r="G99" s="131">
        <f t="shared" si="0"/>
        <v>3.1298883812267593E-2</v>
      </c>
      <c r="H99" s="225"/>
      <c r="J99" s="58"/>
    </row>
    <row r="100" spans="1:10" x14ac:dyDescent="0.45">
      <c r="A100" s="137" t="s">
        <v>39</v>
      </c>
      <c r="B100" s="149">
        <v>23551660.739999998</v>
      </c>
      <c r="C100" s="150">
        <v>9276545</v>
      </c>
      <c r="D100" s="149">
        <v>19189829.199999999</v>
      </c>
      <c r="E100" s="150">
        <v>7847030</v>
      </c>
      <c r="F100" s="131">
        <f t="shared" si="1"/>
        <v>3.7157837122430301E-2</v>
      </c>
      <c r="G100" s="131">
        <f t="shared" si="0"/>
        <v>2.8057710402757365E-2</v>
      </c>
      <c r="H100" s="225"/>
      <c r="J100" s="58"/>
    </row>
    <row r="101" spans="1:10" x14ac:dyDescent="0.45">
      <c r="A101" s="137" t="s">
        <v>37</v>
      </c>
      <c r="B101" s="149">
        <v>11650609.130000001</v>
      </c>
      <c r="C101" s="150">
        <v>4863754</v>
      </c>
      <c r="D101" s="149">
        <v>9048834.6400000006</v>
      </c>
      <c r="E101" s="150">
        <v>4255761</v>
      </c>
      <c r="F101" s="131">
        <f t="shared" si="1"/>
        <v>1.9482100171515242E-2</v>
      </c>
      <c r="G101" s="131">
        <f t="shared" si="0"/>
        <v>1.5216828491970731E-2</v>
      </c>
      <c r="H101" s="225"/>
      <c r="J101" s="58"/>
    </row>
    <row r="102" spans="1:10" x14ac:dyDescent="0.45">
      <c r="A102" s="137" t="s">
        <v>42</v>
      </c>
      <c r="B102" s="149">
        <v>9126998.4800000004</v>
      </c>
      <c r="C102" s="150">
        <v>3712295</v>
      </c>
      <c r="D102" s="149">
        <v>10172744.08</v>
      </c>
      <c r="E102" s="150">
        <v>4178123</v>
      </c>
      <c r="F102" s="131">
        <f t="shared" si="1"/>
        <v>1.4869852187469838E-2</v>
      </c>
      <c r="G102" s="131">
        <f t="shared" si="0"/>
        <v>1.4939227346027708E-2</v>
      </c>
      <c r="H102" s="225"/>
      <c r="J102" s="58"/>
    </row>
    <row r="103" spans="1:10" x14ac:dyDescent="0.45">
      <c r="A103" s="137" t="s">
        <v>62</v>
      </c>
      <c r="B103" s="149">
        <v>5250668.34</v>
      </c>
      <c r="C103" s="150">
        <v>2217982</v>
      </c>
      <c r="D103" s="149">
        <v>7877296.7400000002</v>
      </c>
      <c r="E103" s="150">
        <v>3626227</v>
      </c>
      <c r="F103" s="131">
        <f t="shared" si="1"/>
        <v>8.8842789957341017E-3</v>
      </c>
      <c r="G103" s="131">
        <f t="shared" si="0"/>
        <v>1.2965877156154574E-2</v>
      </c>
      <c r="H103" s="225"/>
      <c r="I103" s="116"/>
      <c r="J103" s="58"/>
    </row>
    <row r="104" spans="1:10" x14ac:dyDescent="0.45">
      <c r="A104" s="137" t="s">
        <v>76</v>
      </c>
      <c r="B104" s="149">
        <v>12269522.800000001</v>
      </c>
      <c r="C104" s="150">
        <v>4596724</v>
      </c>
      <c r="D104" s="149">
        <v>9011456.8699999992</v>
      </c>
      <c r="E104" s="150">
        <v>3536138</v>
      </c>
      <c r="F104" s="131">
        <f t="shared" si="1"/>
        <v>1.8412493195340107E-2</v>
      </c>
      <c r="G104" s="131">
        <f t="shared" si="0"/>
        <v>1.264375642098802E-2</v>
      </c>
      <c r="H104" s="225"/>
      <c r="I104" s="116"/>
      <c r="J104" s="58"/>
    </row>
    <row r="105" spans="1:10" ht="16.5" thickBot="1" x14ac:dyDescent="0.5">
      <c r="A105" s="157" t="s">
        <v>84</v>
      </c>
      <c r="B105" s="158">
        <v>8359301.9900000002</v>
      </c>
      <c r="C105" s="159">
        <v>2412007</v>
      </c>
      <c r="D105" s="158">
        <v>9625549.5</v>
      </c>
      <c r="E105" s="159">
        <v>2992679</v>
      </c>
      <c r="F105" s="132">
        <f t="shared" si="1"/>
        <v>9.6614594382026641E-3</v>
      </c>
      <c r="G105" s="132">
        <f t="shared" si="0"/>
        <v>1.0700573428470837E-2</v>
      </c>
      <c r="H105" s="226"/>
      <c r="I105" s="116"/>
      <c r="J105" s="58"/>
    </row>
    <row r="106" spans="1:10" x14ac:dyDescent="0.45">
      <c r="A106" s="136" t="s">
        <v>43</v>
      </c>
      <c r="B106" s="155">
        <v>943079.82000000007</v>
      </c>
      <c r="C106" s="156">
        <v>386828</v>
      </c>
      <c r="D106" s="180">
        <v>6749052.5310000004</v>
      </c>
      <c r="E106" s="156">
        <v>2878431</v>
      </c>
      <c r="F106" s="130">
        <f>+C106/$C$92</f>
        <v>1.5494660801403397E-3</v>
      </c>
      <c r="G106" s="171">
        <f t="shared" si="0"/>
        <v>1.0292070173341925E-2</v>
      </c>
      <c r="H106" s="129"/>
      <c r="I106" s="116"/>
      <c r="J106" s="58"/>
    </row>
    <row r="107" spans="1:10" x14ac:dyDescent="0.45">
      <c r="A107" s="137" t="s">
        <v>75</v>
      </c>
      <c r="B107" s="149">
        <v>10875170.51</v>
      </c>
      <c r="C107" s="150">
        <v>3591553</v>
      </c>
      <c r="D107" s="180">
        <v>7996118.0899999999</v>
      </c>
      <c r="E107" s="150">
        <v>2827182</v>
      </c>
      <c r="F107" s="131">
        <f t="shared" si="1"/>
        <v>1.4386211826771272E-2</v>
      </c>
      <c r="G107" s="171">
        <f t="shared" si="0"/>
        <v>1.0108825098398805E-2</v>
      </c>
      <c r="H107" s="129"/>
      <c r="I107" s="116"/>
      <c r="J107" s="58"/>
    </row>
    <row r="108" spans="1:10" x14ac:dyDescent="0.45">
      <c r="A108" s="137" t="s">
        <v>34</v>
      </c>
      <c r="B108" s="149">
        <v>6337990.8700000001</v>
      </c>
      <c r="C108" s="150">
        <v>2558515</v>
      </c>
      <c r="D108" s="180">
        <v>5698080.54</v>
      </c>
      <c r="E108" s="150">
        <v>2260836</v>
      </c>
      <c r="F108" s="131">
        <f t="shared" si="1"/>
        <v>1.0248307278765398E-2</v>
      </c>
      <c r="G108" s="171">
        <f t="shared" si="0"/>
        <v>8.0838077280357464E-3</v>
      </c>
      <c r="H108" s="127"/>
      <c r="I108" s="116"/>
      <c r="J108" s="58"/>
    </row>
    <row r="109" spans="1:10" x14ac:dyDescent="0.45">
      <c r="A109" s="137" t="s">
        <v>85</v>
      </c>
      <c r="B109" s="149">
        <v>10742081.449999999</v>
      </c>
      <c r="C109" s="150">
        <v>3568925</v>
      </c>
      <c r="D109" s="180">
        <v>7142650.3600000003</v>
      </c>
      <c r="E109" s="150">
        <v>2133608</v>
      </c>
      <c r="F109" s="131">
        <f t="shared" si="1"/>
        <v>1.429557382109067E-2</v>
      </c>
      <c r="G109" s="171">
        <f t="shared" si="0"/>
        <v>7.6288934000515269E-3</v>
      </c>
      <c r="H109" s="127"/>
      <c r="I109" s="116"/>
      <c r="J109" s="58"/>
    </row>
    <row r="110" spans="1:10" x14ac:dyDescent="0.45">
      <c r="A110" s="137" t="s">
        <v>45</v>
      </c>
      <c r="B110" s="149">
        <v>2556515.7400000002</v>
      </c>
      <c r="C110" s="150">
        <v>1139774</v>
      </c>
      <c r="D110" s="180">
        <v>3582516.55</v>
      </c>
      <c r="E110" s="150">
        <v>1842558</v>
      </c>
      <c r="F110" s="131">
        <f t="shared" si="1"/>
        <v>4.5654429152643438E-3</v>
      </c>
      <c r="G110" s="171">
        <f t="shared" si="0"/>
        <v>6.5882198442319961E-3</v>
      </c>
      <c r="H110" s="127"/>
      <c r="I110" s="116"/>
      <c r="J110" s="58"/>
    </row>
    <row r="111" spans="1:10" x14ac:dyDescent="0.45">
      <c r="A111" s="137" t="s">
        <v>73</v>
      </c>
      <c r="B111" s="149">
        <v>2887270.99</v>
      </c>
      <c r="C111" s="150">
        <v>1033575</v>
      </c>
      <c r="D111" s="180">
        <v>5583621.2000000002</v>
      </c>
      <c r="E111" s="150">
        <v>1833851</v>
      </c>
      <c r="F111" s="131">
        <f t="shared" si="1"/>
        <v>4.1400555383298305E-3</v>
      </c>
      <c r="G111" s="171">
        <f t="shared" si="0"/>
        <v>6.5570872393513205E-3</v>
      </c>
      <c r="H111" s="127"/>
      <c r="I111" s="116"/>
      <c r="J111" s="58"/>
    </row>
    <row r="112" spans="1:10" x14ac:dyDescent="0.45">
      <c r="A112" s="137" t="s">
        <v>83</v>
      </c>
      <c r="B112" s="149">
        <v>5862073.1900000004</v>
      </c>
      <c r="C112" s="150">
        <v>1864551</v>
      </c>
      <c r="D112" s="180">
        <v>5173114.37</v>
      </c>
      <c r="E112" s="150">
        <v>1634743</v>
      </c>
      <c r="F112" s="131">
        <f t="shared" si="1"/>
        <v>7.4685868892421193E-3</v>
      </c>
      <c r="G112" s="171">
        <f t="shared" si="0"/>
        <v>5.8451599747847E-3</v>
      </c>
      <c r="H112" s="127"/>
      <c r="I112" s="116"/>
      <c r="J112" s="58"/>
    </row>
    <row r="113" spans="1:10" x14ac:dyDescent="0.45">
      <c r="A113" s="137" t="s">
        <v>35</v>
      </c>
      <c r="B113" s="149">
        <v>5659387.71</v>
      </c>
      <c r="C113" s="150">
        <v>2553173</v>
      </c>
      <c r="D113" s="180">
        <v>3416427.52</v>
      </c>
      <c r="E113" s="150">
        <v>1508661</v>
      </c>
      <c r="F113" s="131">
        <f t="shared" si="1"/>
        <v>1.0226909531445892E-2</v>
      </c>
      <c r="G113" s="171">
        <f t="shared" si="0"/>
        <v>5.3943432654054244E-3</v>
      </c>
      <c r="H113" s="127"/>
      <c r="I113" s="116"/>
      <c r="J113" s="58"/>
    </row>
    <row r="114" spans="1:10" x14ac:dyDescent="0.45">
      <c r="A114" s="137" t="s">
        <v>48</v>
      </c>
      <c r="B114" s="149">
        <v>2246416.34</v>
      </c>
      <c r="C114" s="150">
        <v>1073383</v>
      </c>
      <c r="D114" s="180">
        <v>3063188.98</v>
      </c>
      <c r="E114" s="150">
        <v>1334343</v>
      </c>
      <c r="F114" s="131">
        <f t="shared" si="1"/>
        <v>4.299509212102739E-3</v>
      </c>
      <c r="G114" s="171">
        <f t="shared" si="0"/>
        <v>4.7710547139422771E-3</v>
      </c>
      <c r="H114" s="127"/>
      <c r="I114" s="116"/>
      <c r="J114" s="58"/>
    </row>
    <row r="115" spans="1:10" x14ac:dyDescent="0.45">
      <c r="A115" s="137" t="s">
        <v>78</v>
      </c>
      <c r="B115" s="149">
        <v>4864371.04</v>
      </c>
      <c r="C115" s="150">
        <v>1947924</v>
      </c>
      <c r="D115" s="180">
        <v>3093694.68</v>
      </c>
      <c r="E115" s="150">
        <v>1182333</v>
      </c>
      <c r="F115" s="131">
        <f t="shared" si="1"/>
        <v>7.8025431579184833E-3</v>
      </c>
      <c r="G115" s="171">
        <f t="shared" si="0"/>
        <v>4.2275302775219821E-3</v>
      </c>
      <c r="H115" s="127"/>
      <c r="I115" s="116"/>
      <c r="J115" s="58"/>
    </row>
    <row r="116" spans="1:10" x14ac:dyDescent="0.45">
      <c r="A116" s="137" t="s">
        <v>44</v>
      </c>
      <c r="B116" s="149">
        <v>2002863.09</v>
      </c>
      <c r="C116" s="150">
        <v>734219</v>
      </c>
      <c r="D116" s="180">
        <v>3175904.8</v>
      </c>
      <c r="E116" s="150">
        <v>1103298</v>
      </c>
      <c r="F116" s="131">
        <f t="shared" si="1"/>
        <v>2.9409645524485304E-3</v>
      </c>
      <c r="G116" s="171">
        <f t="shared" si="0"/>
        <v>3.9449340415343634E-3</v>
      </c>
      <c r="H116" s="127"/>
      <c r="I116" s="116"/>
      <c r="J116" s="58"/>
    </row>
    <row r="117" spans="1:10" x14ac:dyDescent="0.45">
      <c r="A117" s="137" t="s">
        <v>97</v>
      </c>
      <c r="B117" s="149">
        <v>219022.72</v>
      </c>
      <c r="C117" s="150">
        <v>97778</v>
      </c>
      <c r="D117" s="180">
        <v>2631284.0099999998</v>
      </c>
      <c r="E117" s="150">
        <v>1081012</v>
      </c>
      <c r="F117" s="131">
        <f t="shared" si="1"/>
        <v>3.9165648397727708E-4</v>
      </c>
      <c r="G117" s="171">
        <f t="shared" si="0"/>
        <v>3.865248589326859E-3</v>
      </c>
      <c r="H117" s="127"/>
      <c r="I117" s="116"/>
      <c r="J117" s="58"/>
    </row>
    <row r="118" spans="1:10" x14ac:dyDescent="0.45">
      <c r="A118" s="137" t="s">
        <v>77</v>
      </c>
      <c r="B118" s="149">
        <v>2049712.23</v>
      </c>
      <c r="C118" s="150">
        <v>857142</v>
      </c>
      <c r="D118" s="180">
        <v>2121423.4300000002</v>
      </c>
      <c r="E118" s="150">
        <v>956720</v>
      </c>
      <c r="F118" s="131">
        <f t="shared" si="1"/>
        <v>3.4333410582058463E-3</v>
      </c>
      <c r="G118" s="171">
        <f t="shared" si="0"/>
        <v>3.4208321742781695E-3</v>
      </c>
      <c r="H118" s="127"/>
      <c r="I118" s="116"/>
      <c r="J118" s="58"/>
    </row>
    <row r="119" spans="1:10" x14ac:dyDescent="0.45">
      <c r="A119" s="137" t="s">
        <v>33</v>
      </c>
      <c r="B119" s="149">
        <v>1485189.99</v>
      </c>
      <c r="C119" s="150">
        <v>665851</v>
      </c>
      <c r="D119" s="180">
        <v>1916172.08</v>
      </c>
      <c r="E119" s="150">
        <v>824731</v>
      </c>
      <c r="F119" s="131">
        <f t="shared" si="1"/>
        <v>2.6671118402171647E-3</v>
      </c>
      <c r="G119" s="171">
        <f t="shared" si="0"/>
        <v>2.9488944936079619E-3</v>
      </c>
      <c r="H119" s="127"/>
      <c r="I119" s="116"/>
      <c r="J119" s="58"/>
    </row>
    <row r="120" spans="1:10" x14ac:dyDescent="0.45">
      <c r="A120" s="137" t="s">
        <v>86</v>
      </c>
      <c r="B120" s="149">
        <v>3845644.17</v>
      </c>
      <c r="C120" s="150">
        <v>1473637</v>
      </c>
      <c r="D120" s="180">
        <v>2094258.51</v>
      </c>
      <c r="E120" s="150">
        <v>786598</v>
      </c>
      <c r="F120" s="131">
        <f t="shared" si="1"/>
        <v>5.9027540559105597E-3</v>
      </c>
      <c r="G120" s="171">
        <f t="shared" si="0"/>
        <v>2.8125467708659375E-3</v>
      </c>
      <c r="H120" s="127"/>
      <c r="I120" s="116"/>
      <c r="J120" s="58"/>
    </row>
    <row r="121" spans="1:10" x14ac:dyDescent="0.45">
      <c r="A121" s="137" t="s">
        <v>56</v>
      </c>
      <c r="B121" s="149">
        <v>5701938.0899999999</v>
      </c>
      <c r="C121" s="150">
        <v>2155964</v>
      </c>
      <c r="D121" s="180">
        <v>1959235.71</v>
      </c>
      <c r="E121" s="150">
        <v>759161</v>
      </c>
      <c r="F121" s="131">
        <f t="shared" si="1"/>
        <v>8.635861643944304E-3</v>
      </c>
      <c r="G121" s="171">
        <f t="shared" si="0"/>
        <v>2.7144434884367311E-3</v>
      </c>
      <c r="H121" s="127"/>
      <c r="I121" s="116"/>
      <c r="J121" s="58"/>
    </row>
    <row r="122" spans="1:10" x14ac:dyDescent="0.45">
      <c r="A122" s="137" t="s">
        <v>72</v>
      </c>
      <c r="B122" s="149">
        <v>1334052.99</v>
      </c>
      <c r="C122" s="150">
        <v>500783</v>
      </c>
      <c r="D122" s="180">
        <v>1718096.57</v>
      </c>
      <c r="E122" s="150">
        <v>757949</v>
      </c>
      <c r="F122" s="131">
        <f t="shared" si="1"/>
        <v>2.0059206469307282E-3</v>
      </c>
      <c r="G122" s="171">
        <f t="shared" si="0"/>
        <v>2.7101098813257425E-3</v>
      </c>
      <c r="H122" s="127"/>
      <c r="I122" s="116"/>
      <c r="J122" s="58"/>
    </row>
    <row r="123" spans="1:10" x14ac:dyDescent="0.45">
      <c r="A123" s="137" t="s">
        <v>80</v>
      </c>
      <c r="B123" s="149">
        <v>1406932.53</v>
      </c>
      <c r="C123" s="150">
        <v>453257</v>
      </c>
      <c r="D123" s="180">
        <v>2210204.36</v>
      </c>
      <c r="E123" s="150">
        <v>663214</v>
      </c>
      <c r="F123" s="131">
        <f t="shared" si="1"/>
        <v>1.8155519949077366E-3</v>
      </c>
      <c r="G123" s="171">
        <f t="shared" si="0"/>
        <v>2.3713769855670647E-3</v>
      </c>
      <c r="H123" s="127"/>
      <c r="I123" s="116"/>
      <c r="J123" s="58"/>
    </row>
    <row r="124" spans="1:10" x14ac:dyDescent="0.45">
      <c r="A124" s="137" t="s">
        <v>93</v>
      </c>
      <c r="B124" s="149">
        <v>451084.46</v>
      </c>
      <c r="C124" s="150">
        <v>196209</v>
      </c>
      <c r="D124" s="180">
        <v>1261225.96</v>
      </c>
      <c r="E124" s="150">
        <v>490442</v>
      </c>
      <c r="F124" s="131">
        <f t="shared" si="1"/>
        <v>7.8592860423303359E-4</v>
      </c>
      <c r="G124" s="171">
        <f t="shared" si="0"/>
        <v>1.7536162860788257E-3</v>
      </c>
      <c r="H124" s="127"/>
      <c r="I124" s="116"/>
      <c r="J124" s="58"/>
    </row>
    <row r="125" spans="1:10" x14ac:dyDescent="0.45">
      <c r="A125" s="137" t="s">
        <v>36</v>
      </c>
      <c r="B125" s="149">
        <v>1360791.79</v>
      </c>
      <c r="C125" s="150">
        <v>411095</v>
      </c>
      <c r="D125" s="180">
        <v>1745708.38</v>
      </c>
      <c r="E125" s="150">
        <v>440908</v>
      </c>
      <c r="F125" s="131">
        <f t="shared" si="1"/>
        <v>1.6466692127128672E-3</v>
      </c>
      <c r="G125" s="171">
        <f t="shared" si="0"/>
        <v>1.5765033367094231E-3</v>
      </c>
      <c r="H125" s="127"/>
      <c r="I125" s="116"/>
      <c r="J125" s="58"/>
    </row>
    <row r="126" spans="1:10" x14ac:dyDescent="0.45">
      <c r="A126" s="137" t="s">
        <v>69</v>
      </c>
      <c r="B126" s="149">
        <v>284300.40000000002</v>
      </c>
      <c r="C126" s="150">
        <v>89640</v>
      </c>
      <c r="D126" s="180">
        <v>1051461.74</v>
      </c>
      <c r="E126" s="150">
        <v>415752</v>
      </c>
      <c r="F126" s="131">
        <f t="shared" si="1"/>
        <v>3.5905916692633431E-4</v>
      </c>
      <c r="G126" s="171">
        <f t="shared" si="0"/>
        <v>1.4865559600724324E-3</v>
      </c>
      <c r="H126" s="127"/>
      <c r="I126" s="116"/>
      <c r="J126" s="58"/>
    </row>
    <row r="127" spans="1:10" x14ac:dyDescent="0.45">
      <c r="A127" s="137" t="s">
        <v>70</v>
      </c>
      <c r="B127" s="149">
        <v>432710.11</v>
      </c>
      <c r="C127" s="150">
        <v>143026</v>
      </c>
      <c r="D127" s="180">
        <v>1122463.58</v>
      </c>
      <c r="E127" s="150">
        <v>377444</v>
      </c>
      <c r="F127" s="131">
        <f t="shared" si="1"/>
        <v>5.7290045078989174E-4</v>
      </c>
      <c r="G127" s="171">
        <f t="shared" si="0"/>
        <v>1.3495825102310492E-3</v>
      </c>
      <c r="H127" s="127"/>
      <c r="I127" s="116"/>
      <c r="J127" s="58"/>
    </row>
    <row r="128" spans="1:10" x14ac:dyDescent="0.45">
      <c r="A128" s="137" t="s">
        <v>81</v>
      </c>
      <c r="B128" s="149">
        <v>897372.14</v>
      </c>
      <c r="C128" s="150">
        <v>385671</v>
      </c>
      <c r="D128" s="180">
        <v>705997.92</v>
      </c>
      <c r="E128" s="150">
        <v>307947</v>
      </c>
      <c r="F128" s="131">
        <f t="shared" ref="F128:F147" si="2">+C128/$C$92</f>
        <v>1.5448316373008286E-3</v>
      </c>
      <c r="G128" s="171">
        <f t="shared" ref="G128:G147" si="3">+E128/$E$92</f>
        <v>1.1010901889502043E-3</v>
      </c>
      <c r="H128" s="127"/>
      <c r="I128" s="116"/>
      <c r="J128" s="58"/>
    </row>
    <row r="129" spans="1:11" x14ac:dyDescent="0.45">
      <c r="A129" s="137" t="s">
        <v>104</v>
      </c>
      <c r="B129" s="149">
        <v>113432.75</v>
      </c>
      <c r="C129" s="150">
        <v>49383</v>
      </c>
      <c r="D129" s="180">
        <v>789156.75</v>
      </c>
      <c r="E129" s="150">
        <v>298799</v>
      </c>
      <c r="F129" s="131">
        <f t="shared" si="2"/>
        <v>1.9780699286393538E-4</v>
      </c>
      <c r="G129" s="171">
        <f t="shared" si="3"/>
        <v>1.0683807517791442E-3</v>
      </c>
      <c r="H129" s="127"/>
      <c r="I129" s="116"/>
      <c r="J129" s="58"/>
    </row>
    <row r="130" spans="1:11" x14ac:dyDescent="0.45">
      <c r="A130" s="137" t="s">
        <v>87</v>
      </c>
      <c r="B130" s="149">
        <v>994530.77</v>
      </c>
      <c r="C130" s="150">
        <v>425600</v>
      </c>
      <c r="D130" s="180">
        <v>723361.39</v>
      </c>
      <c r="E130" s="150">
        <v>293215</v>
      </c>
      <c r="F130" s="131">
        <f t="shared" si="2"/>
        <v>1.7047699848711277E-3</v>
      </c>
      <c r="G130" s="171">
        <f t="shared" si="3"/>
        <v>1.0484146939344569E-3</v>
      </c>
      <c r="H130" s="127"/>
      <c r="I130" s="116"/>
      <c r="J130" s="58"/>
    </row>
    <row r="131" spans="1:11" x14ac:dyDescent="0.45">
      <c r="A131" s="137" t="s">
        <v>55</v>
      </c>
      <c r="B131" s="149">
        <v>454451.3</v>
      </c>
      <c r="C131" s="150">
        <v>188793</v>
      </c>
      <c r="D131" s="180">
        <v>646599.42999999993</v>
      </c>
      <c r="E131" s="150">
        <v>285587</v>
      </c>
      <c r="F131" s="131">
        <f t="shared" si="2"/>
        <v>7.5622330769214009E-4</v>
      </c>
      <c r="G131" s="171">
        <f t="shared" si="3"/>
        <v>1.021140143569257E-3</v>
      </c>
      <c r="H131" s="127"/>
      <c r="I131" s="116"/>
      <c r="J131" s="58"/>
    </row>
    <row r="132" spans="1:11" x14ac:dyDescent="0.45">
      <c r="A132" s="137" t="s">
        <v>103</v>
      </c>
      <c r="B132" s="149">
        <v>343672.6</v>
      </c>
      <c r="C132" s="150">
        <v>122791</v>
      </c>
      <c r="D132" s="180">
        <v>601741.46</v>
      </c>
      <c r="E132" s="150">
        <v>247749</v>
      </c>
      <c r="F132" s="131">
        <f t="shared" si="2"/>
        <v>4.9184777070561706E-4</v>
      </c>
      <c r="G132" s="171">
        <f t="shared" si="3"/>
        <v>8.8584721793758079E-4</v>
      </c>
      <c r="H132" s="127"/>
      <c r="I132" s="116"/>
      <c r="J132" s="58"/>
    </row>
    <row r="133" spans="1:11" x14ac:dyDescent="0.45">
      <c r="A133" s="137" t="s">
        <v>66</v>
      </c>
      <c r="B133" s="149">
        <v>787163.16</v>
      </c>
      <c r="C133" s="150">
        <v>341945</v>
      </c>
      <c r="D133" s="180">
        <v>632554.64</v>
      </c>
      <c r="E133" s="150">
        <v>239207</v>
      </c>
      <c r="F133" s="131">
        <f t="shared" si="2"/>
        <v>1.3696841458570436E-3</v>
      </c>
      <c r="G133" s="171">
        <f t="shared" si="3"/>
        <v>8.5530458432201491E-4</v>
      </c>
      <c r="H133" s="127"/>
      <c r="I133" s="116"/>
      <c r="J133" s="58"/>
    </row>
    <row r="134" spans="1:11" x14ac:dyDescent="0.45">
      <c r="A134" s="137" t="s">
        <v>74</v>
      </c>
      <c r="B134" s="149">
        <v>551938.07000000007</v>
      </c>
      <c r="C134" s="150">
        <v>210853</v>
      </c>
      <c r="D134" s="180">
        <v>571595</v>
      </c>
      <c r="E134" s="150">
        <v>234798</v>
      </c>
      <c r="F134" s="131">
        <f t="shared" si="2"/>
        <v>8.4458615042300731E-4</v>
      </c>
      <c r="G134" s="171">
        <f t="shared" si="3"/>
        <v>8.395398370015947E-4</v>
      </c>
      <c r="H134" s="127"/>
      <c r="I134" s="116"/>
      <c r="J134" s="58"/>
    </row>
    <row r="135" spans="1:11" x14ac:dyDescent="0.45">
      <c r="A135" s="137" t="s">
        <v>107</v>
      </c>
      <c r="B135" s="149">
        <v>310748.31</v>
      </c>
      <c r="C135" s="150">
        <v>131946</v>
      </c>
      <c r="D135" s="180">
        <v>582921.18000000005</v>
      </c>
      <c r="E135" s="150">
        <v>227370</v>
      </c>
      <c r="F135" s="131">
        <f t="shared" si="2"/>
        <v>5.285187509957844E-4</v>
      </c>
      <c r="G135" s="171">
        <f t="shared" si="3"/>
        <v>8.1298040332137655E-4</v>
      </c>
      <c r="H135" s="127"/>
      <c r="I135" s="116"/>
      <c r="J135" s="58"/>
    </row>
    <row r="136" spans="1:11" x14ac:dyDescent="0.45">
      <c r="A136" s="137" t="s">
        <v>111</v>
      </c>
      <c r="B136" s="149">
        <v>0</v>
      </c>
      <c r="C136" s="150">
        <v>0</v>
      </c>
      <c r="D136" s="180">
        <v>506565.6</v>
      </c>
      <c r="E136" s="150">
        <v>219660</v>
      </c>
      <c r="F136" s="131">
        <f t="shared" si="2"/>
        <v>0</v>
      </c>
      <c r="G136" s="171">
        <f t="shared" si="3"/>
        <v>7.8541265511533447E-4</v>
      </c>
      <c r="H136" s="127"/>
      <c r="I136" s="116"/>
      <c r="J136" s="58"/>
    </row>
    <row r="137" spans="1:11" x14ac:dyDescent="0.45">
      <c r="A137" s="137" t="s">
        <v>61</v>
      </c>
      <c r="B137" s="149">
        <v>180729.60000000001</v>
      </c>
      <c r="C137" s="150">
        <v>85958</v>
      </c>
      <c r="D137" s="180">
        <v>547455.92000000004</v>
      </c>
      <c r="E137" s="150">
        <v>219092</v>
      </c>
      <c r="F137" s="131">
        <f t="shared" si="2"/>
        <v>3.4431066343879795E-4</v>
      </c>
      <c r="G137" s="171">
        <f t="shared" si="3"/>
        <v>7.8338172372998652E-4</v>
      </c>
      <c r="H137" s="127"/>
      <c r="I137" s="116"/>
      <c r="J137" s="58"/>
    </row>
    <row r="138" spans="1:11" x14ac:dyDescent="0.45">
      <c r="A138" s="137" t="s">
        <v>58</v>
      </c>
      <c r="B138" s="149">
        <v>372011.52000000002</v>
      </c>
      <c r="C138" s="150">
        <v>157808</v>
      </c>
      <c r="D138" s="180">
        <v>494444.21</v>
      </c>
      <c r="E138" s="150">
        <v>192436</v>
      </c>
      <c r="F138" s="131">
        <f t="shared" si="2"/>
        <v>6.3211076544300495E-4</v>
      </c>
      <c r="G138" s="171">
        <f t="shared" si="3"/>
        <v>6.8807097195563364E-4</v>
      </c>
      <c r="H138" s="127"/>
      <c r="I138" s="116"/>
      <c r="J138" s="71"/>
      <c r="K138" s="58"/>
    </row>
    <row r="139" spans="1:11" x14ac:dyDescent="0.45">
      <c r="A139" s="137" t="s">
        <v>67</v>
      </c>
      <c r="B139" s="149">
        <v>119999.88</v>
      </c>
      <c r="C139" s="150">
        <v>52910</v>
      </c>
      <c r="D139" s="180">
        <v>621672.80000000005</v>
      </c>
      <c r="E139" s="150">
        <v>179725</v>
      </c>
      <c r="F139" s="131">
        <f t="shared" si="2"/>
        <v>2.1193463322258311E-4</v>
      </c>
      <c r="G139" s="171">
        <f t="shared" si="3"/>
        <v>6.4262173104162558E-4</v>
      </c>
      <c r="H139" s="127"/>
      <c r="I139" s="116"/>
      <c r="J139" s="71"/>
      <c r="K139" s="58"/>
    </row>
    <row r="140" spans="1:11" x14ac:dyDescent="0.45">
      <c r="A140" s="137" t="s">
        <v>57</v>
      </c>
      <c r="B140" s="149">
        <v>137672.51999999999</v>
      </c>
      <c r="C140" s="150">
        <v>47659</v>
      </c>
      <c r="D140" s="180">
        <v>559960.4</v>
      </c>
      <c r="E140" s="150">
        <v>167793</v>
      </c>
      <c r="F140" s="131">
        <f t="shared" si="2"/>
        <v>1.9090139264326382E-4</v>
      </c>
      <c r="G140" s="171">
        <f t="shared" si="3"/>
        <v>5.9995786961562097E-4</v>
      </c>
      <c r="H140" s="127"/>
      <c r="I140" s="116"/>
      <c r="J140" s="71"/>
      <c r="K140" s="58"/>
    </row>
    <row r="141" spans="1:11" x14ac:dyDescent="0.45">
      <c r="A141" s="137" t="s">
        <v>108</v>
      </c>
      <c r="B141" s="149">
        <v>1064749.2</v>
      </c>
      <c r="C141" s="150">
        <v>422143</v>
      </c>
      <c r="D141" s="180">
        <v>399462</v>
      </c>
      <c r="E141" s="150">
        <v>154233</v>
      </c>
      <c r="F141" s="131">
        <f t="shared" si="2"/>
        <v>1.6909227343126234E-3</v>
      </c>
      <c r="G141" s="171">
        <f t="shared" si="3"/>
        <v>5.5147295837386584E-4</v>
      </c>
      <c r="H141" s="127"/>
      <c r="I141" s="116"/>
      <c r="J141" s="71"/>
      <c r="K141" s="58"/>
    </row>
    <row r="142" spans="1:11" x14ac:dyDescent="0.45">
      <c r="A142" s="137" t="s">
        <v>100</v>
      </c>
      <c r="B142" s="149">
        <v>0</v>
      </c>
      <c r="C142" s="150">
        <v>0</v>
      </c>
      <c r="D142" s="180">
        <v>466067.45</v>
      </c>
      <c r="E142" s="150">
        <v>135792</v>
      </c>
      <c r="F142" s="131">
        <f t="shared" si="2"/>
        <v>0</v>
      </c>
      <c r="G142" s="171">
        <f t="shared" si="3"/>
        <v>4.855356244351338E-4</v>
      </c>
      <c r="H142" s="127"/>
      <c r="I142" s="116"/>
      <c r="J142" s="71"/>
      <c r="K142" s="58"/>
    </row>
    <row r="143" spans="1:11" x14ac:dyDescent="0.45">
      <c r="A143" s="137" t="s">
        <v>53</v>
      </c>
      <c r="B143" s="149">
        <v>363849.23</v>
      </c>
      <c r="C143" s="150">
        <v>165014</v>
      </c>
      <c r="D143" s="180">
        <v>320121.48</v>
      </c>
      <c r="E143" s="150">
        <v>124031</v>
      </c>
      <c r="F143" s="131">
        <f t="shared" si="2"/>
        <v>6.6097489258346866E-4</v>
      </c>
      <c r="G143" s="171">
        <f t="shared" si="3"/>
        <v>4.434831877747885E-4</v>
      </c>
      <c r="H143" s="127"/>
      <c r="I143" s="116"/>
      <c r="J143" s="71"/>
      <c r="K143" s="58"/>
    </row>
    <row r="144" spans="1:11" x14ac:dyDescent="0.45">
      <c r="A144" s="137" t="s">
        <v>92</v>
      </c>
      <c r="B144" s="149">
        <v>0</v>
      </c>
      <c r="C144" s="150">
        <v>0</v>
      </c>
      <c r="D144" s="180">
        <v>296823.59999999998</v>
      </c>
      <c r="E144" s="150">
        <v>117937</v>
      </c>
      <c r="F144" s="131">
        <f t="shared" si="2"/>
        <v>0</v>
      </c>
      <c r="G144" s="171">
        <f t="shared" si="3"/>
        <v>4.2169358238339797E-4</v>
      </c>
      <c r="H144" s="127"/>
      <c r="I144" s="116"/>
      <c r="J144" s="71"/>
      <c r="K144" s="58"/>
    </row>
    <row r="145" spans="1:11" x14ac:dyDescent="0.45">
      <c r="A145" s="137" t="s">
        <v>79</v>
      </c>
      <c r="B145" s="149">
        <v>8141419.3899999997</v>
      </c>
      <c r="C145" s="150">
        <v>3282014</v>
      </c>
      <c r="D145" s="180">
        <v>275702</v>
      </c>
      <c r="E145" s="150">
        <v>105820</v>
      </c>
      <c r="F145" s="131">
        <f t="shared" si="2"/>
        <v>1.3146332136106272E-2</v>
      </c>
      <c r="G145" s="171">
        <f t="shared" si="3"/>
        <v>3.7836823802378533E-4</v>
      </c>
      <c r="H145" s="127"/>
      <c r="I145" s="116"/>
      <c r="J145" s="71"/>
      <c r="K145" s="58"/>
    </row>
    <row r="146" spans="1:11" x14ac:dyDescent="0.45">
      <c r="A146" s="137" t="s">
        <v>106</v>
      </c>
      <c r="B146" s="149">
        <v>236262.72</v>
      </c>
      <c r="C146" s="150">
        <v>104750</v>
      </c>
      <c r="D146" s="180">
        <v>260658.5</v>
      </c>
      <c r="E146" s="150">
        <v>105820</v>
      </c>
      <c r="F146" s="131">
        <f t="shared" si="2"/>
        <v>4.195833080715475E-4</v>
      </c>
      <c r="G146" s="171">
        <f t="shared" si="3"/>
        <v>3.7836823802378533E-4</v>
      </c>
      <c r="H146" s="127"/>
      <c r="I146" s="71"/>
      <c r="J146" s="58"/>
    </row>
    <row r="147" spans="1:11" x14ac:dyDescent="0.45">
      <c r="A147" s="137" t="s">
        <v>99</v>
      </c>
      <c r="B147" s="149">
        <v>266326</v>
      </c>
      <c r="C147" s="150">
        <v>86916</v>
      </c>
      <c r="D147" s="180">
        <v>231009</v>
      </c>
      <c r="E147" s="150">
        <v>101412</v>
      </c>
      <c r="F147" s="131">
        <f t="shared" si="2"/>
        <v>3.4814799813218735E-4</v>
      </c>
      <c r="G147" s="171">
        <f t="shared" si="3"/>
        <v>3.6260706628679E-4</v>
      </c>
      <c r="H147" s="127"/>
      <c r="I147" s="71"/>
      <c r="J147" s="58"/>
    </row>
    <row r="148" spans="1:11" x14ac:dyDescent="0.45">
      <c r="A148" s="137" t="s">
        <v>59</v>
      </c>
      <c r="B148" s="149">
        <v>245280</v>
      </c>
      <c r="C148" s="150">
        <v>67200</v>
      </c>
      <c r="D148" s="180">
        <v>315312.94</v>
      </c>
      <c r="E148" s="150">
        <v>65540</v>
      </c>
      <c r="F148" s="131">
        <f t="shared" ref="F148:F168" si="4">+C148/$C$92</f>
        <v>2.6917420813754649E-4</v>
      </c>
      <c r="G148" s="171">
        <f t="shared" ref="G148:G168" si="5">+E148/$E$92</f>
        <v>2.3434373766848318E-4</v>
      </c>
      <c r="H148" s="127"/>
      <c r="I148" s="71"/>
      <c r="J148" s="58"/>
    </row>
    <row r="149" spans="1:11" x14ac:dyDescent="0.45">
      <c r="A149" s="137" t="s">
        <v>135</v>
      </c>
      <c r="B149" s="149">
        <v>0</v>
      </c>
      <c r="C149" s="150">
        <v>0</v>
      </c>
      <c r="D149" s="180">
        <v>114960</v>
      </c>
      <c r="E149" s="150">
        <v>52910</v>
      </c>
      <c r="F149" s="131">
        <f t="shared" si="4"/>
        <v>0</v>
      </c>
      <c r="G149" s="171">
        <f t="shared" si="5"/>
        <v>1.8918411901189266E-4</v>
      </c>
      <c r="H149" s="127"/>
      <c r="I149" s="71"/>
      <c r="J149" s="58"/>
    </row>
    <row r="150" spans="1:11" x14ac:dyDescent="0.45">
      <c r="A150" s="137" t="s">
        <v>91</v>
      </c>
      <c r="B150" s="149">
        <v>102067.2</v>
      </c>
      <c r="C150" s="150">
        <v>46080</v>
      </c>
      <c r="D150" s="180">
        <v>120784.32000000001</v>
      </c>
      <c r="E150" s="150">
        <v>48960</v>
      </c>
      <c r="F150" s="131"/>
      <c r="G150" s="171"/>
      <c r="H150" s="127"/>
      <c r="I150" s="71"/>
      <c r="J150" s="58"/>
    </row>
    <row r="151" spans="1:11" x14ac:dyDescent="0.45">
      <c r="A151" s="137" t="s">
        <v>139</v>
      </c>
      <c r="B151" s="149">
        <v>0</v>
      </c>
      <c r="C151" s="150">
        <v>0</v>
      </c>
      <c r="D151" s="180">
        <v>120609.16</v>
      </c>
      <c r="E151" s="150">
        <v>48889</v>
      </c>
      <c r="F151" s="131"/>
      <c r="G151" s="171"/>
      <c r="H151" s="127"/>
      <c r="I151" s="71"/>
      <c r="J151" s="58"/>
    </row>
    <row r="152" spans="1:11" x14ac:dyDescent="0.45">
      <c r="A152" s="137" t="s">
        <v>64</v>
      </c>
      <c r="B152" s="149">
        <v>108496.73</v>
      </c>
      <c r="C152" s="150">
        <v>48501</v>
      </c>
      <c r="D152" s="180">
        <v>116717.6</v>
      </c>
      <c r="E152" s="150">
        <v>48508</v>
      </c>
      <c r="F152" s="131"/>
      <c r="G152" s="171"/>
      <c r="H152" s="127"/>
      <c r="I152" s="71"/>
      <c r="J152" s="58"/>
    </row>
    <row r="153" spans="1:11" x14ac:dyDescent="0.45">
      <c r="A153" s="137" t="s">
        <v>115</v>
      </c>
      <c r="B153" s="149">
        <v>209210.58</v>
      </c>
      <c r="C153" s="150">
        <v>97831</v>
      </c>
      <c r="D153" s="180">
        <v>117476.07</v>
      </c>
      <c r="E153" s="150">
        <v>47619</v>
      </c>
      <c r="F153" s="131"/>
      <c r="G153" s="171"/>
      <c r="H153" s="127"/>
      <c r="I153" s="71"/>
      <c r="J153" s="58"/>
    </row>
    <row r="154" spans="1:11" x14ac:dyDescent="0.45">
      <c r="A154" s="137" t="s">
        <v>110</v>
      </c>
      <c r="B154" s="149">
        <v>0</v>
      </c>
      <c r="C154" s="150">
        <v>0</v>
      </c>
      <c r="D154" s="180">
        <v>122725.82</v>
      </c>
      <c r="E154" s="150">
        <v>45896</v>
      </c>
      <c r="F154" s="131"/>
      <c r="G154" s="171"/>
      <c r="H154" s="127"/>
      <c r="I154" s="71"/>
      <c r="J154" s="58"/>
    </row>
    <row r="155" spans="1:11" x14ac:dyDescent="0.45">
      <c r="A155" s="137" t="s">
        <v>137</v>
      </c>
      <c r="B155" s="149">
        <v>0</v>
      </c>
      <c r="C155" s="150">
        <v>0</v>
      </c>
      <c r="D155" s="180">
        <v>168327.72</v>
      </c>
      <c r="E155" s="150">
        <v>45572</v>
      </c>
      <c r="F155" s="131"/>
      <c r="G155" s="171"/>
      <c r="H155" s="127"/>
      <c r="I155" s="71"/>
      <c r="J155" s="58"/>
    </row>
    <row r="156" spans="1:11" x14ac:dyDescent="0.45">
      <c r="A156" s="137" t="s">
        <v>138</v>
      </c>
      <c r="B156" s="149">
        <v>139287.6</v>
      </c>
      <c r="C156" s="150">
        <v>57320</v>
      </c>
      <c r="D156" s="180">
        <v>110825</v>
      </c>
      <c r="E156" s="150">
        <v>42625</v>
      </c>
      <c r="F156" s="131"/>
      <c r="G156" s="171"/>
      <c r="H156" s="127"/>
      <c r="I156" s="71"/>
      <c r="J156" s="58"/>
    </row>
    <row r="157" spans="1:11" x14ac:dyDescent="0.45">
      <c r="A157" s="137" t="s">
        <v>118</v>
      </c>
      <c r="B157" s="149">
        <v>0</v>
      </c>
      <c r="C157" s="150">
        <v>0</v>
      </c>
      <c r="D157" s="180">
        <v>93331.28</v>
      </c>
      <c r="E157" s="150">
        <v>40229</v>
      </c>
      <c r="F157" s="131">
        <f t="shared" si="4"/>
        <v>0</v>
      </c>
      <c r="G157" s="171">
        <f t="shared" si="5"/>
        <v>1.4384214560063182E-4</v>
      </c>
      <c r="H157" s="127"/>
      <c r="I157" s="71"/>
      <c r="J157" s="58"/>
    </row>
    <row r="158" spans="1:11" x14ac:dyDescent="0.45">
      <c r="A158" s="137" t="s">
        <v>120</v>
      </c>
      <c r="B158" s="149">
        <v>0</v>
      </c>
      <c r="C158" s="150">
        <v>0</v>
      </c>
      <c r="D158" s="180">
        <v>83558.16</v>
      </c>
      <c r="E158" s="150">
        <v>35406</v>
      </c>
      <c r="F158" s="131">
        <f t="shared" si="4"/>
        <v>0</v>
      </c>
      <c r="G158" s="171">
        <f t="shared" si="5"/>
        <v>1.2659710674229959E-4</v>
      </c>
      <c r="H158" s="127"/>
      <c r="I158" s="71"/>
      <c r="J158" s="58"/>
    </row>
    <row r="159" spans="1:11" x14ac:dyDescent="0.45">
      <c r="A159" s="137" t="s">
        <v>109</v>
      </c>
      <c r="B159" s="149">
        <v>0</v>
      </c>
      <c r="C159" s="150">
        <v>0</v>
      </c>
      <c r="D159" s="180">
        <v>184250.11</v>
      </c>
      <c r="E159" s="150">
        <v>27715</v>
      </c>
      <c r="F159" s="131">
        <f t="shared" si="4"/>
        <v>0</v>
      </c>
      <c r="G159" s="171">
        <f t="shared" si="5"/>
        <v>9.9097294621330659E-5</v>
      </c>
      <c r="H159" s="127"/>
      <c r="I159" s="71"/>
      <c r="J159" s="58"/>
    </row>
    <row r="160" spans="1:11" x14ac:dyDescent="0.45">
      <c r="A160" s="137" t="s">
        <v>116</v>
      </c>
      <c r="B160" s="149">
        <v>150510</v>
      </c>
      <c r="C160" s="150">
        <v>22884</v>
      </c>
      <c r="D160" s="180">
        <v>123777.61</v>
      </c>
      <c r="E160" s="150">
        <v>25073</v>
      </c>
      <c r="F160" s="131">
        <f t="shared" si="4"/>
        <v>9.1663431235410912E-5</v>
      </c>
      <c r="G160" s="171">
        <f t="shared" si="5"/>
        <v>8.9650603212723204E-5</v>
      </c>
      <c r="H160" s="127"/>
      <c r="I160" s="71"/>
      <c r="J160" s="58"/>
    </row>
    <row r="161" spans="1:10" x14ac:dyDescent="0.45">
      <c r="A161" s="137" t="s">
        <v>119</v>
      </c>
      <c r="B161" s="149">
        <v>138399</v>
      </c>
      <c r="C161" s="150">
        <v>42152</v>
      </c>
      <c r="D161" s="180">
        <v>57489.599999999999</v>
      </c>
      <c r="E161" s="150">
        <v>24360</v>
      </c>
      <c r="F161" s="131">
        <f t="shared" si="4"/>
        <v>1.688427265091348E-4</v>
      </c>
      <c r="G161" s="171">
        <f t="shared" si="5"/>
        <v>8.7101212230763662E-5</v>
      </c>
      <c r="H161" s="127"/>
      <c r="I161" s="71"/>
      <c r="J161" s="58"/>
    </row>
    <row r="162" spans="1:10" x14ac:dyDescent="0.45">
      <c r="A162" s="137" t="s">
        <v>134</v>
      </c>
      <c r="B162" s="149">
        <v>294120</v>
      </c>
      <c r="C162" s="150">
        <v>103931</v>
      </c>
      <c r="D162" s="180">
        <v>0</v>
      </c>
      <c r="E162" s="150">
        <v>0</v>
      </c>
      <c r="F162" s="131"/>
      <c r="G162" s="171"/>
      <c r="H162" s="127"/>
      <c r="I162" s="71"/>
      <c r="J162" s="58"/>
    </row>
    <row r="163" spans="1:10" x14ac:dyDescent="0.45">
      <c r="A163" s="137" t="s">
        <v>114</v>
      </c>
      <c r="B163" s="149">
        <v>109050.12</v>
      </c>
      <c r="C163" s="150">
        <v>51111</v>
      </c>
      <c r="D163" s="180">
        <v>0</v>
      </c>
      <c r="E163" s="150">
        <v>0</v>
      </c>
      <c r="F163" s="131"/>
      <c r="G163" s="171"/>
      <c r="H163" s="127"/>
      <c r="I163" s="71"/>
      <c r="J163" s="58"/>
    </row>
    <row r="164" spans="1:10" x14ac:dyDescent="0.45">
      <c r="A164" s="137" t="s">
        <v>98</v>
      </c>
      <c r="B164" s="149">
        <v>509285.26</v>
      </c>
      <c r="C164" s="150">
        <v>211640</v>
      </c>
      <c r="D164" s="180">
        <v>0</v>
      </c>
      <c r="E164" s="150">
        <v>0</v>
      </c>
      <c r="F164" s="131"/>
      <c r="G164" s="171"/>
      <c r="H164" s="127"/>
      <c r="I164" s="71"/>
      <c r="J164" s="58"/>
    </row>
    <row r="165" spans="1:10" x14ac:dyDescent="0.45">
      <c r="A165" s="137" t="s">
        <v>136</v>
      </c>
      <c r="B165" s="149">
        <v>138600</v>
      </c>
      <c r="C165" s="150">
        <v>52910</v>
      </c>
      <c r="D165" s="180">
        <v>0</v>
      </c>
      <c r="E165" s="150">
        <v>0</v>
      </c>
      <c r="F165" s="131">
        <f t="shared" si="4"/>
        <v>2.1193463322258311E-4</v>
      </c>
      <c r="G165" s="171">
        <f t="shared" si="5"/>
        <v>0</v>
      </c>
      <c r="H165" s="127"/>
      <c r="I165" s="71"/>
      <c r="J165" s="58"/>
    </row>
    <row r="166" spans="1:10" x14ac:dyDescent="0.45">
      <c r="A166" s="137" t="s">
        <v>52</v>
      </c>
      <c r="B166" s="149">
        <v>95155.199999999997</v>
      </c>
      <c r="C166" s="150">
        <v>40320</v>
      </c>
      <c r="D166" s="180">
        <v>0</v>
      </c>
      <c r="E166" s="150">
        <v>0</v>
      </c>
      <c r="F166" s="131">
        <f t="shared" si="4"/>
        <v>1.6150452488252788E-4</v>
      </c>
      <c r="G166" s="171">
        <f t="shared" si="5"/>
        <v>0</v>
      </c>
      <c r="H166" s="127"/>
      <c r="I166" s="71"/>
      <c r="J166" s="58"/>
    </row>
    <row r="167" spans="1:10" x14ac:dyDescent="0.45">
      <c r="A167" s="137" t="s">
        <v>68</v>
      </c>
      <c r="B167" s="149">
        <v>532154</v>
      </c>
      <c r="C167" s="150">
        <v>219819</v>
      </c>
      <c r="D167" s="180">
        <v>0</v>
      </c>
      <c r="E167" s="150">
        <v>0</v>
      </c>
      <c r="F167" s="131">
        <f t="shared" si="4"/>
        <v>8.805000782527877E-4</v>
      </c>
      <c r="G167" s="171">
        <f t="shared" si="5"/>
        <v>0</v>
      </c>
      <c r="H167" s="127"/>
      <c r="I167" s="71"/>
      <c r="J167" s="58"/>
    </row>
    <row r="168" spans="1:10" ht="16.5" thickBot="1" x14ac:dyDescent="0.5">
      <c r="A168" s="157" t="s">
        <v>88</v>
      </c>
      <c r="B168" s="158">
        <v>109476.08</v>
      </c>
      <c r="C168" s="159">
        <v>47619</v>
      </c>
      <c r="D168" s="178">
        <v>0</v>
      </c>
      <c r="E168" s="159">
        <v>0</v>
      </c>
      <c r="F168" s="132">
        <f t="shared" si="4"/>
        <v>1.9074116990032479E-4</v>
      </c>
      <c r="G168" s="179">
        <f t="shared" si="5"/>
        <v>0</v>
      </c>
      <c r="H168" s="127"/>
      <c r="I168" s="71"/>
      <c r="J168" s="58"/>
    </row>
    <row r="169" spans="1:10" x14ac:dyDescent="0.45">
      <c r="I169" s="71"/>
      <c r="J169" s="58"/>
    </row>
    <row r="170" spans="1:10" x14ac:dyDescent="0.45">
      <c r="I170" s="71"/>
      <c r="J170" s="58"/>
    </row>
    <row r="171" spans="1:10" x14ac:dyDescent="0.45">
      <c r="I171" s="71"/>
      <c r="J171" s="58"/>
    </row>
    <row r="172" spans="1:10" x14ac:dyDescent="0.45">
      <c r="I172" s="71"/>
      <c r="J172" s="58"/>
    </row>
    <row r="173" spans="1:10" x14ac:dyDescent="0.45">
      <c r="I173" s="71"/>
      <c r="J173" s="58"/>
    </row>
    <row r="174" spans="1:10" x14ac:dyDescent="0.45">
      <c r="I174" s="71"/>
      <c r="J174" s="58"/>
    </row>
    <row r="175" spans="1:10" x14ac:dyDescent="0.45">
      <c r="I175" s="71"/>
      <c r="J175" s="58"/>
    </row>
    <row r="176" spans="1:10" x14ac:dyDescent="0.45">
      <c r="I176" s="71"/>
      <c r="J176" s="58"/>
    </row>
    <row r="177" spans="9:10" x14ac:dyDescent="0.45">
      <c r="I177" s="71"/>
      <c r="J177" s="58"/>
    </row>
    <row r="178" spans="9:10" x14ac:dyDescent="0.45">
      <c r="I178" s="71"/>
      <c r="J178" s="58"/>
    </row>
    <row r="179" spans="9:10" x14ac:dyDescent="0.45">
      <c r="I179" s="71"/>
      <c r="J179" s="58"/>
    </row>
    <row r="180" spans="9:10" x14ac:dyDescent="0.45">
      <c r="I180" s="71"/>
      <c r="J180" s="58"/>
    </row>
    <row r="181" spans="9:10" x14ac:dyDescent="0.45">
      <c r="I181" s="71"/>
      <c r="J181" s="58"/>
    </row>
    <row r="182" spans="9:10" x14ac:dyDescent="0.45">
      <c r="I182" s="71"/>
      <c r="J182" s="58"/>
    </row>
  </sheetData>
  <mergeCells count="11">
    <mergeCell ref="H96:H105"/>
    <mergeCell ref="K10:L11"/>
    <mergeCell ref="A1:A3"/>
    <mergeCell ref="B10:C10"/>
    <mergeCell ref="D10:E10"/>
    <mergeCell ref="A10:A11"/>
    <mergeCell ref="A94:A95"/>
    <mergeCell ref="B94:C94"/>
    <mergeCell ref="D94:E94"/>
    <mergeCell ref="F94:F95"/>
    <mergeCell ref="G94:G95"/>
  </mergeCells>
  <phoneticPr fontId="11" type="noConversion"/>
  <conditionalFormatting sqref="F12:G93">
    <cfRule type="cellIs" dxfId="6" priority="4" operator="lessThan">
      <formula>0</formula>
    </cfRule>
  </conditionalFormatting>
  <conditionalFormatting sqref="F94:G94">
    <cfRule type="cellIs" dxfId="5" priority="1" stopIfTrue="1" operator="lessThan">
      <formula>0</formula>
    </cfRule>
  </conditionalFormatting>
  <conditionalFormatting sqref="F61:H93 F1:H10 H94:H96 F96:G96 F98:G65145 H108:H65150">
    <cfRule type="cellIs" dxfId="4" priority="54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AED4-CA46-4E41-89CA-43170A51EB93}">
  <dimension ref="A1:O177"/>
  <sheetViews>
    <sheetView showGridLines="0" zoomScale="70" zoomScaleNormal="70" workbookViewId="0">
      <selection activeCell="J99" sqref="J99"/>
    </sheetView>
  </sheetViews>
  <sheetFormatPr baseColWidth="10" defaultColWidth="9.08984375" defaultRowHeight="16" x14ac:dyDescent="0.45"/>
  <cols>
    <col min="1" max="1" width="32" style="1" customWidth="1"/>
    <col min="2" max="2" width="18.453125" style="35" customWidth="1"/>
    <col min="3" max="3" width="17.54296875" style="41" customWidth="1"/>
    <col min="4" max="4" width="18.6328125" style="35" bestFit="1" customWidth="1"/>
    <col min="5" max="5" width="16.453125" style="41" bestFit="1" customWidth="1"/>
    <col min="6" max="6" width="16.453125" style="31" bestFit="1" customWidth="1"/>
    <col min="7" max="7" width="16.453125" style="31" customWidth="1"/>
    <col min="8" max="8" width="16.453125" style="31" bestFit="1" customWidth="1"/>
    <col min="9" max="9" width="10.453125" style="61" customWidth="1"/>
    <col min="10" max="10" width="15.08984375" style="1" bestFit="1" customWidth="1"/>
    <col min="11" max="11" width="19.453125" style="1" bestFit="1" customWidth="1"/>
    <col min="12" max="12" width="18.6328125" style="1" customWidth="1"/>
    <col min="13" max="13" width="20.453125" style="1" customWidth="1"/>
    <col min="14" max="14" width="13.6328125" style="1" bestFit="1" customWidth="1"/>
    <col min="15" max="16384" width="9.08984375" style="1"/>
  </cols>
  <sheetData>
    <row r="1" spans="1:15" x14ac:dyDescent="0.45">
      <c r="A1" s="231"/>
      <c r="F1" s="30"/>
      <c r="G1" s="30"/>
    </row>
    <row r="2" spans="1:15" x14ac:dyDescent="0.45">
      <c r="A2" s="231"/>
      <c r="B2" s="36"/>
      <c r="D2" s="36"/>
    </row>
    <row r="3" spans="1:15" x14ac:dyDescent="0.45">
      <c r="A3" s="231"/>
      <c r="B3" s="36"/>
      <c r="D3" s="36"/>
    </row>
    <row r="4" spans="1:15" s="2" customFormat="1" x14ac:dyDescent="0.45">
      <c r="A4" s="3" t="s">
        <v>5</v>
      </c>
      <c r="B4" s="37"/>
      <c r="C4" s="42"/>
      <c r="D4" s="36"/>
      <c r="E4" s="42"/>
      <c r="F4" s="30"/>
      <c r="G4" s="30"/>
      <c r="H4" s="30"/>
      <c r="I4" s="62"/>
    </row>
    <row r="5" spans="1:15" s="2" customFormat="1" x14ac:dyDescent="0.45">
      <c r="A5" s="3" t="s">
        <v>96</v>
      </c>
      <c r="B5" s="37"/>
      <c r="C5" s="42"/>
      <c r="D5" s="37"/>
      <c r="E5" s="42"/>
      <c r="F5" s="30"/>
      <c r="G5" s="30"/>
      <c r="H5" s="30"/>
      <c r="I5" s="62"/>
    </row>
    <row r="6" spans="1:15" s="2" customFormat="1" x14ac:dyDescent="0.45">
      <c r="A6" s="3" t="s">
        <v>132</v>
      </c>
      <c r="B6" s="37"/>
      <c r="C6" s="42"/>
      <c r="D6" s="37"/>
      <c r="E6" s="42"/>
      <c r="F6" s="32"/>
      <c r="G6" s="32"/>
      <c r="H6" s="30"/>
      <c r="I6" s="62"/>
    </row>
    <row r="7" spans="1:15" s="2" customFormat="1" x14ac:dyDescent="0.45">
      <c r="A7" s="3" t="s">
        <v>71</v>
      </c>
      <c r="B7" s="37"/>
      <c r="C7" s="42"/>
      <c r="D7" s="37"/>
      <c r="E7" s="42"/>
      <c r="F7" s="30"/>
      <c r="G7" s="30"/>
      <c r="H7" s="30"/>
      <c r="I7" s="63"/>
    </row>
    <row r="8" spans="1:15" s="2" customFormat="1" x14ac:dyDescent="0.45">
      <c r="A8" s="3" t="s">
        <v>7</v>
      </c>
      <c r="B8" s="37"/>
      <c r="C8" s="42"/>
      <c r="D8" s="37"/>
      <c r="E8" s="42"/>
      <c r="F8" s="30"/>
      <c r="G8" s="30"/>
      <c r="H8" s="30"/>
      <c r="I8" s="63"/>
    </row>
    <row r="9" spans="1:15" ht="16.5" thickBot="1" x14ac:dyDescent="0.5">
      <c r="A9" s="28"/>
      <c r="B9" s="36"/>
      <c r="D9" s="36"/>
      <c r="F9" s="55"/>
      <c r="G9" s="55"/>
      <c r="H9" s="55"/>
    </row>
    <row r="10" spans="1:15" ht="15" customHeight="1" thickBot="1" x14ac:dyDescent="0.5">
      <c r="A10" s="219" t="s">
        <v>47</v>
      </c>
      <c r="B10" s="223" t="s">
        <v>130</v>
      </c>
      <c r="C10" s="222"/>
      <c r="D10" s="223" t="s">
        <v>131</v>
      </c>
      <c r="E10" s="222"/>
      <c r="F10" s="118"/>
      <c r="G10" s="119" t="s">
        <v>29</v>
      </c>
      <c r="H10" s="120"/>
      <c r="I10" s="64"/>
      <c r="K10" s="227" t="s">
        <v>113</v>
      </c>
      <c r="L10" s="228"/>
    </row>
    <row r="11" spans="1:15" ht="15" customHeight="1" thickBot="1" x14ac:dyDescent="0.5">
      <c r="A11" s="220"/>
      <c r="B11" s="51" t="s">
        <v>4</v>
      </c>
      <c r="C11" s="45" t="s">
        <v>0</v>
      </c>
      <c r="D11" s="46" t="s">
        <v>4</v>
      </c>
      <c r="E11" s="45" t="s">
        <v>0</v>
      </c>
      <c r="F11" s="46" t="s">
        <v>4</v>
      </c>
      <c r="G11" s="45" t="s">
        <v>0</v>
      </c>
      <c r="H11" s="83" t="s">
        <v>30</v>
      </c>
      <c r="I11" s="1"/>
      <c r="J11" s="24"/>
      <c r="K11" s="229"/>
      <c r="L11" s="230"/>
      <c r="M11" s="5"/>
      <c r="N11" s="5"/>
      <c r="O11" s="5"/>
    </row>
    <row r="12" spans="1:15" ht="16.5" thickBot="1" x14ac:dyDescent="0.5">
      <c r="A12" s="142" t="s">
        <v>41</v>
      </c>
      <c r="B12" s="143">
        <v>737276078.09000003</v>
      </c>
      <c r="C12" s="144">
        <v>346354595</v>
      </c>
      <c r="D12" s="143">
        <v>878207491.07200003</v>
      </c>
      <c r="E12" s="144">
        <v>414562811</v>
      </c>
      <c r="F12" s="145">
        <v>0.1911514793035185</v>
      </c>
      <c r="G12" s="145">
        <v>0.19693174851628581</v>
      </c>
      <c r="H12" s="145">
        <v>0.5113728042157043</v>
      </c>
      <c r="I12" s="78"/>
      <c r="J12" s="24"/>
      <c r="K12" s="50">
        <v>2025</v>
      </c>
      <c r="L12" s="50">
        <v>2026</v>
      </c>
    </row>
    <row r="13" spans="1:15" ht="16.5" thickBot="1" x14ac:dyDescent="0.5">
      <c r="A13" s="137" t="s">
        <v>41</v>
      </c>
      <c r="B13" s="149">
        <v>737276078.09000003</v>
      </c>
      <c r="C13" s="150">
        <v>346354595</v>
      </c>
      <c r="D13" s="149">
        <v>878207491.07200003</v>
      </c>
      <c r="E13" s="150">
        <v>414562811</v>
      </c>
      <c r="F13" s="124">
        <v>0.1911514793035185</v>
      </c>
      <c r="G13" s="124">
        <v>0.19693174851628581</v>
      </c>
      <c r="H13" s="124">
        <v>0.5113728042157043</v>
      </c>
      <c r="I13" s="78"/>
      <c r="J13" s="47" t="s">
        <v>41</v>
      </c>
      <c r="K13" s="79">
        <f>+C12/$C$96</f>
        <v>0.48130299346979932</v>
      </c>
      <c r="L13" s="80">
        <f>+H12</f>
        <v>0.5113728042157043</v>
      </c>
    </row>
    <row r="14" spans="1:15" ht="16.5" thickBot="1" x14ac:dyDescent="0.5">
      <c r="A14" s="142" t="s">
        <v>1</v>
      </c>
      <c r="B14" s="143">
        <v>423286902.67799997</v>
      </c>
      <c r="C14" s="144">
        <v>143223641</v>
      </c>
      <c r="D14" s="143">
        <v>551621712.76999998</v>
      </c>
      <c r="E14" s="144">
        <v>183675917</v>
      </c>
      <c r="F14" s="145">
        <v>0.30318634779405401</v>
      </c>
      <c r="G14" s="145">
        <v>0.28244133243337938</v>
      </c>
      <c r="H14" s="145">
        <v>0.2265684867309069</v>
      </c>
      <c r="I14" s="78"/>
      <c r="J14" s="48" t="s">
        <v>1</v>
      </c>
      <c r="K14" s="79">
        <f>+C14/$C$96</f>
        <v>0.19902714773841496</v>
      </c>
      <c r="L14" s="81">
        <f>+H14</f>
        <v>0.2265684867309069</v>
      </c>
    </row>
    <row r="15" spans="1:15" ht="16.5" thickBot="1" x14ac:dyDescent="0.5">
      <c r="A15" s="137" t="s">
        <v>82</v>
      </c>
      <c r="B15" s="149">
        <v>423286902.67799997</v>
      </c>
      <c r="C15" s="150">
        <v>143223641</v>
      </c>
      <c r="D15" s="149">
        <v>551621712.76999998</v>
      </c>
      <c r="E15" s="150">
        <v>183675917</v>
      </c>
      <c r="F15" s="124">
        <v>0.30318634779405401</v>
      </c>
      <c r="G15" s="124">
        <v>0.28244133243337938</v>
      </c>
      <c r="H15" s="124">
        <v>0.2265684867309069</v>
      </c>
      <c r="I15" s="78"/>
      <c r="J15" s="48" t="s">
        <v>2</v>
      </c>
      <c r="K15" s="79">
        <f>+C16/$C$96</f>
        <v>0.21584514924265064</v>
      </c>
      <c r="L15" s="81">
        <f>+H16</f>
        <v>0.16950932229779489</v>
      </c>
    </row>
    <row r="16" spans="1:15" ht="16.5" thickBot="1" x14ac:dyDescent="0.5">
      <c r="A16" s="142" t="s">
        <v>2</v>
      </c>
      <c r="B16" s="143">
        <v>387612525.36000001</v>
      </c>
      <c r="C16" s="144">
        <v>155326188</v>
      </c>
      <c r="D16" s="143">
        <v>342271687.01999998</v>
      </c>
      <c r="E16" s="144">
        <v>137418847</v>
      </c>
      <c r="F16" s="145">
        <v>-0.1169746470341461</v>
      </c>
      <c r="G16" s="145">
        <v>-0.1152886144350623</v>
      </c>
      <c r="H16" s="145">
        <v>0.16950932229779489</v>
      </c>
      <c r="I16" s="78"/>
      <c r="J16" s="48" t="s">
        <v>60</v>
      </c>
      <c r="K16" s="79">
        <f>+C43/$C$96</f>
        <v>6.6992427369354138E-2</v>
      </c>
      <c r="L16" s="81">
        <f>+H43</f>
        <v>4.673827417935885E-2</v>
      </c>
    </row>
    <row r="17" spans="1:13" ht="16.5" thickBot="1" x14ac:dyDescent="0.5">
      <c r="A17" s="137" t="s">
        <v>40</v>
      </c>
      <c r="B17" s="149">
        <v>93088634.599999994</v>
      </c>
      <c r="C17" s="150">
        <v>39113992</v>
      </c>
      <c r="D17" s="149">
        <v>80560998.980000004</v>
      </c>
      <c r="E17" s="150">
        <v>33983466</v>
      </c>
      <c r="F17" s="124">
        <v>-0.1345774988948005</v>
      </c>
      <c r="G17" s="124">
        <v>-0.13116855983403591</v>
      </c>
      <c r="H17" s="124">
        <v>4.1919390365647263E-2</v>
      </c>
      <c r="I17" s="78"/>
      <c r="J17" s="48" t="s">
        <v>89</v>
      </c>
      <c r="K17" s="79">
        <f>+C63/$C$96</f>
        <v>2.430123618619328E-2</v>
      </c>
      <c r="L17" s="81">
        <f>+H63</f>
        <v>3.5256391982872518E-2</v>
      </c>
    </row>
    <row r="18" spans="1:13" ht="16.5" thickBot="1" x14ac:dyDescent="0.5">
      <c r="A18" s="137" t="s">
        <v>38</v>
      </c>
      <c r="B18" s="149">
        <v>83463306.709999993</v>
      </c>
      <c r="C18" s="150">
        <v>34328306</v>
      </c>
      <c r="D18" s="149">
        <v>58024678.990000002</v>
      </c>
      <c r="E18" s="150">
        <v>24420146</v>
      </c>
      <c r="F18" s="124">
        <v>-0.30478816048336738</v>
      </c>
      <c r="G18" s="124">
        <v>-0.28862944766339471</v>
      </c>
      <c r="H18" s="124">
        <v>3.0122814222660499E-2</v>
      </c>
      <c r="I18" s="78"/>
      <c r="J18" s="49" t="s">
        <v>90</v>
      </c>
      <c r="K18" s="79">
        <f>+C85/$C$96</f>
        <v>1.1696345521733013E-2</v>
      </c>
      <c r="L18" s="81">
        <f>+H85</f>
        <v>9.4729726416886741E-3</v>
      </c>
    </row>
    <row r="19" spans="1:13" ht="16.5" thickBot="1" x14ac:dyDescent="0.5">
      <c r="A19" s="137" t="s">
        <v>39</v>
      </c>
      <c r="B19" s="149">
        <v>57335463.770000003</v>
      </c>
      <c r="C19" s="150">
        <v>23206556</v>
      </c>
      <c r="D19" s="149">
        <v>47826878.649999999</v>
      </c>
      <c r="E19" s="150">
        <v>19493228</v>
      </c>
      <c r="F19" s="124">
        <v>-0.16584125242526149</v>
      </c>
      <c r="G19" s="124">
        <v>-0.16001202418833721</v>
      </c>
      <c r="H19" s="124">
        <v>2.4045347052550951E-2</v>
      </c>
      <c r="I19" s="78"/>
      <c r="J19" s="49" t="s">
        <v>54</v>
      </c>
      <c r="K19" s="79">
        <f>+C94/$C$96</f>
        <v>8.3470047185466229E-4</v>
      </c>
      <c r="L19" s="81">
        <f>+H94</f>
        <v>1.081747951673831E-3</v>
      </c>
    </row>
    <row r="20" spans="1:13" x14ac:dyDescent="0.45">
      <c r="A20" s="137" t="s">
        <v>37</v>
      </c>
      <c r="B20" s="149">
        <v>24643315.550000001</v>
      </c>
      <c r="C20" s="150">
        <v>10827976</v>
      </c>
      <c r="D20" s="149">
        <v>28718645.489999998</v>
      </c>
      <c r="E20" s="150">
        <v>13457602</v>
      </c>
      <c r="F20" s="124">
        <v>0.16537263144366121</v>
      </c>
      <c r="G20" s="124">
        <v>0.24285480499772061</v>
      </c>
      <c r="H20" s="124">
        <v>1.6600262952093089E-2</v>
      </c>
      <c r="I20" s="78"/>
      <c r="L20" s="24"/>
    </row>
    <row r="21" spans="1:13" x14ac:dyDescent="0.45">
      <c r="A21" s="137" t="s">
        <v>62</v>
      </c>
      <c r="B21" s="149">
        <v>16312512.050000001</v>
      </c>
      <c r="C21" s="150">
        <v>7389554</v>
      </c>
      <c r="D21" s="149">
        <v>19433885.390000001</v>
      </c>
      <c r="E21" s="150">
        <v>8780596</v>
      </c>
      <c r="F21" s="124">
        <v>0.19134841589281759</v>
      </c>
      <c r="G21" s="124">
        <v>0.18824437848346459</v>
      </c>
      <c r="H21" s="124">
        <v>1.0831068007219769E-2</v>
      </c>
      <c r="I21" s="78"/>
    </row>
    <row r="22" spans="1:13" x14ac:dyDescent="0.45">
      <c r="A22" s="137" t="s">
        <v>84</v>
      </c>
      <c r="B22" s="149">
        <v>17932358.43</v>
      </c>
      <c r="C22" s="150">
        <v>5596588</v>
      </c>
      <c r="D22" s="149">
        <v>25853076.93</v>
      </c>
      <c r="E22" s="150">
        <v>7935926</v>
      </c>
      <c r="F22" s="124">
        <v>0.44169976475314071</v>
      </c>
      <c r="G22" s="124">
        <v>0.41799360610429059</v>
      </c>
      <c r="H22" s="124">
        <v>9.7891480494334982E-3</v>
      </c>
      <c r="I22" s="78"/>
      <c r="M22" s="44"/>
    </row>
    <row r="23" spans="1:13" x14ac:dyDescent="0.45">
      <c r="A23" s="137" t="s">
        <v>34</v>
      </c>
      <c r="B23" s="149">
        <v>15754841.35</v>
      </c>
      <c r="C23" s="150">
        <v>6419464</v>
      </c>
      <c r="D23" s="149">
        <v>14173800.84</v>
      </c>
      <c r="E23" s="150">
        <v>5692348</v>
      </c>
      <c r="F23" s="124">
        <v>-0.1003526773057604</v>
      </c>
      <c r="G23" s="124">
        <v>-0.11326740051817411</v>
      </c>
      <c r="H23" s="124">
        <v>7.0216427573665217E-3</v>
      </c>
      <c r="I23" s="78"/>
      <c r="M23" s="44"/>
    </row>
    <row r="24" spans="1:13" x14ac:dyDescent="0.45">
      <c r="A24" s="137" t="s">
        <v>85</v>
      </c>
      <c r="B24" s="149">
        <v>23434134.239999998</v>
      </c>
      <c r="C24" s="150">
        <v>7523936</v>
      </c>
      <c r="D24" s="149">
        <v>17448643.030000001</v>
      </c>
      <c r="E24" s="150">
        <v>5375046</v>
      </c>
      <c r="F24" s="124">
        <v>-0.25541763773731779</v>
      </c>
      <c r="G24" s="124">
        <v>-0.28560716093278837</v>
      </c>
      <c r="H24" s="124">
        <v>6.6302434103487507E-3</v>
      </c>
      <c r="I24" s="78"/>
    </row>
    <row r="25" spans="1:13" x14ac:dyDescent="0.45">
      <c r="A25" s="137" t="s">
        <v>83</v>
      </c>
      <c r="B25" s="149">
        <v>18780448.219999999</v>
      </c>
      <c r="C25" s="150">
        <v>5664539</v>
      </c>
      <c r="D25" s="149">
        <v>14837998.800000001</v>
      </c>
      <c r="E25" s="150">
        <v>4493804</v>
      </c>
      <c r="F25" s="124">
        <v>-0.20992307392331219</v>
      </c>
      <c r="G25" s="124">
        <v>-0.20667789558867899</v>
      </c>
      <c r="H25" s="124">
        <v>5.5432110457099082E-3</v>
      </c>
      <c r="I25" s="78"/>
    </row>
    <row r="26" spans="1:13" x14ac:dyDescent="0.45">
      <c r="A26" s="137" t="s">
        <v>35</v>
      </c>
      <c r="B26" s="149">
        <v>13386373.609999999</v>
      </c>
      <c r="C26" s="150">
        <v>5986970</v>
      </c>
      <c r="D26" s="149">
        <v>8930492.0899999999</v>
      </c>
      <c r="E26" s="150">
        <v>3905154</v>
      </c>
      <c r="F26" s="124">
        <v>-0.33286696231691382</v>
      </c>
      <c r="G26" s="124">
        <v>-0.34772447498484199</v>
      </c>
      <c r="H26" s="124">
        <v>4.8170976722612356E-3</v>
      </c>
      <c r="I26" s="78"/>
    </row>
    <row r="27" spans="1:13" x14ac:dyDescent="0.45">
      <c r="A27" s="137" t="s">
        <v>97</v>
      </c>
      <c r="B27" s="149">
        <v>2336512.04</v>
      </c>
      <c r="C27" s="150">
        <v>930076</v>
      </c>
      <c r="D27" s="149">
        <v>6332787.6500000004</v>
      </c>
      <c r="E27" s="150">
        <v>2592422</v>
      </c>
      <c r="F27" s="124">
        <v>1.7103595194827239</v>
      </c>
      <c r="G27" s="124">
        <v>1.787322756419905</v>
      </c>
      <c r="H27" s="124">
        <v>3.1978124247389011E-3</v>
      </c>
      <c r="I27" s="78"/>
    </row>
    <row r="28" spans="1:13" x14ac:dyDescent="0.45">
      <c r="A28" s="137" t="s">
        <v>33</v>
      </c>
      <c r="B28" s="149">
        <v>3122550.49</v>
      </c>
      <c r="C28" s="150">
        <v>1348822</v>
      </c>
      <c r="D28" s="149">
        <v>4315635.97</v>
      </c>
      <c r="E28" s="150">
        <v>1821542</v>
      </c>
      <c r="F28" s="124">
        <v>0.38208684977900842</v>
      </c>
      <c r="G28" s="124">
        <v>0.35046877942382332</v>
      </c>
      <c r="H28" s="124">
        <v>2.2469141365810612E-3</v>
      </c>
      <c r="I28" s="78"/>
    </row>
    <row r="29" spans="1:13" x14ac:dyDescent="0.45">
      <c r="A29" s="137" t="s">
        <v>86</v>
      </c>
      <c r="B29" s="149">
        <v>8372971.7199999997</v>
      </c>
      <c r="C29" s="150">
        <v>3307602</v>
      </c>
      <c r="D29" s="149">
        <v>3423012.99</v>
      </c>
      <c r="E29" s="150">
        <v>1273793</v>
      </c>
      <c r="F29" s="124">
        <v>-0.5911830226508874</v>
      </c>
      <c r="G29" s="124">
        <v>-0.61488927627931056</v>
      </c>
      <c r="H29" s="124">
        <v>1.5712530914895181E-3</v>
      </c>
      <c r="I29" s="78"/>
    </row>
    <row r="30" spans="1:13" x14ac:dyDescent="0.45">
      <c r="A30" s="137" t="s">
        <v>87</v>
      </c>
      <c r="B30" s="149">
        <v>1747031.47</v>
      </c>
      <c r="C30" s="150">
        <v>762125</v>
      </c>
      <c r="D30" s="149">
        <v>2614635.96</v>
      </c>
      <c r="E30" s="150">
        <v>1069548</v>
      </c>
      <c r="F30" s="124">
        <v>0.49661640611430991</v>
      </c>
      <c r="G30" s="124">
        <v>0.40337608659996721</v>
      </c>
      <c r="H30" s="124">
        <v>1.3193121657101509E-3</v>
      </c>
      <c r="I30" s="78"/>
    </row>
    <row r="31" spans="1:13" x14ac:dyDescent="0.45">
      <c r="A31" s="137" t="s">
        <v>36</v>
      </c>
      <c r="B31" s="149">
        <v>3113036.53</v>
      </c>
      <c r="C31" s="150">
        <v>1090453</v>
      </c>
      <c r="D31" s="149">
        <v>3781974.54</v>
      </c>
      <c r="E31" s="150">
        <v>979846</v>
      </c>
      <c r="F31" s="124">
        <v>0.21488280126285589</v>
      </c>
      <c r="G31" s="124">
        <v>-0.10143215709434519</v>
      </c>
      <c r="H31" s="124">
        <v>1.208662676497389E-3</v>
      </c>
      <c r="I31" s="78"/>
    </row>
    <row r="32" spans="1:13" x14ac:dyDescent="0.45">
      <c r="A32" s="137" t="s">
        <v>66</v>
      </c>
      <c r="B32" s="149">
        <v>1725619.06</v>
      </c>
      <c r="C32" s="150">
        <v>740677</v>
      </c>
      <c r="D32" s="149">
        <v>1085998.1200000001</v>
      </c>
      <c r="E32" s="150">
        <v>432788</v>
      </c>
      <c r="F32" s="124">
        <v>-0.37066172646470419</v>
      </c>
      <c r="G32" s="124">
        <v>-0.41568591977339647</v>
      </c>
      <c r="H32" s="124">
        <v>5.3385399586868931E-4</v>
      </c>
      <c r="I32" s="78"/>
    </row>
    <row r="33" spans="1:9" x14ac:dyDescent="0.45">
      <c r="A33" s="137" t="s">
        <v>67</v>
      </c>
      <c r="B33" s="149">
        <v>305249.88</v>
      </c>
      <c r="C33" s="150">
        <v>94797</v>
      </c>
      <c r="D33" s="149">
        <v>1146701</v>
      </c>
      <c r="E33" s="150">
        <v>391365</v>
      </c>
      <c r="F33" s="124">
        <v>2.7565977093914009</v>
      </c>
      <c r="G33" s="124">
        <v>3.1284534320706352</v>
      </c>
      <c r="H33" s="124">
        <v>4.8275776845279819E-4</v>
      </c>
      <c r="I33" s="78"/>
    </row>
    <row r="34" spans="1:9" x14ac:dyDescent="0.45">
      <c r="A34" s="137" t="s">
        <v>58</v>
      </c>
      <c r="B34" s="149">
        <v>485713.91999999998</v>
      </c>
      <c r="C34" s="150">
        <v>208568</v>
      </c>
      <c r="D34" s="149">
        <v>855881.89</v>
      </c>
      <c r="E34" s="150">
        <v>338945</v>
      </c>
      <c r="F34" s="124">
        <v>0.76211110029541684</v>
      </c>
      <c r="G34" s="124">
        <v>0.62510548118599218</v>
      </c>
      <c r="H34" s="124">
        <v>4.1809648749436889E-4</v>
      </c>
      <c r="I34" s="78"/>
    </row>
    <row r="35" spans="1:9" x14ac:dyDescent="0.45">
      <c r="A35" s="137" t="s">
        <v>57</v>
      </c>
      <c r="B35" s="149">
        <v>526490.05999999994</v>
      </c>
      <c r="C35" s="150">
        <v>161129</v>
      </c>
      <c r="D35" s="149">
        <v>820304.74</v>
      </c>
      <c r="E35" s="150">
        <v>247624</v>
      </c>
      <c r="F35" s="124">
        <v>0.55806310949156401</v>
      </c>
      <c r="G35" s="124">
        <v>0.53680591327445715</v>
      </c>
      <c r="H35" s="124">
        <v>3.0544992438096328E-4</v>
      </c>
      <c r="I35" s="78"/>
    </row>
    <row r="36" spans="1:9" x14ac:dyDescent="0.45">
      <c r="A36" s="137" t="s">
        <v>114</v>
      </c>
      <c r="B36" s="149">
        <v>367995.3</v>
      </c>
      <c r="C36" s="150">
        <v>135044</v>
      </c>
      <c r="D36" s="149">
        <v>509517.85</v>
      </c>
      <c r="E36" s="150">
        <v>178104</v>
      </c>
      <c r="F36" s="124">
        <v>0.38457705845699652</v>
      </c>
      <c r="G36" s="124">
        <v>0.3188590385355885</v>
      </c>
      <c r="H36" s="124">
        <v>2.196953983941261E-4</v>
      </c>
      <c r="I36" s="78"/>
    </row>
    <row r="37" spans="1:9" x14ac:dyDescent="0.45">
      <c r="A37" s="137" t="s">
        <v>92</v>
      </c>
      <c r="B37" s="149">
        <v>120016.02</v>
      </c>
      <c r="C37" s="150">
        <v>48787</v>
      </c>
      <c r="D37" s="149">
        <v>408199.2</v>
      </c>
      <c r="E37" s="150">
        <v>166429</v>
      </c>
      <c r="F37" s="124">
        <v>2.4012059390071432</v>
      </c>
      <c r="G37" s="124">
        <v>2.4113390862319881</v>
      </c>
      <c r="H37" s="124">
        <v>2.0529401618905819E-4</v>
      </c>
      <c r="I37" s="78"/>
    </row>
    <row r="38" spans="1:9" x14ac:dyDescent="0.45">
      <c r="A38" s="137" t="s">
        <v>115</v>
      </c>
      <c r="B38" s="149">
        <v>209210.58</v>
      </c>
      <c r="C38" s="150">
        <v>97831</v>
      </c>
      <c r="D38" s="149">
        <v>371826.96</v>
      </c>
      <c r="E38" s="150">
        <v>144729</v>
      </c>
      <c r="F38" s="124">
        <v>0.77728564205500494</v>
      </c>
      <c r="G38" s="124">
        <v>0.47937770236428129</v>
      </c>
      <c r="H38" s="124">
        <v>1.7852656489569839E-4</v>
      </c>
      <c r="I38" s="78"/>
    </row>
    <row r="39" spans="1:9" x14ac:dyDescent="0.45">
      <c r="A39" s="137" t="s">
        <v>91</v>
      </c>
      <c r="B39" s="149">
        <v>412709.76</v>
      </c>
      <c r="C39" s="150">
        <v>186480</v>
      </c>
      <c r="D39" s="149">
        <v>235165.33</v>
      </c>
      <c r="E39" s="150">
        <v>96421</v>
      </c>
      <c r="F39" s="124">
        <v>-0.43019198285981902</v>
      </c>
      <c r="G39" s="124">
        <v>-0.48294187044187042</v>
      </c>
      <c r="H39" s="124">
        <v>1.189375309288957E-4</v>
      </c>
      <c r="I39" s="78"/>
    </row>
    <row r="40" spans="1:9" x14ac:dyDescent="0.45">
      <c r="A40" s="137" t="s">
        <v>110</v>
      </c>
      <c r="B40" s="149">
        <v>0</v>
      </c>
      <c r="C40" s="150">
        <v>0</v>
      </c>
      <c r="D40" s="149">
        <v>286191.82</v>
      </c>
      <c r="E40" s="150">
        <v>94397</v>
      </c>
      <c r="F40" s="124"/>
      <c r="G40" s="124"/>
      <c r="H40" s="124">
        <v>1.164408801723169E-4</v>
      </c>
      <c r="I40" s="78"/>
    </row>
    <row r="41" spans="1:9" x14ac:dyDescent="0.45">
      <c r="A41" s="137" t="s">
        <v>116</v>
      </c>
      <c r="B41" s="149">
        <v>341910</v>
      </c>
      <c r="C41" s="150">
        <v>51985</v>
      </c>
      <c r="D41" s="149">
        <v>274753.81</v>
      </c>
      <c r="E41" s="150">
        <v>53578</v>
      </c>
      <c r="F41" s="124">
        <v>-0.1964148167646457</v>
      </c>
      <c r="G41" s="124">
        <v>3.0643454842743001E-2</v>
      </c>
      <c r="H41" s="124">
        <v>6.6089700709475859E-5</v>
      </c>
      <c r="I41" s="78"/>
    </row>
    <row r="42" spans="1:9" ht="16.5" thickBot="1" x14ac:dyDescent="0.5">
      <c r="A42" s="137" t="s">
        <v>134</v>
      </c>
      <c r="B42" s="149">
        <v>294120</v>
      </c>
      <c r="C42" s="150">
        <v>103931</v>
      </c>
      <c r="D42" s="149">
        <v>0</v>
      </c>
      <c r="E42" s="150">
        <v>0</v>
      </c>
      <c r="F42" s="124">
        <v>-1</v>
      </c>
      <c r="G42" s="124">
        <v>-1</v>
      </c>
      <c r="H42" s="124">
        <v>0</v>
      </c>
      <c r="I42" s="78"/>
    </row>
    <row r="43" spans="1:9" ht="16.5" thickBot="1" x14ac:dyDescent="0.5">
      <c r="A43" s="142" t="s">
        <v>60</v>
      </c>
      <c r="B43" s="143">
        <v>127155056.87</v>
      </c>
      <c r="C43" s="144">
        <v>48208998</v>
      </c>
      <c r="D43" s="143">
        <v>98817262.980000004</v>
      </c>
      <c r="E43" s="144">
        <v>37890068</v>
      </c>
      <c r="F43" s="145">
        <v>-0.22286014089846079</v>
      </c>
      <c r="G43" s="145">
        <v>-0.21404572648450401</v>
      </c>
      <c r="H43" s="145">
        <v>4.673827417935885E-2</v>
      </c>
      <c r="I43" s="78"/>
    </row>
    <row r="44" spans="1:9" x14ac:dyDescent="0.45">
      <c r="A44" s="137" t="s">
        <v>76</v>
      </c>
      <c r="B44" s="149">
        <v>29749833.199999999</v>
      </c>
      <c r="C44" s="150">
        <v>10999201</v>
      </c>
      <c r="D44" s="149">
        <v>26574153.050000001</v>
      </c>
      <c r="E44" s="150">
        <v>10231837</v>
      </c>
      <c r="F44" s="124">
        <v>-0.10674614975656389</v>
      </c>
      <c r="G44" s="124">
        <v>-6.9765431143589463E-2</v>
      </c>
      <c r="H44" s="124">
        <v>1.262120730594911E-2</v>
      </c>
      <c r="I44" s="78"/>
    </row>
    <row r="45" spans="1:9" x14ac:dyDescent="0.45">
      <c r="A45" s="137" t="s">
        <v>75</v>
      </c>
      <c r="B45" s="149">
        <v>30390908.510000002</v>
      </c>
      <c r="C45" s="150">
        <v>9928317</v>
      </c>
      <c r="D45" s="149">
        <v>22693405.710000001</v>
      </c>
      <c r="E45" s="150">
        <v>7860950</v>
      </c>
      <c r="F45" s="124">
        <v>-0.25328307633406782</v>
      </c>
      <c r="G45" s="124">
        <v>-0.20822935045285121</v>
      </c>
      <c r="H45" s="124">
        <v>9.6966634214071864E-3</v>
      </c>
      <c r="I45" s="78"/>
    </row>
    <row r="46" spans="1:9" x14ac:dyDescent="0.45">
      <c r="A46" s="137" t="s">
        <v>56</v>
      </c>
      <c r="B46" s="149">
        <v>9660175.5600000005</v>
      </c>
      <c r="C46" s="150">
        <v>3899669</v>
      </c>
      <c r="D46" s="149">
        <v>10394156.43</v>
      </c>
      <c r="E46" s="150">
        <v>4215844</v>
      </c>
      <c r="F46" s="124">
        <v>7.5980075666450819E-2</v>
      </c>
      <c r="G46" s="124">
        <v>8.1077394004465564E-2</v>
      </c>
      <c r="H46" s="124">
        <v>5.2003409645346886E-3</v>
      </c>
      <c r="I46" s="78"/>
    </row>
    <row r="47" spans="1:9" x14ac:dyDescent="0.45">
      <c r="A47" s="137" t="s">
        <v>78</v>
      </c>
      <c r="B47" s="149">
        <v>13758421.199999999</v>
      </c>
      <c r="C47" s="150">
        <v>5641535</v>
      </c>
      <c r="D47" s="149">
        <v>10680442.779999999</v>
      </c>
      <c r="E47" s="150">
        <v>4087676</v>
      </c>
      <c r="F47" s="124">
        <v>-0.2237159609563342</v>
      </c>
      <c r="G47" s="124">
        <v>-0.27543195247392771</v>
      </c>
      <c r="H47" s="124">
        <v>5.0422427757159166E-3</v>
      </c>
      <c r="I47" s="78"/>
    </row>
    <row r="48" spans="1:9" x14ac:dyDescent="0.45">
      <c r="A48" s="137" t="s">
        <v>48</v>
      </c>
      <c r="B48" s="149">
        <v>9343743.9700000007</v>
      </c>
      <c r="C48" s="150">
        <v>4236832</v>
      </c>
      <c r="D48" s="149">
        <v>8192241.5300000003</v>
      </c>
      <c r="E48" s="150">
        <v>3499367</v>
      </c>
      <c r="F48" s="124">
        <v>-0.1232377988627614</v>
      </c>
      <c r="G48" s="124">
        <v>-0.1740604772622564</v>
      </c>
      <c r="H48" s="124">
        <v>4.3165500336447126E-3</v>
      </c>
      <c r="I48" s="78"/>
    </row>
    <row r="49" spans="1:11" x14ac:dyDescent="0.45">
      <c r="A49" s="137" t="s">
        <v>80</v>
      </c>
      <c r="B49" s="149">
        <v>4684829.2300000004</v>
      </c>
      <c r="C49" s="150">
        <v>1563268</v>
      </c>
      <c r="D49" s="149">
        <v>4933878.0199999996</v>
      </c>
      <c r="E49" s="150">
        <v>1646495</v>
      </c>
      <c r="F49" s="124">
        <v>5.3160697599216267E-2</v>
      </c>
      <c r="G49" s="124">
        <v>5.3239111911713037E-2</v>
      </c>
      <c r="H49" s="124">
        <v>2.030989618306926E-3</v>
      </c>
      <c r="I49" s="78"/>
    </row>
    <row r="50" spans="1:11" x14ac:dyDescent="0.45">
      <c r="A50" s="137" t="s">
        <v>77</v>
      </c>
      <c r="B50" s="149">
        <v>7984608.1100000003</v>
      </c>
      <c r="C50" s="150">
        <v>3334600</v>
      </c>
      <c r="D50" s="149">
        <v>2656338.35</v>
      </c>
      <c r="E50" s="150">
        <v>1195450</v>
      </c>
      <c r="F50" s="124">
        <v>-0.66731762994439559</v>
      </c>
      <c r="G50" s="124">
        <v>-0.64150122953277755</v>
      </c>
      <c r="H50" s="124">
        <v>1.4746151911818829E-3</v>
      </c>
      <c r="I50" s="78"/>
    </row>
    <row r="51" spans="1:11" x14ac:dyDescent="0.45">
      <c r="A51" s="137" t="s">
        <v>79</v>
      </c>
      <c r="B51" s="149">
        <v>13605772.35</v>
      </c>
      <c r="C51" s="150">
        <v>5308991</v>
      </c>
      <c r="D51" s="149">
        <v>2977189.55</v>
      </c>
      <c r="E51" s="150">
        <v>1149138</v>
      </c>
      <c r="F51" s="124">
        <v>-0.78118187829300267</v>
      </c>
      <c r="G51" s="124">
        <v>-0.78354870068530913</v>
      </c>
      <c r="H51" s="124">
        <v>1.4174882693248291E-3</v>
      </c>
      <c r="I51" s="78"/>
    </row>
    <row r="52" spans="1:11" x14ac:dyDescent="0.45">
      <c r="A52" s="137" t="s">
        <v>81</v>
      </c>
      <c r="B52" s="149">
        <v>3121571.75</v>
      </c>
      <c r="C52" s="150">
        <v>1307287</v>
      </c>
      <c r="D52" s="149">
        <v>2094941.79</v>
      </c>
      <c r="E52" s="150">
        <v>924643</v>
      </c>
      <c r="F52" s="124">
        <v>-0.32888238433090627</v>
      </c>
      <c r="G52" s="124">
        <v>-0.29270083768904609</v>
      </c>
      <c r="H52" s="124">
        <v>1.140568500748663E-3</v>
      </c>
      <c r="I52" s="78"/>
    </row>
    <row r="53" spans="1:11" x14ac:dyDescent="0.45">
      <c r="A53" s="137" t="s">
        <v>53</v>
      </c>
      <c r="B53" s="149">
        <v>1474511.72</v>
      </c>
      <c r="C53" s="150">
        <v>633818</v>
      </c>
      <c r="D53" s="149">
        <v>1796411.98</v>
      </c>
      <c r="E53" s="150">
        <v>742530</v>
      </c>
      <c r="F53" s="124">
        <v>0.2183097330687884</v>
      </c>
      <c r="G53" s="124">
        <v>0.171519268938402</v>
      </c>
      <c r="H53" s="124">
        <v>9.1592790824232171E-4</v>
      </c>
      <c r="I53" s="78"/>
    </row>
    <row r="54" spans="1:11" x14ac:dyDescent="0.45">
      <c r="A54" s="137" t="s">
        <v>104</v>
      </c>
      <c r="B54" s="149">
        <v>447200.84</v>
      </c>
      <c r="C54" s="150">
        <v>185891</v>
      </c>
      <c r="D54" s="149">
        <v>1412326.05</v>
      </c>
      <c r="E54" s="150">
        <v>529470</v>
      </c>
      <c r="F54" s="124">
        <v>2.1581471313873202</v>
      </c>
      <c r="G54" s="124">
        <v>1.8482820577650341</v>
      </c>
      <c r="H54" s="124">
        <v>6.5311347632696602E-4</v>
      </c>
      <c r="I54" s="78"/>
    </row>
    <row r="55" spans="1:11" x14ac:dyDescent="0.45">
      <c r="A55" s="137" t="s">
        <v>103</v>
      </c>
      <c r="B55" s="149">
        <v>852836.74</v>
      </c>
      <c r="C55" s="150">
        <v>329642</v>
      </c>
      <c r="D55" s="149">
        <v>1384641.08</v>
      </c>
      <c r="E55" s="150">
        <v>526867</v>
      </c>
      <c r="F55" s="124">
        <v>0.62357109521336995</v>
      </c>
      <c r="G55" s="124">
        <v>0.59830058062989555</v>
      </c>
      <c r="H55" s="124">
        <v>6.4990261569486385E-4</v>
      </c>
      <c r="I55" s="78"/>
    </row>
    <row r="56" spans="1:11" x14ac:dyDescent="0.45">
      <c r="A56" s="137" t="s">
        <v>111</v>
      </c>
      <c r="B56" s="149">
        <v>0</v>
      </c>
      <c r="C56" s="150">
        <v>0</v>
      </c>
      <c r="D56" s="149">
        <v>1040862.6</v>
      </c>
      <c r="E56" s="150">
        <v>441360</v>
      </c>
      <c r="F56" s="124"/>
      <c r="G56" s="124"/>
      <c r="H56" s="124">
        <v>5.4442775589111695E-4</v>
      </c>
      <c r="I56" s="78"/>
      <c r="J56" s="60"/>
      <c r="K56" s="60"/>
    </row>
    <row r="57" spans="1:11" x14ac:dyDescent="0.45">
      <c r="A57" s="137" t="s">
        <v>98</v>
      </c>
      <c r="B57" s="149">
        <v>1253208.4099999999</v>
      </c>
      <c r="C57" s="150">
        <v>529048</v>
      </c>
      <c r="D57" s="149">
        <v>840966.36</v>
      </c>
      <c r="E57" s="150">
        <v>368148</v>
      </c>
      <c r="F57" s="124">
        <v>-0.32894931657855708</v>
      </c>
      <c r="G57" s="124">
        <v>-0.30413119414495471</v>
      </c>
      <c r="H57" s="124">
        <v>4.5411906261510538E-4</v>
      </c>
      <c r="I57" s="78"/>
      <c r="J57" s="60"/>
      <c r="K57" s="60"/>
    </row>
    <row r="58" spans="1:11" x14ac:dyDescent="0.45">
      <c r="A58" s="137" t="s">
        <v>106</v>
      </c>
      <c r="B58" s="149">
        <v>371046.72</v>
      </c>
      <c r="C58" s="150">
        <v>161893</v>
      </c>
      <c r="D58" s="149">
        <v>791407.3</v>
      </c>
      <c r="E58" s="150">
        <v>315786</v>
      </c>
      <c r="F58" s="124">
        <v>1.13290471884511</v>
      </c>
      <c r="G58" s="124">
        <v>0.95058464541394616</v>
      </c>
      <c r="H58" s="124">
        <v>3.8952932599653858E-4</v>
      </c>
      <c r="I58" s="78"/>
      <c r="J58" s="60"/>
      <c r="K58" s="60"/>
    </row>
    <row r="59" spans="1:11" x14ac:dyDescent="0.45">
      <c r="A59" s="137" t="s">
        <v>135</v>
      </c>
      <c r="B59" s="149">
        <v>0</v>
      </c>
      <c r="C59" s="150">
        <v>0</v>
      </c>
      <c r="D59" s="149">
        <v>114960</v>
      </c>
      <c r="E59" s="150">
        <v>52910</v>
      </c>
      <c r="F59" s="124"/>
      <c r="G59" s="124"/>
      <c r="H59" s="124">
        <v>6.5265707277956775E-5</v>
      </c>
      <c r="I59" s="78"/>
      <c r="J59" s="60"/>
      <c r="K59" s="60"/>
    </row>
    <row r="60" spans="1:11" x14ac:dyDescent="0.45">
      <c r="A60" s="137" t="s">
        <v>105</v>
      </c>
      <c r="B60" s="149">
        <v>317788.56</v>
      </c>
      <c r="C60" s="150">
        <v>96096</v>
      </c>
      <c r="D60" s="149">
        <v>125886.8</v>
      </c>
      <c r="E60" s="150">
        <v>52867</v>
      </c>
      <c r="F60" s="124">
        <v>-0.60386616812134464</v>
      </c>
      <c r="G60" s="124">
        <v>-0.44985223110223099</v>
      </c>
      <c r="H60" s="124">
        <v>6.5212665784610479E-5</v>
      </c>
      <c r="I60" s="78"/>
      <c r="J60" s="60"/>
      <c r="K60" s="60"/>
    </row>
    <row r="61" spans="1:11" x14ac:dyDescent="0.45">
      <c r="A61" s="137" t="s">
        <v>117</v>
      </c>
      <c r="B61" s="149">
        <v>0</v>
      </c>
      <c r="C61" s="150">
        <v>0</v>
      </c>
      <c r="D61" s="149">
        <v>113053.6</v>
      </c>
      <c r="E61" s="150">
        <v>48730</v>
      </c>
      <c r="F61" s="124"/>
      <c r="G61" s="124"/>
      <c r="H61" s="124">
        <v>6.0109580715457068E-5</v>
      </c>
      <c r="I61" s="78"/>
    </row>
    <row r="62" spans="1:11" ht="16.5" thickBot="1" x14ac:dyDescent="0.5">
      <c r="A62" s="137" t="s">
        <v>136</v>
      </c>
      <c r="B62" s="149">
        <v>138600</v>
      </c>
      <c r="C62" s="150">
        <v>52910</v>
      </c>
      <c r="D62" s="149">
        <v>0</v>
      </c>
      <c r="E62" s="150">
        <v>0</v>
      </c>
      <c r="F62" s="124">
        <v>-1</v>
      </c>
      <c r="G62" s="124">
        <v>-1</v>
      </c>
      <c r="H62" s="124">
        <v>0</v>
      </c>
      <c r="I62" s="78"/>
    </row>
    <row r="63" spans="1:11" ht="16.5" thickBot="1" x14ac:dyDescent="0.5">
      <c r="A63" s="142" t="s">
        <v>65</v>
      </c>
      <c r="B63" s="143">
        <v>45907611</v>
      </c>
      <c r="C63" s="144">
        <v>17487622</v>
      </c>
      <c r="D63" s="143">
        <v>75759527.550999999</v>
      </c>
      <c r="E63" s="144">
        <v>28581866</v>
      </c>
      <c r="F63" s="145">
        <v>0.65026072803047841</v>
      </c>
      <c r="G63" s="145">
        <v>0.63440552409012496</v>
      </c>
      <c r="H63" s="145">
        <v>3.5256391982872518E-2</v>
      </c>
      <c r="I63" s="78"/>
    </row>
    <row r="64" spans="1:11" x14ac:dyDescent="0.45">
      <c r="A64" s="137" t="s">
        <v>42</v>
      </c>
      <c r="B64" s="149">
        <v>17582328.550000001</v>
      </c>
      <c r="C64" s="150">
        <v>7189733</v>
      </c>
      <c r="D64" s="149">
        <v>28429983.66</v>
      </c>
      <c r="E64" s="150">
        <v>11390194</v>
      </c>
      <c r="F64" s="124">
        <v>0.61696350851093595</v>
      </c>
      <c r="G64" s="124">
        <v>0.58423045751490355</v>
      </c>
      <c r="H64" s="124">
        <v>1.4050067424742759E-2</v>
      </c>
      <c r="I64" s="78"/>
    </row>
    <row r="65" spans="1:9" x14ac:dyDescent="0.45">
      <c r="A65" s="137" t="s">
        <v>73</v>
      </c>
      <c r="B65" s="149">
        <v>8340234.1100000003</v>
      </c>
      <c r="C65" s="150">
        <v>3022983</v>
      </c>
      <c r="D65" s="149">
        <v>13227375.699999999</v>
      </c>
      <c r="E65" s="150">
        <v>4343222</v>
      </c>
      <c r="F65" s="124">
        <v>0.58597175157712678</v>
      </c>
      <c r="G65" s="124">
        <v>0.4367338486521426</v>
      </c>
      <c r="H65" s="124">
        <v>5.357464670103609E-3</v>
      </c>
      <c r="I65" s="78"/>
    </row>
    <row r="66" spans="1:9" x14ac:dyDescent="0.45">
      <c r="A66" s="137" t="s">
        <v>43</v>
      </c>
      <c r="B66" s="149">
        <v>3677974.17</v>
      </c>
      <c r="C66" s="150">
        <v>1349857</v>
      </c>
      <c r="D66" s="149">
        <v>8955404.1009999998</v>
      </c>
      <c r="E66" s="150">
        <v>3718681</v>
      </c>
      <c r="F66" s="124">
        <v>1.434874114681453</v>
      </c>
      <c r="G66" s="124">
        <v>1.7548703307091049</v>
      </c>
      <c r="H66" s="124">
        <v>4.5870789190342008E-3</v>
      </c>
      <c r="I66" s="78"/>
    </row>
    <row r="67" spans="1:9" x14ac:dyDescent="0.45">
      <c r="A67" s="137" t="s">
        <v>44</v>
      </c>
      <c r="B67" s="149">
        <v>6988499.6900000004</v>
      </c>
      <c r="C67" s="150">
        <v>2422466</v>
      </c>
      <c r="D67" s="149">
        <v>7136128.4699999997</v>
      </c>
      <c r="E67" s="150">
        <v>2538494</v>
      </c>
      <c r="F67" s="124">
        <v>2.1124531236832441E-2</v>
      </c>
      <c r="G67" s="124">
        <v>4.7896647465846882E-2</v>
      </c>
      <c r="H67" s="124">
        <v>3.1312909909440479E-3</v>
      </c>
      <c r="I67" s="78"/>
    </row>
    <row r="68" spans="1:9" x14ac:dyDescent="0.45">
      <c r="A68" s="137" t="s">
        <v>93</v>
      </c>
      <c r="B68" s="149">
        <v>1051162.04</v>
      </c>
      <c r="C68" s="150">
        <v>388931</v>
      </c>
      <c r="D68" s="149">
        <v>3803204.47</v>
      </c>
      <c r="E68" s="150">
        <v>1558193</v>
      </c>
      <c r="F68" s="124">
        <v>2.6180953319052498</v>
      </c>
      <c r="G68" s="124">
        <v>3.0063481697267642</v>
      </c>
      <c r="H68" s="124">
        <v>1.9220670614356701E-3</v>
      </c>
      <c r="I68" s="78"/>
    </row>
    <row r="69" spans="1:9" x14ac:dyDescent="0.45">
      <c r="A69" s="137" t="s">
        <v>69</v>
      </c>
      <c r="B69" s="149">
        <v>911516.51</v>
      </c>
      <c r="C69" s="150">
        <v>301924</v>
      </c>
      <c r="D69" s="149">
        <v>3111965.67</v>
      </c>
      <c r="E69" s="150">
        <v>1124492</v>
      </c>
      <c r="F69" s="124">
        <v>2.41405299394961</v>
      </c>
      <c r="G69" s="124">
        <v>2.724420715146858</v>
      </c>
      <c r="H69" s="124">
        <v>1.3870868589756979E-3</v>
      </c>
      <c r="I69" s="78"/>
    </row>
    <row r="70" spans="1:9" x14ac:dyDescent="0.45">
      <c r="A70" s="137" t="s">
        <v>70</v>
      </c>
      <c r="B70" s="149">
        <v>1169145.6499999999</v>
      </c>
      <c r="C70" s="150">
        <v>405653</v>
      </c>
      <c r="D70" s="149">
        <v>2049689.85</v>
      </c>
      <c r="E70" s="150">
        <v>705476</v>
      </c>
      <c r="F70" s="124">
        <v>0.75315184211650643</v>
      </c>
      <c r="G70" s="124">
        <v>0.73911199966473817</v>
      </c>
      <c r="H70" s="124">
        <v>8.7022094325503365E-4</v>
      </c>
      <c r="I70" s="78"/>
    </row>
    <row r="71" spans="1:9" x14ac:dyDescent="0.45">
      <c r="A71" s="137" t="s">
        <v>74</v>
      </c>
      <c r="B71" s="149">
        <v>1411179.87</v>
      </c>
      <c r="C71" s="150">
        <v>589055</v>
      </c>
      <c r="D71" s="149">
        <v>1531974.75</v>
      </c>
      <c r="E71" s="150">
        <v>648409</v>
      </c>
      <c r="F71" s="124">
        <v>8.5598499927581839E-2</v>
      </c>
      <c r="G71" s="124">
        <v>0.1007613890044223</v>
      </c>
      <c r="H71" s="124">
        <v>7.9982748044590195E-4</v>
      </c>
      <c r="I71" s="78"/>
    </row>
    <row r="72" spans="1:9" x14ac:dyDescent="0.45">
      <c r="A72" s="137" t="s">
        <v>61</v>
      </c>
      <c r="B72" s="149">
        <v>822295</v>
      </c>
      <c r="C72" s="150">
        <v>351879</v>
      </c>
      <c r="D72" s="149">
        <v>1318424.23</v>
      </c>
      <c r="E72" s="150">
        <v>525795</v>
      </c>
      <c r="F72" s="124">
        <v>0.60334701050109762</v>
      </c>
      <c r="G72" s="124">
        <v>0.49424944370081758</v>
      </c>
      <c r="H72" s="124">
        <v>6.4858027893050993E-4</v>
      </c>
      <c r="I72" s="78"/>
    </row>
    <row r="73" spans="1:9" x14ac:dyDescent="0.45">
      <c r="A73" s="137" t="s">
        <v>59</v>
      </c>
      <c r="B73" s="149">
        <v>1004445.55</v>
      </c>
      <c r="C73" s="150">
        <v>325129</v>
      </c>
      <c r="D73" s="149">
        <v>1693641.5</v>
      </c>
      <c r="E73" s="150">
        <v>460588</v>
      </c>
      <c r="F73" s="124">
        <v>0.68614565518260284</v>
      </c>
      <c r="G73" s="124">
        <v>0.41663155239920152</v>
      </c>
      <c r="H73" s="124">
        <v>5.6814593807861559E-4</v>
      </c>
      <c r="I73" s="78"/>
    </row>
    <row r="74" spans="1:9" x14ac:dyDescent="0.45">
      <c r="A74" s="137" t="s">
        <v>107</v>
      </c>
      <c r="B74" s="149">
        <v>668693.32000000007</v>
      </c>
      <c r="C74" s="150">
        <v>280163</v>
      </c>
      <c r="D74" s="149">
        <v>1151816.93</v>
      </c>
      <c r="E74" s="150">
        <v>449612</v>
      </c>
      <c r="F74" s="124">
        <v>0.72248906269917557</v>
      </c>
      <c r="G74" s="124">
        <v>0.60482290666504857</v>
      </c>
      <c r="H74" s="124">
        <v>5.5460678852120018E-4</v>
      </c>
      <c r="I74" s="78"/>
    </row>
    <row r="75" spans="1:9" x14ac:dyDescent="0.45">
      <c r="A75" s="137" t="s">
        <v>100</v>
      </c>
      <c r="B75" s="149">
        <v>89896.43</v>
      </c>
      <c r="C75" s="150">
        <v>23017</v>
      </c>
      <c r="D75" s="149">
        <v>1340434.5</v>
      </c>
      <c r="E75" s="150">
        <v>385283</v>
      </c>
      <c r="F75" s="124">
        <v>13.910875771151311</v>
      </c>
      <c r="G75" s="124">
        <v>15.739062432115389</v>
      </c>
      <c r="H75" s="124">
        <v>4.7525548095205097E-4</v>
      </c>
      <c r="I75" s="78"/>
    </row>
    <row r="76" spans="1:9" x14ac:dyDescent="0.45">
      <c r="A76" s="137" t="s">
        <v>64</v>
      </c>
      <c r="B76" s="149">
        <v>837392.87</v>
      </c>
      <c r="C76" s="150">
        <v>336986</v>
      </c>
      <c r="D76" s="149">
        <v>619402.25</v>
      </c>
      <c r="E76" s="150">
        <v>282544</v>
      </c>
      <c r="F76" s="124">
        <v>-0.26032060674220919</v>
      </c>
      <c r="G76" s="124">
        <v>-0.16155567293596759</v>
      </c>
      <c r="H76" s="124">
        <v>3.4852455107055411E-4</v>
      </c>
      <c r="I76" s="78"/>
    </row>
    <row r="77" spans="1:9" x14ac:dyDescent="0.45">
      <c r="A77" s="137" t="s">
        <v>109</v>
      </c>
      <c r="B77" s="149">
        <v>0</v>
      </c>
      <c r="C77" s="150">
        <v>0</v>
      </c>
      <c r="D77" s="149">
        <v>554740.89</v>
      </c>
      <c r="E77" s="150">
        <v>137013</v>
      </c>
      <c r="F77" s="124"/>
      <c r="G77" s="124"/>
      <c r="H77" s="124">
        <v>1.6900870064779231E-4</v>
      </c>
      <c r="I77" s="78"/>
    </row>
    <row r="78" spans="1:9" x14ac:dyDescent="0.45">
      <c r="A78" s="137" t="s">
        <v>118</v>
      </c>
      <c r="B78" s="149">
        <v>178337.6</v>
      </c>
      <c r="C78" s="150">
        <v>72172</v>
      </c>
      <c r="D78" s="149">
        <v>201331.28</v>
      </c>
      <c r="E78" s="150">
        <v>79912</v>
      </c>
      <c r="F78" s="124">
        <v>0.12893343860184281</v>
      </c>
      <c r="G78" s="124">
        <v>0.10724380646234</v>
      </c>
      <c r="H78" s="124">
        <v>9.8573298053223994E-5</v>
      </c>
      <c r="I78" s="78"/>
    </row>
    <row r="79" spans="1:9" x14ac:dyDescent="0.45">
      <c r="A79" s="137" t="s">
        <v>119</v>
      </c>
      <c r="B79" s="149">
        <v>232836.76</v>
      </c>
      <c r="C79" s="150">
        <v>81192</v>
      </c>
      <c r="D79" s="149">
        <v>111458.62</v>
      </c>
      <c r="E79" s="150">
        <v>47835</v>
      </c>
      <c r="F79" s="124">
        <v>-0.52130144741749551</v>
      </c>
      <c r="G79" s="124">
        <v>-0.41084096955365063</v>
      </c>
      <c r="H79" s="124">
        <v>5.9005577539993607E-5</v>
      </c>
      <c r="I79" s="78"/>
    </row>
    <row r="80" spans="1:9" x14ac:dyDescent="0.45">
      <c r="A80" s="137" t="s">
        <v>137</v>
      </c>
      <c r="B80" s="149">
        <v>0</v>
      </c>
      <c r="C80" s="150">
        <v>0</v>
      </c>
      <c r="D80" s="149">
        <v>168327.72</v>
      </c>
      <c r="E80" s="150">
        <v>45572</v>
      </c>
      <c r="F80" s="124"/>
      <c r="G80" s="124"/>
      <c r="H80" s="124">
        <v>5.6214114762257532E-5</v>
      </c>
      <c r="I80" s="78"/>
    </row>
    <row r="81" spans="1:9" x14ac:dyDescent="0.45">
      <c r="A81" s="137" t="s">
        <v>52</v>
      </c>
      <c r="B81" s="149">
        <v>482195.20000000001</v>
      </c>
      <c r="C81" s="150">
        <v>204320</v>
      </c>
      <c r="D81" s="149">
        <v>102799.2</v>
      </c>
      <c r="E81" s="150">
        <v>44310</v>
      </c>
      <c r="F81" s="124">
        <v>-0.78680998898371446</v>
      </c>
      <c r="G81" s="124">
        <v>-0.7831342991386061</v>
      </c>
      <c r="H81" s="124">
        <v>5.4657408608699009E-5</v>
      </c>
      <c r="I81" s="78"/>
    </row>
    <row r="82" spans="1:9" x14ac:dyDescent="0.45">
      <c r="A82" s="137" t="s">
        <v>138</v>
      </c>
      <c r="B82" s="149">
        <v>139287.6</v>
      </c>
      <c r="C82" s="150">
        <v>57320</v>
      </c>
      <c r="D82" s="149">
        <v>110825</v>
      </c>
      <c r="E82" s="150">
        <v>42625</v>
      </c>
      <c r="F82" s="124">
        <v>-0.20434410529006181</v>
      </c>
      <c r="G82" s="124">
        <v>-0.25636775994417299</v>
      </c>
      <c r="H82" s="124">
        <v>5.2578922183385133E-5</v>
      </c>
      <c r="I82" s="78"/>
    </row>
    <row r="83" spans="1:9" x14ac:dyDescent="0.45">
      <c r="A83" s="137" t="s">
        <v>120</v>
      </c>
      <c r="B83" s="149">
        <v>203431.67999999999</v>
      </c>
      <c r="C83" s="150">
        <v>43175</v>
      </c>
      <c r="D83" s="149">
        <v>83558.16</v>
      </c>
      <c r="E83" s="150">
        <v>35406</v>
      </c>
      <c r="F83" s="124">
        <v>-0.58925689450138741</v>
      </c>
      <c r="G83" s="124">
        <v>-0.1799420961204401</v>
      </c>
      <c r="H83" s="124">
        <v>4.3674118916714003E-5</v>
      </c>
      <c r="I83" s="78"/>
    </row>
    <row r="84" spans="1:9" ht="16.5" thickBot="1" x14ac:dyDescent="0.5">
      <c r="A84" s="137" t="s">
        <v>63</v>
      </c>
      <c r="B84" s="149">
        <v>116758.39999999999</v>
      </c>
      <c r="C84" s="150">
        <v>41667</v>
      </c>
      <c r="D84" s="149">
        <v>57040.6</v>
      </c>
      <c r="E84" s="150">
        <v>18210</v>
      </c>
      <c r="F84" s="124">
        <v>-0.51146469975607745</v>
      </c>
      <c r="G84" s="124">
        <v>-0.56296349629202969</v>
      </c>
      <c r="H84" s="124">
        <v>2.2462455670602772E-5</v>
      </c>
      <c r="I84" s="78"/>
    </row>
    <row r="85" spans="1:9" ht="16.5" thickBot="1" x14ac:dyDescent="0.5">
      <c r="A85" s="142" t="s">
        <v>46</v>
      </c>
      <c r="B85" s="143">
        <v>20610355.75</v>
      </c>
      <c r="C85" s="144">
        <v>8416908</v>
      </c>
      <c r="D85" s="143">
        <v>17029028.760000002</v>
      </c>
      <c r="E85" s="144">
        <v>7679607</v>
      </c>
      <c r="F85" s="145">
        <v>-0.17376347276295809</v>
      </c>
      <c r="G85" s="145">
        <v>-8.7597607102275599E-2</v>
      </c>
      <c r="H85" s="145">
        <v>9.4729726416886741E-3</v>
      </c>
      <c r="I85" s="78"/>
    </row>
    <row r="86" spans="1:9" x14ac:dyDescent="0.45">
      <c r="A86" s="137" t="s">
        <v>45</v>
      </c>
      <c r="B86" s="149">
        <v>13974575.390000001</v>
      </c>
      <c r="C86" s="150">
        <v>5858649</v>
      </c>
      <c r="D86" s="149">
        <v>9346201.5399999991</v>
      </c>
      <c r="E86" s="150">
        <v>4553894</v>
      </c>
      <c r="F86" s="124">
        <v>-0.33119960505647972</v>
      </c>
      <c r="G86" s="124">
        <v>-0.22270578080373141</v>
      </c>
      <c r="H86" s="124">
        <v>5.6173334488535936E-3</v>
      </c>
      <c r="I86" s="78"/>
    </row>
    <row r="87" spans="1:9" x14ac:dyDescent="0.45">
      <c r="A87" s="137" t="s">
        <v>72</v>
      </c>
      <c r="B87" s="149">
        <v>3508508.02</v>
      </c>
      <c r="C87" s="150">
        <v>1379327</v>
      </c>
      <c r="D87" s="149">
        <v>5212555.3600000003</v>
      </c>
      <c r="E87" s="150">
        <v>2124916</v>
      </c>
      <c r="F87" s="124">
        <v>0.48569002273507711</v>
      </c>
      <c r="G87" s="124">
        <v>0.54054549791311279</v>
      </c>
      <c r="H87" s="124">
        <v>2.6211329738470381E-3</v>
      </c>
      <c r="I87" s="78"/>
    </row>
    <row r="88" spans="1:9" x14ac:dyDescent="0.45">
      <c r="A88" s="137" t="s">
        <v>68</v>
      </c>
      <c r="B88" s="149">
        <v>1012715.96</v>
      </c>
      <c r="C88" s="150">
        <v>380721</v>
      </c>
      <c r="D88" s="149">
        <v>811319.72</v>
      </c>
      <c r="E88" s="150">
        <v>328472</v>
      </c>
      <c r="F88" s="124">
        <v>-0.19886744946727219</v>
      </c>
      <c r="G88" s="124">
        <v>-0.13723697931030859</v>
      </c>
      <c r="H88" s="124">
        <v>4.0517780005679479E-4</v>
      </c>
      <c r="I88" s="78"/>
    </row>
    <row r="89" spans="1:9" x14ac:dyDescent="0.45">
      <c r="A89" s="137" t="s">
        <v>108</v>
      </c>
      <c r="B89" s="149">
        <v>1197637.2</v>
      </c>
      <c r="C89" s="150">
        <v>473995</v>
      </c>
      <c r="D89" s="149">
        <v>791369.6</v>
      </c>
      <c r="E89" s="150">
        <v>309813</v>
      </c>
      <c r="F89" s="124">
        <v>-0.33922426591291588</v>
      </c>
      <c r="G89" s="124">
        <v>-0.34637918121499173</v>
      </c>
      <c r="H89" s="124">
        <v>3.8216149251380882E-4</v>
      </c>
      <c r="I89" s="78"/>
    </row>
    <row r="90" spans="1:9" x14ac:dyDescent="0.45">
      <c r="A90" s="137" t="s">
        <v>99</v>
      </c>
      <c r="B90" s="149">
        <v>502729.6</v>
      </c>
      <c r="C90" s="150">
        <v>180466</v>
      </c>
      <c r="D90" s="149">
        <v>503473.38</v>
      </c>
      <c r="E90" s="150">
        <v>203393</v>
      </c>
      <c r="F90" s="124">
        <v>1.479483205285792E-3</v>
      </c>
      <c r="G90" s="124">
        <v>0.1270433211796127</v>
      </c>
      <c r="H90" s="124">
        <v>2.5088996409724932E-4</v>
      </c>
      <c r="I90" s="78"/>
    </row>
    <row r="91" spans="1:9" x14ac:dyDescent="0.45">
      <c r="A91" s="137" t="s">
        <v>121</v>
      </c>
      <c r="B91" s="149">
        <v>0</v>
      </c>
      <c r="C91" s="150">
        <v>0</v>
      </c>
      <c r="D91" s="149">
        <v>243500</v>
      </c>
      <c r="E91" s="150">
        <v>110230</v>
      </c>
      <c r="F91" s="124"/>
      <c r="G91" s="124"/>
      <c r="H91" s="124">
        <v>1.3597125143166079E-4</v>
      </c>
      <c r="I91" s="78"/>
    </row>
    <row r="92" spans="1:9" x14ac:dyDescent="0.45">
      <c r="A92" s="137" t="s">
        <v>139</v>
      </c>
      <c r="B92" s="149">
        <v>0</v>
      </c>
      <c r="C92" s="150">
        <v>0</v>
      </c>
      <c r="D92" s="149">
        <v>120609.16</v>
      </c>
      <c r="E92" s="150">
        <v>48889</v>
      </c>
      <c r="F92" s="124"/>
      <c r="G92" s="124"/>
      <c r="H92" s="124">
        <v>6.0305710888528232E-5</v>
      </c>
      <c r="I92" s="78"/>
    </row>
    <row r="93" spans="1:9" ht="16.5" thickBot="1" x14ac:dyDescent="0.5">
      <c r="A93" s="137" t="s">
        <v>88</v>
      </c>
      <c r="B93" s="149">
        <v>414189.58</v>
      </c>
      <c r="C93" s="150">
        <v>143750</v>
      </c>
      <c r="D93" s="149">
        <v>0</v>
      </c>
      <c r="E93" s="150">
        <v>0</v>
      </c>
      <c r="F93" s="124">
        <v>-1</v>
      </c>
      <c r="G93" s="124">
        <v>-1</v>
      </c>
      <c r="H93" s="124">
        <v>0</v>
      </c>
      <c r="I93" s="78"/>
    </row>
    <row r="94" spans="1:9" ht="16.5" thickBot="1" x14ac:dyDescent="0.5">
      <c r="A94" s="142" t="s">
        <v>54</v>
      </c>
      <c r="B94" s="143">
        <v>1481876.24</v>
      </c>
      <c r="C94" s="144">
        <v>600666</v>
      </c>
      <c r="D94" s="143">
        <v>2043441.38</v>
      </c>
      <c r="E94" s="144">
        <v>876958</v>
      </c>
      <c r="F94" s="145">
        <v>0.37895549226162101</v>
      </c>
      <c r="G94" s="145">
        <v>0.45997609320321109</v>
      </c>
      <c r="H94" s="145">
        <v>1.081747951673831E-3</v>
      </c>
      <c r="I94" s="58"/>
    </row>
    <row r="95" spans="1:9" ht="16.5" thickBot="1" x14ac:dyDescent="0.5">
      <c r="A95" s="157" t="s">
        <v>55</v>
      </c>
      <c r="B95" s="158">
        <v>1481876.24</v>
      </c>
      <c r="C95" s="159">
        <v>600666</v>
      </c>
      <c r="D95" s="158">
        <v>2043441.38</v>
      </c>
      <c r="E95" s="159">
        <v>876958</v>
      </c>
      <c r="F95" s="182">
        <v>0.37895549226162101</v>
      </c>
      <c r="G95" s="182">
        <v>0.45997609320321109</v>
      </c>
      <c r="H95" s="182">
        <v>1.081747951673831E-3</v>
      </c>
      <c r="I95" s="58"/>
    </row>
    <row r="96" spans="1:9" ht="16.5" thickBot="1" x14ac:dyDescent="0.5">
      <c r="A96" s="142" t="s">
        <v>49</v>
      </c>
      <c r="B96" s="143">
        <f>+B12+B14+B16+B43+B63+B85+B94</f>
        <v>1743330405.9880002</v>
      </c>
      <c r="C96" s="144">
        <f>+C12+C14+C16+C43+C63+C85+C94</f>
        <v>719618618</v>
      </c>
      <c r="D96" s="143">
        <f>+D12+D14+D16+D43+D63+D85+D94</f>
        <v>1965750151.5330002</v>
      </c>
      <c r="E96" s="144">
        <f>+E12+E14+E16+E43+E63+E85+E94</f>
        <v>810686074</v>
      </c>
      <c r="F96" s="145">
        <f>+D96/B96-1</f>
        <v>0.12758324227067441</v>
      </c>
      <c r="G96" s="145">
        <f>+E96/C96-1</f>
        <v>0.1265496107550681</v>
      </c>
      <c r="H96" s="145">
        <f>+H12+H14+H16+H43+H63+H85+H94</f>
        <v>1</v>
      </c>
      <c r="I96" s="58"/>
    </row>
    <row r="97" spans="1:9" x14ac:dyDescent="0.45">
      <c r="A97" s="198"/>
      <c r="B97" s="199"/>
      <c r="C97" s="200"/>
      <c r="D97" s="199"/>
      <c r="E97" s="200"/>
      <c r="F97" s="201"/>
      <c r="G97" s="201"/>
      <c r="H97" s="201"/>
      <c r="I97" s="58"/>
    </row>
    <row r="98" spans="1:9" ht="16.5" thickBot="1" x14ac:dyDescent="0.5">
      <c r="A98" s="3"/>
      <c r="B98" s="3"/>
      <c r="C98" s="3"/>
      <c r="D98" s="3"/>
      <c r="E98" s="3"/>
      <c r="F98" s="3"/>
      <c r="G98" s="3"/>
      <c r="H98" s="3"/>
      <c r="I98" s="58"/>
    </row>
    <row r="99" spans="1:9" ht="16.5" thickBot="1" x14ac:dyDescent="0.5">
      <c r="A99" s="219" t="s">
        <v>47</v>
      </c>
      <c r="B99" s="223" t="s">
        <v>130</v>
      </c>
      <c r="C99" s="222"/>
      <c r="D99" s="223" t="s">
        <v>131</v>
      </c>
      <c r="E99" s="222"/>
      <c r="F99" s="233" t="s">
        <v>101</v>
      </c>
      <c r="G99" s="235" t="s">
        <v>112</v>
      </c>
      <c r="H99" s="202"/>
      <c r="I99" s="58"/>
    </row>
    <row r="100" spans="1:9" ht="16.5" thickBot="1" x14ac:dyDescent="0.5">
      <c r="A100" s="232"/>
      <c r="B100" s="203" t="s">
        <v>4</v>
      </c>
      <c r="C100" s="204" t="s">
        <v>0</v>
      </c>
      <c r="D100" s="66" t="s">
        <v>4</v>
      </c>
      <c r="E100" s="205" t="s">
        <v>0</v>
      </c>
      <c r="F100" s="240"/>
      <c r="G100" s="236"/>
      <c r="H100" s="202"/>
      <c r="I100" s="58"/>
    </row>
    <row r="101" spans="1:9" x14ac:dyDescent="0.45">
      <c r="A101" s="136" t="s">
        <v>41</v>
      </c>
      <c r="B101" s="155">
        <v>737276078.09000003</v>
      </c>
      <c r="C101" s="156">
        <v>346354595</v>
      </c>
      <c r="D101" s="155">
        <v>878207491.07200003</v>
      </c>
      <c r="E101" s="156">
        <v>414562811</v>
      </c>
      <c r="F101" s="206">
        <f>+C101/$C$96</f>
        <v>0.48130299346979932</v>
      </c>
      <c r="G101" s="206">
        <f>+E101/$E$96</f>
        <v>0.5113728042157043</v>
      </c>
      <c r="H101" s="237">
        <f>SUM(G101:G110)</f>
        <v>0.89792059632690813</v>
      </c>
      <c r="I101" s="58"/>
    </row>
    <row r="102" spans="1:9" x14ac:dyDescent="0.45">
      <c r="A102" s="137" t="s">
        <v>82</v>
      </c>
      <c r="B102" s="149">
        <v>423286902.67799997</v>
      </c>
      <c r="C102" s="150">
        <v>143223641</v>
      </c>
      <c r="D102" s="149">
        <v>551621712.76999998</v>
      </c>
      <c r="E102" s="150">
        <v>183675917</v>
      </c>
      <c r="F102" s="124">
        <f t="shared" ref="F102:F177" si="0">+C102/$C$96</f>
        <v>0.19902714773841496</v>
      </c>
      <c r="G102" s="124">
        <f t="shared" ref="G102:G177" si="1">+E102/$E$96</f>
        <v>0.22656848673090688</v>
      </c>
      <c r="H102" s="238"/>
      <c r="I102" s="58"/>
    </row>
    <row r="103" spans="1:9" x14ac:dyDescent="0.45">
      <c r="A103" s="137" t="s">
        <v>40</v>
      </c>
      <c r="B103" s="149">
        <v>93088634.599999994</v>
      </c>
      <c r="C103" s="150">
        <v>39113992</v>
      </c>
      <c r="D103" s="149">
        <v>80560998.980000004</v>
      </c>
      <c r="E103" s="150">
        <v>33983466</v>
      </c>
      <c r="F103" s="124">
        <f t="shared" si="0"/>
        <v>5.4353779935137812E-2</v>
      </c>
      <c r="G103" s="124">
        <f t="shared" si="1"/>
        <v>4.1919390365647256E-2</v>
      </c>
      <c r="H103" s="238"/>
      <c r="I103" s="58"/>
    </row>
    <row r="104" spans="1:9" x14ac:dyDescent="0.45">
      <c r="A104" s="137" t="s">
        <v>38</v>
      </c>
      <c r="B104" s="149">
        <v>83463306.709999993</v>
      </c>
      <c r="C104" s="150">
        <v>34328306</v>
      </c>
      <c r="D104" s="149">
        <v>58024678.990000002</v>
      </c>
      <c r="E104" s="150">
        <v>24420146</v>
      </c>
      <c r="F104" s="207">
        <f t="shared" si="0"/>
        <v>4.7703471173948978E-2</v>
      </c>
      <c r="G104" s="207">
        <f t="shared" si="1"/>
        <v>3.0122814222660495E-2</v>
      </c>
      <c r="H104" s="238"/>
      <c r="I104" s="58"/>
    </row>
    <row r="105" spans="1:9" x14ac:dyDescent="0.45">
      <c r="A105" s="137" t="s">
        <v>39</v>
      </c>
      <c r="B105" s="149">
        <v>57335463.770000003</v>
      </c>
      <c r="C105" s="150">
        <v>23206556</v>
      </c>
      <c r="D105" s="149">
        <v>47826878.649999999</v>
      </c>
      <c r="E105" s="150">
        <v>19493228</v>
      </c>
      <c r="F105" s="207">
        <f t="shared" si="0"/>
        <v>3.2248409670801483E-2</v>
      </c>
      <c r="G105" s="207">
        <f t="shared" si="1"/>
        <v>2.4045347052550948E-2</v>
      </c>
      <c r="H105" s="238"/>
      <c r="I105" s="58"/>
    </row>
    <row r="106" spans="1:9" x14ac:dyDescent="0.45">
      <c r="A106" s="137" t="s">
        <v>37</v>
      </c>
      <c r="B106" s="149">
        <v>24643315.550000001</v>
      </c>
      <c r="C106" s="150">
        <v>10827976</v>
      </c>
      <c r="D106" s="149">
        <v>28718645.489999998</v>
      </c>
      <c r="E106" s="150">
        <v>13457602</v>
      </c>
      <c r="F106" s="124">
        <f t="shared" si="0"/>
        <v>1.5046825817394291E-2</v>
      </c>
      <c r="G106" s="124">
        <f t="shared" si="1"/>
        <v>1.6600262952093093E-2</v>
      </c>
      <c r="H106" s="238"/>
      <c r="I106" s="58"/>
    </row>
    <row r="107" spans="1:9" x14ac:dyDescent="0.45">
      <c r="A107" s="137" t="s">
        <v>42</v>
      </c>
      <c r="B107" s="149">
        <v>17582328.550000001</v>
      </c>
      <c r="C107" s="150">
        <v>7189733</v>
      </c>
      <c r="D107" s="149">
        <v>28429983.66</v>
      </c>
      <c r="E107" s="150">
        <v>11390194</v>
      </c>
      <c r="F107" s="124">
        <f t="shared" si="0"/>
        <v>9.9910324999401279E-3</v>
      </c>
      <c r="G107" s="124">
        <f t="shared" si="1"/>
        <v>1.4050067424742761E-2</v>
      </c>
      <c r="H107" s="238"/>
      <c r="I107" s="58"/>
    </row>
    <row r="108" spans="1:9" x14ac:dyDescent="0.45">
      <c r="A108" s="137" t="s">
        <v>76</v>
      </c>
      <c r="B108" s="149">
        <v>29749833.199999999</v>
      </c>
      <c r="C108" s="150">
        <v>10999201</v>
      </c>
      <c r="D108" s="149">
        <v>26574153.050000001</v>
      </c>
      <c r="E108" s="150">
        <v>10231837</v>
      </c>
      <c r="F108" s="124">
        <f t="shared" si="0"/>
        <v>1.5284764352775542E-2</v>
      </c>
      <c r="G108" s="124">
        <f t="shared" si="1"/>
        <v>1.2621207305949109E-2</v>
      </c>
      <c r="H108" s="238"/>
      <c r="I108" s="58"/>
    </row>
    <row r="109" spans="1:9" x14ac:dyDescent="0.45">
      <c r="A109" s="137" t="s">
        <v>62</v>
      </c>
      <c r="B109" s="149">
        <v>16312512.050000001</v>
      </c>
      <c r="C109" s="150">
        <v>7389554</v>
      </c>
      <c r="D109" s="149">
        <v>19433885.390000001</v>
      </c>
      <c r="E109" s="150">
        <v>8780596</v>
      </c>
      <c r="F109" s="124">
        <f t="shared" si="0"/>
        <v>1.026870875094563E-2</v>
      </c>
      <c r="G109" s="124">
        <f t="shared" si="1"/>
        <v>1.0831068007219771E-2</v>
      </c>
      <c r="H109" s="238"/>
      <c r="I109" s="58"/>
    </row>
    <row r="110" spans="1:9" ht="16.5" thickBot="1" x14ac:dyDescent="0.5">
      <c r="A110" s="157" t="s">
        <v>84</v>
      </c>
      <c r="B110" s="158">
        <v>17932358.43</v>
      </c>
      <c r="C110" s="159">
        <v>5596588</v>
      </c>
      <c r="D110" s="158">
        <v>25853076.93</v>
      </c>
      <c r="E110" s="159">
        <v>7935926</v>
      </c>
      <c r="F110" s="208">
        <f t="shared" si="0"/>
        <v>7.7771584281050386E-3</v>
      </c>
      <c r="G110" s="208">
        <f t="shared" si="1"/>
        <v>9.7891480494334982E-3</v>
      </c>
      <c r="H110" s="239"/>
      <c r="I110" s="58"/>
    </row>
    <row r="111" spans="1:9" x14ac:dyDescent="0.45">
      <c r="A111" s="136" t="s">
        <v>75</v>
      </c>
      <c r="B111" s="155">
        <v>30390908.510000002</v>
      </c>
      <c r="C111" s="156">
        <v>9928317</v>
      </c>
      <c r="D111" s="180">
        <v>22693405.710000001</v>
      </c>
      <c r="E111" s="156">
        <v>7860950</v>
      </c>
      <c r="F111" s="209">
        <f>+C111/$C$96</f>
        <v>1.379663720707126E-2</v>
      </c>
      <c r="G111" s="209">
        <f t="shared" si="1"/>
        <v>9.6966634214071864E-3</v>
      </c>
      <c r="H111" s="198"/>
      <c r="I111" s="58"/>
    </row>
    <row r="112" spans="1:9" x14ac:dyDescent="0.45">
      <c r="A112" s="137" t="s">
        <v>34</v>
      </c>
      <c r="B112" s="149">
        <v>15754841.35</v>
      </c>
      <c r="C112" s="150">
        <v>6419464</v>
      </c>
      <c r="D112" s="180">
        <v>14173800.84</v>
      </c>
      <c r="E112" s="150">
        <v>5692348</v>
      </c>
      <c r="F112" s="207">
        <f t="shared" si="0"/>
        <v>8.9206474644045412E-3</v>
      </c>
      <c r="G112" s="207">
        <f t="shared" si="1"/>
        <v>7.0216427573665217E-3</v>
      </c>
      <c r="H112" s="198"/>
      <c r="I112" s="58"/>
    </row>
    <row r="113" spans="1:9" x14ac:dyDescent="0.45">
      <c r="A113" s="137" t="s">
        <v>85</v>
      </c>
      <c r="B113" s="149">
        <v>23434134.239999998</v>
      </c>
      <c r="C113" s="150">
        <v>7523936</v>
      </c>
      <c r="D113" s="180">
        <v>17448643.030000001</v>
      </c>
      <c r="E113" s="150">
        <v>5375046</v>
      </c>
      <c r="F113" s="207">
        <f t="shared" si="0"/>
        <v>1.0455449333580193E-2</v>
      </c>
      <c r="G113" s="207">
        <f t="shared" si="1"/>
        <v>6.6302434103487507E-3</v>
      </c>
      <c r="H113" s="198"/>
      <c r="I113" s="58"/>
    </row>
    <row r="114" spans="1:9" x14ac:dyDescent="0.45">
      <c r="A114" s="137" t="s">
        <v>45</v>
      </c>
      <c r="B114" s="149">
        <v>13974575.390000001</v>
      </c>
      <c r="C114" s="150">
        <v>5858649</v>
      </c>
      <c r="D114" s="180">
        <v>9346201.5399999991</v>
      </c>
      <c r="E114" s="150">
        <v>4553894</v>
      </c>
      <c r="F114" s="207">
        <f t="shared" si="0"/>
        <v>8.1413249372044461E-3</v>
      </c>
      <c r="G114" s="207">
        <f t="shared" si="1"/>
        <v>5.6173334488535944E-3</v>
      </c>
      <c r="H114" s="198"/>
      <c r="I114" s="58"/>
    </row>
    <row r="115" spans="1:9" x14ac:dyDescent="0.45">
      <c r="A115" s="137" t="s">
        <v>83</v>
      </c>
      <c r="B115" s="149">
        <v>18780448.219999999</v>
      </c>
      <c r="C115" s="150">
        <v>5664539</v>
      </c>
      <c r="D115" s="180">
        <v>14837998.800000001</v>
      </c>
      <c r="E115" s="150">
        <v>4493804</v>
      </c>
      <c r="F115" s="207">
        <f t="shared" si="0"/>
        <v>7.8715848343990456E-3</v>
      </c>
      <c r="G115" s="207">
        <f t="shared" si="1"/>
        <v>5.5432110457099082E-3</v>
      </c>
      <c r="H115" s="198"/>
      <c r="I115" s="58"/>
    </row>
    <row r="116" spans="1:9" x14ac:dyDescent="0.45">
      <c r="A116" s="137" t="s">
        <v>73</v>
      </c>
      <c r="B116" s="149">
        <v>8340234.1100000003</v>
      </c>
      <c r="C116" s="150">
        <v>3022983</v>
      </c>
      <c r="D116" s="180">
        <v>13227375.699999999</v>
      </c>
      <c r="E116" s="150">
        <v>4343222</v>
      </c>
      <c r="F116" s="207">
        <f t="shared" si="0"/>
        <v>4.2008126587964401E-3</v>
      </c>
      <c r="G116" s="207">
        <f t="shared" si="1"/>
        <v>5.357464670103609E-3</v>
      </c>
      <c r="H116" s="198"/>
      <c r="I116" s="58"/>
    </row>
    <row r="117" spans="1:9" x14ac:dyDescent="0.45">
      <c r="A117" s="137" t="s">
        <v>56</v>
      </c>
      <c r="B117" s="149">
        <v>9660175.5600000005</v>
      </c>
      <c r="C117" s="150">
        <v>3899669</v>
      </c>
      <c r="D117" s="180">
        <v>10394156.43</v>
      </c>
      <c r="E117" s="150">
        <v>4215844</v>
      </c>
      <c r="F117" s="207">
        <f t="shared" si="0"/>
        <v>5.4190774146980168E-3</v>
      </c>
      <c r="G117" s="207">
        <f t="shared" si="1"/>
        <v>5.2003409645346886E-3</v>
      </c>
      <c r="H117" s="198"/>
      <c r="I117" s="58"/>
    </row>
    <row r="118" spans="1:9" x14ac:dyDescent="0.45">
      <c r="A118" s="137" t="s">
        <v>78</v>
      </c>
      <c r="B118" s="149">
        <v>13758421.199999999</v>
      </c>
      <c r="C118" s="150">
        <v>5641535</v>
      </c>
      <c r="D118" s="180">
        <v>10680442.779999999</v>
      </c>
      <c r="E118" s="150">
        <v>4087676</v>
      </c>
      <c r="F118" s="207">
        <f t="shared" si="0"/>
        <v>7.8396179016035402E-3</v>
      </c>
      <c r="G118" s="207">
        <f t="shared" si="1"/>
        <v>5.0422427757159174E-3</v>
      </c>
      <c r="H118" s="198"/>
      <c r="I118" s="58"/>
    </row>
    <row r="119" spans="1:9" x14ac:dyDescent="0.45">
      <c r="A119" s="137" t="s">
        <v>35</v>
      </c>
      <c r="B119" s="149">
        <v>13386373.609999999</v>
      </c>
      <c r="C119" s="150">
        <v>5986970</v>
      </c>
      <c r="D119" s="180">
        <v>8930492.0899999999</v>
      </c>
      <c r="E119" s="150">
        <v>3905154</v>
      </c>
      <c r="F119" s="207">
        <f t="shared" si="0"/>
        <v>8.3196430028996283E-3</v>
      </c>
      <c r="G119" s="207">
        <f t="shared" si="1"/>
        <v>4.8170976722612356E-3</v>
      </c>
      <c r="H119" s="198"/>
      <c r="I119" s="58"/>
    </row>
    <row r="120" spans="1:9" x14ac:dyDescent="0.45">
      <c r="A120" s="137" t="s">
        <v>43</v>
      </c>
      <c r="B120" s="149">
        <v>3677974.17</v>
      </c>
      <c r="C120" s="150">
        <v>1349857</v>
      </c>
      <c r="D120" s="180">
        <v>8955404.1009999998</v>
      </c>
      <c r="E120" s="150">
        <v>3718681</v>
      </c>
      <c r="F120" s="207">
        <f t="shared" si="0"/>
        <v>1.875794992285761E-3</v>
      </c>
      <c r="G120" s="207">
        <f t="shared" si="1"/>
        <v>4.5870789190342008E-3</v>
      </c>
      <c r="H120" s="198"/>
      <c r="I120" s="58"/>
    </row>
    <row r="121" spans="1:9" x14ac:dyDescent="0.45">
      <c r="A121" s="137" t="s">
        <v>48</v>
      </c>
      <c r="B121" s="149">
        <v>9343743.9700000007</v>
      </c>
      <c r="C121" s="150">
        <v>4236832</v>
      </c>
      <c r="D121" s="180">
        <v>8192241.5300000003</v>
      </c>
      <c r="E121" s="150">
        <v>3499367</v>
      </c>
      <c r="F121" s="207">
        <f t="shared" si="0"/>
        <v>5.8876075382474332E-3</v>
      </c>
      <c r="G121" s="207">
        <f t="shared" si="1"/>
        <v>4.3165500336447126E-3</v>
      </c>
      <c r="H121" s="198"/>
      <c r="I121" s="58"/>
    </row>
    <row r="122" spans="1:9" x14ac:dyDescent="0.45">
      <c r="A122" s="137" t="s">
        <v>97</v>
      </c>
      <c r="B122" s="149">
        <v>2336512.04</v>
      </c>
      <c r="C122" s="150">
        <v>930076</v>
      </c>
      <c r="D122" s="180">
        <v>6332787.6500000004</v>
      </c>
      <c r="E122" s="150">
        <v>2592422</v>
      </c>
      <c r="F122" s="207">
        <f t="shared" si="0"/>
        <v>1.2924568330165132E-3</v>
      </c>
      <c r="G122" s="207">
        <f t="shared" si="1"/>
        <v>3.1978124247389007E-3</v>
      </c>
      <c r="H122" s="198"/>
      <c r="I122" s="58"/>
    </row>
    <row r="123" spans="1:9" x14ac:dyDescent="0.45">
      <c r="A123" s="137" t="s">
        <v>44</v>
      </c>
      <c r="B123" s="149">
        <v>6988499.6900000004</v>
      </c>
      <c r="C123" s="150">
        <v>2422466</v>
      </c>
      <c r="D123" s="180">
        <v>7136128.4699999997</v>
      </c>
      <c r="E123" s="150">
        <v>2538494</v>
      </c>
      <c r="F123" s="207">
        <f t="shared" si="0"/>
        <v>3.3663192410622149E-3</v>
      </c>
      <c r="G123" s="207">
        <f t="shared" si="1"/>
        <v>3.1312909909440483E-3</v>
      </c>
      <c r="H123" s="198"/>
      <c r="I123" s="58"/>
    </row>
    <row r="124" spans="1:9" x14ac:dyDescent="0.45">
      <c r="A124" s="137" t="s">
        <v>72</v>
      </c>
      <c r="B124" s="149">
        <v>3508508.02</v>
      </c>
      <c r="C124" s="150">
        <v>1379327</v>
      </c>
      <c r="D124" s="180">
        <v>5212555.3600000003</v>
      </c>
      <c r="E124" s="150">
        <v>2124916</v>
      </c>
      <c r="F124" s="207">
        <f t="shared" si="0"/>
        <v>1.9167472401332452E-3</v>
      </c>
      <c r="G124" s="207">
        <f t="shared" si="1"/>
        <v>2.6211329738470381E-3</v>
      </c>
      <c r="H124" s="198"/>
      <c r="I124" s="58"/>
    </row>
    <row r="125" spans="1:9" x14ac:dyDescent="0.45">
      <c r="A125" s="137" t="s">
        <v>33</v>
      </c>
      <c r="B125" s="149">
        <v>3122550.49</v>
      </c>
      <c r="C125" s="150">
        <v>1348822</v>
      </c>
      <c r="D125" s="180">
        <v>4315635.97</v>
      </c>
      <c r="E125" s="150">
        <v>1821542</v>
      </c>
      <c r="F125" s="207">
        <f t="shared" si="0"/>
        <v>1.8743567304424578E-3</v>
      </c>
      <c r="G125" s="207">
        <f t="shared" si="1"/>
        <v>2.2469141365810607E-3</v>
      </c>
      <c r="H125" s="198"/>
      <c r="I125" s="58"/>
    </row>
    <row r="126" spans="1:9" x14ac:dyDescent="0.45">
      <c r="A126" s="137" t="s">
        <v>80</v>
      </c>
      <c r="B126" s="149">
        <v>4684829.2300000004</v>
      </c>
      <c r="C126" s="150">
        <v>1563268</v>
      </c>
      <c r="D126" s="180">
        <v>4933878.0199999996</v>
      </c>
      <c r="E126" s="150">
        <v>1646495</v>
      </c>
      <c r="F126" s="207">
        <f t="shared" si="0"/>
        <v>2.17235624662507E-3</v>
      </c>
      <c r="G126" s="207">
        <f t="shared" si="1"/>
        <v>2.0309896183069256E-3</v>
      </c>
      <c r="H126" s="198"/>
      <c r="I126" s="58"/>
    </row>
    <row r="127" spans="1:9" x14ac:dyDescent="0.45">
      <c r="A127" s="137" t="s">
        <v>93</v>
      </c>
      <c r="B127" s="149">
        <v>1051162.04</v>
      </c>
      <c r="C127" s="150">
        <v>388931</v>
      </c>
      <c r="D127" s="180">
        <v>3803204.47</v>
      </c>
      <c r="E127" s="150">
        <v>1558193</v>
      </c>
      <c r="F127" s="124">
        <f t="shared" si="0"/>
        <v>5.4046822896402602E-4</v>
      </c>
      <c r="G127" s="124">
        <f t="shared" si="1"/>
        <v>1.9220670614356699E-3</v>
      </c>
      <c r="H127" s="198"/>
      <c r="I127" s="58"/>
    </row>
    <row r="128" spans="1:9" x14ac:dyDescent="0.45">
      <c r="A128" s="137" t="s">
        <v>86</v>
      </c>
      <c r="B128" s="149">
        <v>8372971.7199999997</v>
      </c>
      <c r="C128" s="150">
        <v>3307602</v>
      </c>
      <c r="D128" s="180">
        <v>3423012.99</v>
      </c>
      <c r="E128" s="150">
        <v>1273793</v>
      </c>
      <c r="F128" s="207">
        <f t="shared" si="0"/>
        <v>4.5963263279550116E-3</v>
      </c>
      <c r="G128" s="207">
        <f t="shared" si="1"/>
        <v>1.5712530914895179E-3</v>
      </c>
      <c r="H128" s="198"/>
      <c r="I128" s="58"/>
    </row>
    <row r="129" spans="1:10" x14ac:dyDescent="0.45">
      <c r="A129" s="137" t="s">
        <v>77</v>
      </c>
      <c r="B129" s="149">
        <v>7984608.1100000003</v>
      </c>
      <c r="C129" s="150">
        <v>3334600</v>
      </c>
      <c r="D129" s="180">
        <v>2656338.35</v>
      </c>
      <c r="E129" s="150">
        <v>1195450</v>
      </c>
      <c r="F129" s="207">
        <f t="shared" si="0"/>
        <v>4.6338434228781998E-3</v>
      </c>
      <c r="G129" s="207">
        <f t="shared" si="1"/>
        <v>1.4746151911818829E-3</v>
      </c>
      <c r="H129" s="198"/>
      <c r="I129" s="58"/>
    </row>
    <row r="130" spans="1:10" x14ac:dyDescent="0.45">
      <c r="A130" s="137" t="s">
        <v>79</v>
      </c>
      <c r="B130" s="149">
        <v>13605772.35</v>
      </c>
      <c r="C130" s="150">
        <v>5308991</v>
      </c>
      <c r="D130" s="180">
        <v>2977189.55</v>
      </c>
      <c r="E130" s="150">
        <v>1149138</v>
      </c>
      <c r="F130" s="207">
        <f t="shared" si="0"/>
        <v>7.3775064557876687E-3</v>
      </c>
      <c r="G130" s="207">
        <f t="shared" si="1"/>
        <v>1.4174882693248287E-3</v>
      </c>
      <c r="H130" s="198"/>
      <c r="I130" s="58"/>
    </row>
    <row r="131" spans="1:10" x14ac:dyDescent="0.45">
      <c r="A131" s="137" t="s">
        <v>69</v>
      </c>
      <c r="B131" s="149">
        <v>911516.51</v>
      </c>
      <c r="C131" s="150">
        <v>301924</v>
      </c>
      <c r="D131" s="180">
        <v>3111965.67</v>
      </c>
      <c r="E131" s="150">
        <v>1124492</v>
      </c>
      <c r="F131" s="207">
        <f t="shared" si="0"/>
        <v>4.1956112925360694E-4</v>
      </c>
      <c r="G131" s="207">
        <f t="shared" si="1"/>
        <v>1.3870868589756977E-3</v>
      </c>
      <c r="H131" s="198"/>
      <c r="I131" s="71"/>
      <c r="J131" s="58"/>
    </row>
    <row r="132" spans="1:10" x14ac:dyDescent="0.45">
      <c r="A132" s="137" t="s">
        <v>87</v>
      </c>
      <c r="B132" s="149">
        <v>1747031.47</v>
      </c>
      <c r="C132" s="150">
        <v>762125</v>
      </c>
      <c r="D132" s="180">
        <v>2614635.96</v>
      </c>
      <c r="E132" s="150">
        <v>1069548</v>
      </c>
      <c r="F132" s="207">
        <f t="shared" si="0"/>
        <v>1.0590679297849963E-3</v>
      </c>
      <c r="G132" s="207">
        <f t="shared" si="1"/>
        <v>1.3193121657101513E-3</v>
      </c>
      <c r="H132" s="198"/>
      <c r="I132" s="71"/>
      <c r="J132" s="58"/>
    </row>
    <row r="133" spans="1:10" x14ac:dyDescent="0.45">
      <c r="A133" s="137" t="s">
        <v>36</v>
      </c>
      <c r="B133" s="149">
        <v>3113036.53</v>
      </c>
      <c r="C133" s="150">
        <v>1090453</v>
      </c>
      <c r="D133" s="180">
        <v>3781974.54</v>
      </c>
      <c r="E133" s="150">
        <v>979846</v>
      </c>
      <c r="F133" s="207">
        <f t="shared" si="0"/>
        <v>1.5153207167299832E-3</v>
      </c>
      <c r="G133" s="207">
        <f t="shared" si="1"/>
        <v>1.2086626764973886E-3</v>
      </c>
      <c r="H133" s="198"/>
      <c r="I133" s="71"/>
      <c r="J133" s="58"/>
    </row>
    <row r="134" spans="1:10" x14ac:dyDescent="0.45">
      <c r="A134" s="137" t="s">
        <v>81</v>
      </c>
      <c r="B134" s="149">
        <v>3121571.75</v>
      </c>
      <c r="C134" s="150">
        <v>1307287</v>
      </c>
      <c r="D134" s="180">
        <v>2094941.79</v>
      </c>
      <c r="E134" s="150">
        <v>924643</v>
      </c>
      <c r="F134" s="207">
        <f t="shared" si="0"/>
        <v>1.816638657339463E-3</v>
      </c>
      <c r="G134" s="207">
        <f t="shared" si="1"/>
        <v>1.1405685007486635E-3</v>
      </c>
      <c r="H134" s="198"/>
      <c r="I134" s="71"/>
      <c r="J134" s="58"/>
    </row>
    <row r="135" spans="1:10" x14ac:dyDescent="0.45">
      <c r="A135" s="137" t="s">
        <v>55</v>
      </c>
      <c r="B135" s="149">
        <v>1481876.24</v>
      </c>
      <c r="C135" s="150">
        <v>600666</v>
      </c>
      <c r="D135" s="180">
        <v>2043441.38</v>
      </c>
      <c r="E135" s="150">
        <v>876958</v>
      </c>
      <c r="F135" s="207">
        <f t="shared" si="0"/>
        <v>8.3470047185466229E-4</v>
      </c>
      <c r="G135" s="207">
        <f t="shared" si="1"/>
        <v>1.0817479516738312E-3</v>
      </c>
      <c r="H135" s="198"/>
      <c r="I135" s="71"/>
      <c r="J135" s="58"/>
    </row>
    <row r="136" spans="1:10" x14ac:dyDescent="0.45">
      <c r="A136" s="137" t="s">
        <v>53</v>
      </c>
      <c r="B136" s="149">
        <v>1474511.72</v>
      </c>
      <c r="C136" s="150">
        <v>633818</v>
      </c>
      <c r="D136" s="180">
        <v>1796411.98</v>
      </c>
      <c r="E136" s="150">
        <v>742530</v>
      </c>
      <c r="F136" s="207">
        <f t="shared" si="0"/>
        <v>8.8076931883938555E-4</v>
      </c>
      <c r="G136" s="207">
        <f t="shared" si="1"/>
        <v>9.1592790824232171E-4</v>
      </c>
      <c r="H136" s="198"/>
      <c r="I136" s="71"/>
      <c r="J136" s="58"/>
    </row>
    <row r="137" spans="1:10" x14ac:dyDescent="0.45">
      <c r="A137" s="137" t="s">
        <v>70</v>
      </c>
      <c r="B137" s="149">
        <v>1169145.6499999999</v>
      </c>
      <c r="C137" s="150">
        <v>405653</v>
      </c>
      <c r="D137" s="180">
        <v>2049689.85</v>
      </c>
      <c r="E137" s="150">
        <v>705476</v>
      </c>
      <c r="F137" s="207">
        <f t="shared" si="0"/>
        <v>5.6370553770191648E-4</v>
      </c>
      <c r="G137" s="207">
        <f t="shared" si="1"/>
        <v>8.7022094325503365E-4</v>
      </c>
      <c r="H137" s="198"/>
      <c r="I137" s="71"/>
      <c r="J137" s="58"/>
    </row>
    <row r="138" spans="1:10" x14ac:dyDescent="0.45">
      <c r="A138" s="137" t="s">
        <v>74</v>
      </c>
      <c r="B138" s="149">
        <v>1411179.87</v>
      </c>
      <c r="C138" s="150">
        <v>589055</v>
      </c>
      <c r="D138" s="180">
        <v>1531974.75</v>
      </c>
      <c r="E138" s="150">
        <v>648409</v>
      </c>
      <c r="F138" s="207">
        <f t="shared" si="0"/>
        <v>8.1856553633524807E-4</v>
      </c>
      <c r="G138" s="207">
        <f t="shared" si="1"/>
        <v>7.9982748044590195E-4</v>
      </c>
      <c r="H138" s="198"/>
      <c r="I138" s="71"/>
      <c r="J138" s="58"/>
    </row>
    <row r="139" spans="1:10" x14ac:dyDescent="0.45">
      <c r="A139" s="137" t="s">
        <v>104</v>
      </c>
      <c r="B139" s="149">
        <v>447200.84</v>
      </c>
      <c r="C139" s="150">
        <v>185891</v>
      </c>
      <c r="D139" s="180">
        <v>1412326.05</v>
      </c>
      <c r="E139" s="150">
        <v>529470</v>
      </c>
      <c r="F139" s="207">
        <f t="shared" si="0"/>
        <v>2.5831877518210628E-4</v>
      </c>
      <c r="G139" s="207">
        <f t="shared" si="1"/>
        <v>6.5311347632696602E-4</v>
      </c>
      <c r="H139" s="198"/>
      <c r="I139" s="71"/>
      <c r="J139" s="58"/>
    </row>
    <row r="140" spans="1:10" x14ac:dyDescent="0.45">
      <c r="A140" s="137" t="s">
        <v>103</v>
      </c>
      <c r="B140" s="149">
        <v>852836.74</v>
      </c>
      <c r="C140" s="150">
        <v>329642</v>
      </c>
      <c r="D140" s="180">
        <v>1384641.08</v>
      </c>
      <c r="E140" s="150">
        <v>526867</v>
      </c>
      <c r="F140" s="207">
        <f t="shared" si="0"/>
        <v>4.5807875415474592E-4</v>
      </c>
      <c r="G140" s="207">
        <f t="shared" si="1"/>
        <v>6.4990261569486385E-4</v>
      </c>
      <c r="H140" s="198"/>
      <c r="I140" s="71"/>
      <c r="J140" s="58"/>
    </row>
    <row r="141" spans="1:10" x14ac:dyDescent="0.45">
      <c r="A141" s="137" t="s">
        <v>61</v>
      </c>
      <c r="B141" s="149">
        <v>822295</v>
      </c>
      <c r="C141" s="150">
        <v>351879</v>
      </c>
      <c r="D141" s="180">
        <v>1318424.23</v>
      </c>
      <c r="E141" s="150">
        <v>525795</v>
      </c>
      <c r="F141" s="207">
        <f t="shared" si="0"/>
        <v>4.8897984459873997E-4</v>
      </c>
      <c r="G141" s="207">
        <f t="shared" si="1"/>
        <v>6.4858027893050993E-4</v>
      </c>
      <c r="H141" s="198"/>
      <c r="I141" s="71"/>
      <c r="J141" s="58"/>
    </row>
    <row r="142" spans="1:10" x14ac:dyDescent="0.45">
      <c r="A142" s="137" t="s">
        <v>59</v>
      </c>
      <c r="B142" s="149">
        <v>1004445.55</v>
      </c>
      <c r="C142" s="150">
        <v>325129</v>
      </c>
      <c r="D142" s="180">
        <v>1693641.5</v>
      </c>
      <c r="E142" s="150">
        <v>460588</v>
      </c>
      <c r="F142" s="124">
        <f t="shared" si="0"/>
        <v>4.5180737666795608E-4</v>
      </c>
      <c r="G142" s="124">
        <f t="shared" si="1"/>
        <v>5.6814593807861559E-4</v>
      </c>
      <c r="H142" s="198"/>
      <c r="I142" s="71"/>
      <c r="J142" s="58"/>
    </row>
    <row r="143" spans="1:10" x14ac:dyDescent="0.45">
      <c r="A143" s="137" t="s">
        <v>107</v>
      </c>
      <c r="B143" s="149">
        <v>668693.32000000007</v>
      </c>
      <c r="C143" s="150">
        <v>280163</v>
      </c>
      <c r="D143" s="180">
        <v>1151816.93</v>
      </c>
      <c r="E143" s="150">
        <v>449612</v>
      </c>
      <c r="F143" s="207">
        <f t="shared" si="0"/>
        <v>3.8932150029503547E-4</v>
      </c>
      <c r="G143" s="207">
        <f t="shared" si="1"/>
        <v>5.5460678852120018E-4</v>
      </c>
      <c r="H143" s="198"/>
      <c r="I143" s="71"/>
      <c r="J143" s="58"/>
    </row>
    <row r="144" spans="1:10" x14ac:dyDescent="0.45">
      <c r="A144" s="137" t="s">
        <v>111</v>
      </c>
      <c r="B144" s="149">
        <v>0</v>
      </c>
      <c r="C144" s="150">
        <v>0</v>
      </c>
      <c r="D144" s="180">
        <v>1040862.6</v>
      </c>
      <c r="E144" s="150">
        <v>441360</v>
      </c>
      <c r="F144" s="207">
        <f t="shared" si="0"/>
        <v>0</v>
      </c>
      <c r="G144" s="207">
        <f t="shared" si="1"/>
        <v>5.4442775589111695E-4</v>
      </c>
      <c r="H144" s="198"/>
      <c r="I144" s="71"/>
      <c r="J144" s="58"/>
    </row>
    <row r="145" spans="1:10" x14ac:dyDescent="0.45">
      <c r="A145" s="137" t="s">
        <v>66</v>
      </c>
      <c r="B145" s="149">
        <v>1725619.06</v>
      </c>
      <c r="C145" s="150">
        <v>740677</v>
      </c>
      <c r="D145" s="180">
        <v>1085998.1200000001</v>
      </c>
      <c r="E145" s="150">
        <v>432788</v>
      </c>
      <c r="F145" s="207">
        <f t="shared" si="0"/>
        <v>1.029263253441839E-3</v>
      </c>
      <c r="G145" s="207">
        <f t="shared" si="1"/>
        <v>5.3385399586868931E-4</v>
      </c>
      <c r="H145" s="198"/>
      <c r="I145" s="71"/>
      <c r="J145" s="58"/>
    </row>
    <row r="146" spans="1:10" x14ac:dyDescent="0.45">
      <c r="A146" s="137" t="s">
        <v>67</v>
      </c>
      <c r="B146" s="149">
        <v>305249.88</v>
      </c>
      <c r="C146" s="150">
        <v>94797</v>
      </c>
      <c r="D146" s="180">
        <v>1146701</v>
      </c>
      <c r="E146" s="150">
        <v>391365</v>
      </c>
      <c r="F146" s="207">
        <f t="shared" ref="F146:F169" si="2">+C146/$C$96</f>
        <v>1.3173227822185112E-4</v>
      </c>
      <c r="G146" s="207">
        <f t="shared" ref="G146:G169" si="3">+E146/$E$96</f>
        <v>4.8275776845279819E-4</v>
      </c>
      <c r="H146" s="198"/>
      <c r="I146" s="71"/>
      <c r="J146" s="58"/>
    </row>
    <row r="147" spans="1:10" x14ac:dyDescent="0.45">
      <c r="A147" s="137" t="s">
        <v>100</v>
      </c>
      <c r="B147" s="149">
        <v>89896.43</v>
      </c>
      <c r="C147" s="150">
        <v>23017</v>
      </c>
      <c r="D147" s="180">
        <v>1340434.5</v>
      </c>
      <c r="E147" s="150">
        <v>385283</v>
      </c>
      <c r="F147" s="207">
        <f t="shared" si="2"/>
        <v>3.198499792010662E-5</v>
      </c>
      <c r="G147" s="207">
        <f t="shared" si="3"/>
        <v>4.7525548095205097E-4</v>
      </c>
      <c r="H147" s="198"/>
      <c r="I147" s="71"/>
      <c r="J147" s="58"/>
    </row>
    <row r="148" spans="1:10" x14ac:dyDescent="0.45">
      <c r="A148" s="137" t="s">
        <v>98</v>
      </c>
      <c r="B148" s="149">
        <v>1253208.4099999999</v>
      </c>
      <c r="C148" s="150">
        <v>529048</v>
      </c>
      <c r="D148" s="180">
        <v>840966.36</v>
      </c>
      <c r="E148" s="150">
        <v>368148</v>
      </c>
      <c r="F148" s="207">
        <f t="shared" si="2"/>
        <v>7.3517831079795656E-4</v>
      </c>
      <c r="G148" s="207">
        <f t="shared" si="3"/>
        <v>4.5411906261510544E-4</v>
      </c>
      <c r="H148" s="198"/>
      <c r="I148" s="71"/>
      <c r="J148" s="58"/>
    </row>
    <row r="149" spans="1:10" x14ac:dyDescent="0.45">
      <c r="A149" s="137" t="s">
        <v>58</v>
      </c>
      <c r="B149" s="149">
        <v>485713.91999999998</v>
      </c>
      <c r="C149" s="150">
        <v>208568</v>
      </c>
      <c r="D149" s="180">
        <v>855881.89</v>
      </c>
      <c r="E149" s="150">
        <v>338945</v>
      </c>
      <c r="F149" s="207"/>
      <c r="G149" s="207"/>
      <c r="H149" s="198"/>
      <c r="I149" s="71"/>
      <c r="J149" s="58"/>
    </row>
    <row r="150" spans="1:10" x14ac:dyDescent="0.45">
      <c r="A150" s="137" t="s">
        <v>68</v>
      </c>
      <c r="B150" s="149">
        <v>1012715.96</v>
      </c>
      <c r="C150" s="150">
        <v>380721</v>
      </c>
      <c r="D150" s="180">
        <v>811319.72</v>
      </c>
      <c r="E150" s="150">
        <v>328472</v>
      </c>
      <c r="F150" s="207"/>
      <c r="G150" s="207"/>
      <c r="H150" s="198"/>
      <c r="I150" s="71"/>
      <c r="J150" s="58"/>
    </row>
    <row r="151" spans="1:10" x14ac:dyDescent="0.45">
      <c r="A151" s="137" t="s">
        <v>106</v>
      </c>
      <c r="B151" s="149">
        <v>371046.72</v>
      </c>
      <c r="C151" s="150">
        <v>161893</v>
      </c>
      <c r="D151" s="180">
        <v>791407.3</v>
      </c>
      <c r="E151" s="150">
        <v>315786</v>
      </c>
      <c r="F151" s="207"/>
      <c r="G151" s="207"/>
      <c r="H151" s="198"/>
      <c r="I151" s="71"/>
      <c r="J151" s="58"/>
    </row>
    <row r="152" spans="1:10" x14ac:dyDescent="0.45">
      <c r="A152" s="137" t="s">
        <v>108</v>
      </c>
      <c r="B152" s="149">
        <v>1197637.2</v>
      </c>
      <c r="C152" s="150">
        <v>473995</v>
      </c>
      <c r="D152" s="180">
        <v>791369.6</v>
      </c>
      <c r="E152" s="150">
        <v>309813</v>
      </c>
      <c r="F152" s="207"/>
      <c r="G152" s="207"/>
      <c r="H152" s="198"/>
      <c r="I152" s="71"/>
      <c r="J152" s="58"/>
    </row>
    <row r="153" spans="1:10" x14ac:dyDescent="0.45">
      <c r="A153" s="137" t="s">
        <v>64</v>
      </c>
      <c r="B153" s="149">
        <v>837392.87</v>
      </c>
      <c r="C153" s="150">
        <v>336986</v>
      </c>
      <c r="D153" s="180">
        <v>619402.25</v>
      </c>
      <c r="E153" s="150">
        <v>282544</v>
      </c>
      <c r="F153" s="207"/>
      <c r="G153" s="207"/>
      <c r="H153" s="198"/>
      <c r="I153" s="71"/>
      <c r="J153" s="58"/>
    </row>
    <row r="154" spans="1:10" x14ac:dyDescent="0.45">
      <c r="A154" s="137" t="s">
        <v>57</v>
      </c>
      <c r="B154" s="149">
        <v>526490.05999999994</v>
      </c>
      <c r="C154" s="150">
        <v>161129</v>
      </c>
      <c r="D154" s="180">
        <v>820304.74</v>
      </c>
      <c r="E154" s="150">
        <v>247624</v>
      </c>
      <c r="F154" s="207"/>
      <c r="G154" s="207"/>
      <c r="H154" s="198"/>
      <c r="I154" s="71"/>
      <c r="J154" s="58"/>
    </row>
    <row r="155" spans="1:10" x14ac:dyDescent="0.45">
      <c r="A155" s="137" t="s">
        <v>99</v>
      </c>
      <c r="B155" s="149">
        <v>502729.6</v>
      </c>
      <c r="C155" s="150">
        <v>180466</v>
      </c>
      <c r="D155" s="180">
        <v>503473.38</v>
      </c>
      <c r="E155" s="150">
        <v>203393</v>
      </c>
      <c r="F155" s="207"/>
      <c r="G155" s="207"/>
      <c r="H155" s="198"/>
      <c r="I155" s="71"/>
      <c r="J155" s="58"/>
    </row>
    <row r="156" spans="1:10" x14ac:dyDescent="0.45">
      <c r="A156" s="137" t="s">
        <v>114</v>
      </c>
      <c r="B156" s="149">
        <v>367995.3</v>
      </c>
      <c r="C156" s="150">
        <v>135044</v>
      </c>
      <c r="D156" s="180">
        <v>509517.85</v>
      </c>
      <c r="E156" s="150">
        <v>178104</v>
      </c>
      <c r="F156" s="207"/>
      <c r="G156" s="207"/>
      <c r="H156" s="198"/>
      <c r="I156" s="71"/>
      <c r="J156" s="58"/>
    </row>
    <row r="157" spans="1:10" x14ac:dyDescent="0.45">
      <c r="A157" s="137" t="s">
        <v>92</v>
      </c>
      <c r="B157" s="149">
        <v>120016.02</v>
      </c>
      <c r="C157" s="150">
        <v>48787</v>
      </c>
      <c r="D157" s="180">
        <v>408199.2</v>
      </c>
      <c r="E157" s="150">
        <v>166429</v>
      </c>
      <c r="F157" s="207">
        <f t="shared" si="2"/>
        <v>6.7795633380902885E-5</v>
      </c>
      <c r="G157" s="207">
        <f t="shared" si="3"/>
        <v>2.0529401618905817E-4</v>
      </c>
      <c r="H157" s="198"/>
      <c r="I157" s="71"/>
      <c r="J157" s="58"/>
    </row>
    <row r="158" spans="1:10" x14ac:dyDescent="0.45">
      <c r="A158" s="137" t="s">
        <v>115</v>
      </c>
      <c r="B158" s="149">
        <v>209210.58</v>
      </c>
      <c r="C158" s="150">
        <v>97831</v>
      </c>
      <c r="D158" s="180">
        <v>371826.96</v>
      </c>
      <c r="E158" s="150">
        <v>144729</v>
      </c>
      <c r="F158" s="207">
        <f t="shared" si="2"/>
        <v>1.3594840037893516E-4</v>
      </c>
      <c r="G158" s="207">
        <f t="shared" si="3"/>
        <v>1.7852656489569845E-4</v>
      </c>
      <c r="H158" s="198"/>
      <c r="I158" s="71"/>
      <c r="J158" s="58"/>
    </row>
    <row r="159" spans="1:10" x14ac:dyDescent="0.45">
      <c r="A159" s="137" t="s">
        <v>109</v>
      </c>
      <c r="B159" s="149">
        <v>0</v>
      </c>
      <c r="C159" s="150">
        <v>0</v>
      </c>
      <c r="D159" s="180">
        <v>554740.89</v>
      </c>
      <c r="E159" s="150">
        <v>137013</v>
      </c>
      <c r="F159" s="207">
        <f t="shared" si="2"/>
        <v>0</v>
      </c>
      <c r="G159" s="207">
        <f t="shared" si="3"/>
        <v>1.6900870064779231E-4</v>
      </c>
      <c r="H159" s="198"/>
      <c r="I159" s="71"/>
      <c r="J159" s="58"/>
    </row>
    <row r="160" spans="1:10" x14ac:dyDescent="0.45">
      <c r="A160" s="137" t="s">
        <v>121</v>
      </c>
      <c r="B160" s="149">
        <v>0</v>
      </c>
      <c r="C160" s="150">
        <v>0</v>
      </c>
      <c r="D160" s="180">
        <v>243500</v>
      </c>
      <c r="E160" s="150">
        <v>110230</v>
      </c>
      <c r="F160" s="207">
        <f t="shared" si="2"/>
        <v>0</v>
      </c>
      <c r="G160" s="207">
        <f t="shared" si="3"/>
        <v>1.3597125143166084E-4</v>
      </c>
      <c r="H160" s="198"/>
      <c r="I160" s="71"/>
      <c r="J160" s="58"/>
    </row>
    <row r="161" spans="1:10" x14ac:dyDescent="0.45">
      <c r="A161" s="137" t="s">
        <v>91</v>
      </c>
      <c r="B161" s="149">
        <v>412709.76</v>
      </c>
      <c r="C161" s="150">
        <v>186480</v>
      </c>
      <c r="D161" s="180">
        <v>235165.33</v>
      </c>
      <c r="E161" s="150">
        <v>96421</v>
      </c>
      <c r="F161" s="207"/>
      <c r="G161" s="207"/>
      <c r="H161" s="198"/>
      <c r="I161" s="71"/>
      <c r="J161" s="58"/>
    </row>
    <row r="162" spans="1:10" x14ac:dyDescent="0.45">
      <c r="A162" s="137" t="s">
        <v>110</v>
      </c>
      <c r="B162" s="149">
        <v>0</v>
      </c>
      <c r="C162" s="150">
        <v>0</v>
      </c>
      <c r="D162" s="180">
        <v>286191.82</v>
      </c>
      <c r="E162" s="150">
        <v>94397</v>
      </c>
      <c r="F162" s="207"/>
      <c r="G162" s="207"/>
      <c r="H162" s="198"/>
      <c r="I162" s="71"/>
      <c r="J162" s="58"/>
    </row>
    <row r="163" spans="1:10" x14ac:dyDescent="0.45">
      <c r="A163" s="137" t="s">
        <v>118</v>
      </c>
      <c r="B163" s="149">
        <v>178337.6</v>
      </c>
      <c r="C163" s="150">
        <v>72172</v>
      </c>
      <c r="D163" s="180">
        <v>201331.28</v>
      </c>
      <c r="E163" s="150">
        <v>79912</v>
      </c>
      <c r="F163" s="207"/>
      <c r="G163" s="207"/>
      <c r="H163" s="198"/>
      <c r="I163" s="71"/>
      <c r="J163" s="58"/>
    </row>
    <row r="164" spans="1:10" x14ac:dyDescent="0.45">
      <c r="A164" s="137" t="s">
        <v>116</v>
      </c>
      <c r="B164" s="149">
        <v>341910</v>
      </c>
      <c r="C164" s="150">
        <v>51985</v>
      </c>
      <c r="D164" s="180">
        <v>274753.81</v>
      </c>
      <c r="E164" s="150">
        <v>53578</v>
      </c>
      <c r="F164" s="207"/>
      <c r="G164" s="207"/>
      <c r="H164" s="198"/>
      <c r="I164" s="71"/>
      <c r="J164" s="58"/>
    </row>
    <row r="165" spans="1:10" x14ac:dyDescent="0.45">
      <c r="A165" s="137" t="s">
        <v>135</v>
      </c>
      <c r="B165" s="149">
        <v>0</v>
      </c>
      <c r="C165" s="150">
        <v>0</v>
      </c>
      <c r="D165" s="180">
        <v>114960</v>
      </c>
      <c r="E165" s="150">
        <v>52910</v>
      </c>
      <c r="F165" s="207"/>
      <c r="G165" s="207"/>
      <c r="H165" s="198"/>
      <c r="I165" s="71"/>
      <c r="J165" s="58"/>
    </row>
    <row r="166" spans="1:10" x14ac:dyDescent="0.45">
      <c r="A166" s="137" t="s">
        <v>105</v>
      </c>
      <c r="B166" s="149">
        <v>317788.56</v>
      </c>
      <c r="C166" s="150">
        <v>96096</v>
      </c>
      <c r="D166" s="180">
        <v>125886.8</v>
      </c>
      <c r="E166" s="150">
        <v>52867</v>
      </c>
      <c r="F166" s="207"/>
      <c r="G166" s="207"/>
      <c r="H166" s="198"/>
      <c r="I166" s="71"/>
      <c r="J166" s="58"/>
    </row>
    <row r="167" spans="1:10" x14ac:dyDescent="0.45">
      <c r="A167" s="137" t="s">
        <v>139</v>
      </c>
      <c r="B167" s="149">
        <v>0</v>
      </c>
      <c r="C167" s="150">
        <v>0</v>
      </c>
      <c r="D167" s="180">
        <v>120609.16</v>
      </c>
      <c r="E167" s="150">
        <v>48889</v>
      </c>
      <c r="F167" s="207"/>
      <c r="G167" s="207"/>
      <c r="H167" s="198"/>
      <c r="I167" s="71"/>
      <c r="J167" s="58"/>
    </row>
    <row r="168" spans="1:10" x14ac:dyDescent="0.45">
      <c r="A168" s="137" t="s">
        <v>117</v>
      </c>
      <c r="B168" s="149">
        <v>0</v>
      </c>
      <c r="C168" s="150">
        <v>0</v>
      </c>
      <c r="D168" s="180">
        <v>113053.6</v>
      </c>
      <c r="E168" s="150">
        <v>48730</v>
      </c>
      <c r="F168" s="207">
        <f t="shared" si="2"/>
        <v>0</v>
      </c>
      <c r="G168" s="207">
        <f t="shared" si="3"/>
        <v>6.0109580715457068E-5</v>
      </c>
      <c r="H168" s="198"/>
      <c r="I168" s="71"/>
      <c r="J168" s="58"/>
    </row>
    <row r="169" spans="1:10" x14ac:dyDescent="0.45">
      <c r="A169" s="137" t="s">
        <v>119</v>
      </c>
      <c r="B169" s="149">
        <v>232836.76</v>
      </c>
      <c r="C169" s="150">
        <v>81192</v>
      </c>
      <c r="D169" s="180">
        <v>111458.62</v>
      </c>
      <c r="E169" s="150">
        <v>47835</v>
      </c>
      <c r="F169" s="207">
        <f t="shared" si="2"/>
        <v>1.1282643051350292E-4</v>
      </c>
      <c r="G169" s="207">
        <f t="shared" si="3"/>
        <v>5.9005577539993614E-5</v>
      </c>
      <c r="H169" s="198"/>
      <c r="I169" s="71"/>
      <c r="J169" s="58"/>
    </row>
    <row r="170" spans="1:10" x14ac:dyDescent="0.45">
      <c r="A170" s="137" t="s">
        <v>137</v>
      </c>
      <c r="B170" s="149">
        <v>0</v>
      </c>
      <c r="C170" s="150">
        <v>0</v>
      </c>
      <c r="D170" s="180">
        <v>168327.72</v>
      </c>
      <c r="E170" s="150">
        <v>45572</v>
      </c>
      <c r="F170" s="207">
        <f t="shared" si="0"/>
        <v>0</v>
      </c>
      <c r="G170" s="207">
        <f t="shared" si="1"/>
        <v>5.6214114762257532E-5</v>
      </c>
      <c r="H170" s="198"/>
      <c r="I170" s="71"/>
      <c r="J170" s="58"/>
    </row>
    <row r="171" spans="1:10" x14ac:dyDescent="0.45">
      <c r="A171" s="137" t="s">
        <v>52</v>
      </c>
      <c r="B171" s="149">
        <v>482195.20000000001</v>
      </c>
      <c r="C171" s="150">
        <v>204320</v>
      </c>
      <c r="D171" s="180">
        <v>102799.2</v>
      </c>
      <c r="E171" s="150">
        <v>44310</v>
      </c>
      <c r="F171" s="207">
        <f t="shared" si="0"/>
        <v>2.8392817374271994E-4</v>
      </c>
      <c r="G171" s="207">
        <f t="shared" si="1"/>
        <v>5.4657408608699009E-5</v>
      </c>
      <c r="H171" s="198"/>
      <c r="I171" s="71"/>
      <c r="J171" s="58"/>
    </row>
    <row r="172" spans="1:10" x14ac:dyDescent="0.45">
      <c r="A172" s="137" t="s">
        <v>138</v>
      </c>
      <c r="B172" s="149">
        <v>139287.6</v>
      </c>
      <c r="C172" s="150">
        <v>57320</v>
      </c>
      <c r="D172" s="180">
        <v>110825</v>
      </c>
      <c r="E172" s="150">
        <v>42625</v>
      </c>
      <c r="F172" s="124">
        <f t="shared" si="0"/>
        <v>7.9653303244580587E-5</v>
      </c>
      <c r="G172" s="124">
        <f t="shared" si="1"/>
        <v>5.2578922183385133E-5</v>
      </c>
      <c r="H172" s="198"/>
      <c r="I172" s="71"/>
      <c r="J172" s="58"/>
    </row>
    <row r="173" spans="1:10" x14ac:dyDescent="0.45">
      <c r="A173" s="137" t="s">
        <v>120</v>
      </c>
      <c r="B173" s="149">
        <v>203431.67999999999</v>
      </c>
      <c r="C173" s="150">
        <v>43175</v>
      </c>
      <c r="D173" s="180">
        <v>83558.16</v>
      </c>
      <c r="E173" s="150">
        <v>35406</v>
      </c>
      <c r="F173" s="207">
        <f t="shared" si="0"/>
        <v>5.9997058052769834E-5</v>
      </c>
      <c r="G173" s="207">
        <f t="shared" si="1"/>
        <v>4.3674118916713996E-5</v>
      </c>
      <c r="H173" s="198"/>
      <c r="I173" s="71"/>
      <c r="J173" s="58"/>
    </row>
    <row r="174" spans="1:10" x14ac:dyDescent="0.45">
      <c r="A174" s="137" t="s">
        <v>63</v>
      </c>
      <c r="B174" s="149">
        <v>116758.39999999999</v>
      </c>
      <c r="C174" s="150">
        <v>41667</v>
      </c>
      <c r="D174" s="180">
        <v>57040.6</v>
      </c>
      <c r="E174" s="150">
        <v>18210</v>
      </c>
      <c r="F174" s="207">
        <f t="shared" si="0"/>
        <v>5.7901503598952185E-5</v>
      </c>
      <c r="G174" s="207">
        <f t="shared" si="1"/>
        <v>2.2462455670602775E-5</v>
      </c>
      <c r="H174" s="198"/>
      <c r="I174" s="71"/>
      <c r="J174" s="58"/>
    </row>
    <row r="175" spans="1:10" x14ac:dyDescent="0.45">
      <c r="A175" s="137" t="s">
        <v>134</v>
      </c>
      <c r="B175" s="149">
        <v>294120</v>
      </c>
      <c r="C175" s="150">
        <v>103931</v>
      </c>
      <c r="D175" s="180">
        <v>0</v>
      </c>
      <c r="E175" s="150">
        <v>0</v>
      </c>
      <c r="F175" s="207">
        <f t="shared" si="0"/>
        <v>1.4442511269212327E-4</v>
      </c>
      <c r="G175" s="207">
        <f t="shared" si="1"/>
        <v>0</v>
      </c>
      <c r="H175" s="198"/>
      <c r="I175" s="71"/>
      <c r="J175" s="58"/>
    </row>
    <row r="176" spans="1:10" x14ac:dyDescent="0.45">
      <c r="A176" s="137" t="s">
        <v>136</v>
      </c>
      <c r="B176" s="149">
        <v>138600</v>
      </c>
      <c r="C176" s="150">
        <v>52910</v>
      </c>
      <c r="D176" s="180">
        <v>0</v>
      </c>
      <c r="E176" s="150">
        <v>0</v>
      </c>
      <c r="F176" s="124">
        <f t="shared" si="0"/>
        <v>7.3525057129636415E-5</v>
      </c>
      <c r="G176" s="124">
        <f t="shared" si="1"/>
        <v>0</v>
      </c>
      <c r="H176" s="198"/>
      <c r="I176" s="71"/>
      <c r="J176" s="58"/>
    </row>
    <row r="177" spans="1:10" ht="16.5" thickBot="1" x14ac:dyDescent="0.5">
      <c r="A177" s="157" t="s">
        <v>88</v>
      </c>
      <c r="B177" s="158">
        <v>414189.58</v>
      </c>
      <c r="C177" s="159">
        <v>143750</v>
      </c>
      <c r="D177" s="178">
        <v>0</v>
      </c>
      <c r="E177" s="159">
        <v>0</v>
      </c>
      <c r="F177" s="208">
        <f t="shared" si="0"/>
        <v>1.9975858934767027E-4</v>
      </c>
      <c r="G177" s="208">
        <f t="shared" si="1"/>
        <v>0</v>
      </c>
      <c r="H177" s="198"/>
      <c r="I177" s="71"/>
      <c r="J177" s="58"/>
    </row>
  </sheetData>
  <mergeCells count="11">
    <mergeCell ref="H101:H110"/>
    <mergeCell ref="K10:L11"/>
    <mergeCell ref="A1:A3"/>
    <mergeCell ref="A10:A11"/>
    <mergeCell ref="B10:C10"/>
    <mergeCell ref="D10:E10"/>
    <mergeCell ref="A99:A100"/>
    <mergeCell ref="B99:C99"/>
    <mergeCell ref="D99:E99"/>
    <mergeCell ref="F99:F100"/>
    <mergeCell ref="G99:G100"/>
  </mergeCells>
  <conditionalFormatting sqref="F12:G93 F96">
    <cfRule type="cellIs" dxfId="3" priority="2" operator="lessThan">
      <formula>0</formula>
    </cfRule>
  </conditionalFormatting>
  <conditionalFormatting sqref="F99:G99 F115:G65176 H178:H65248">
    <cfRule type="cellIs" dxfId="2" priority="3" stopIfTrue="1" operator="lessThan">
      <formula>0</formula>
    </cfRule>
  </conditionalFormatting>
  <conditionalFormatting sqref="F1:H9">
    <cfRule type="cellIs" dxfId="1" priority="8" stopIfTrue="1" operator="lessThan">
      <formula>0</formula>
    </cfRule>
  </conditionalFormatting>
  <conditionalFormatting sqref="G10:H10">
    <cfRule type="cellIs" dxfId="0" priority="12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MERCADO PAÍS</vt:lpstr>
      <vt:lpstr>MERCADO PAÍS ACUM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Ma.Fernanda</dc:creator>
  <cp:lastModifiedBy>María Andrea Dicindio</cp:lastModifiedBy>
  <cp:lastPrinted>2023-09-21T19:55:30Z</cp:lastPrinted>
  <dcterms:created xsi:type="dcterms:W3CDTF">2015-08-14T17:11:53Z</dcterms:created>
  <dcterms:modified xsi:type="dcterms:W3CDTF">2026-05-04T15:54:24Z</dcterms:modified>
</cp:coreProperties>
</file>