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6/"/>
    </mc:Choice>
  </mc:AlternateContent>
  <xr:revisionPtr revIDLastSave="1" documentId="8_{62138E19-3E89-4864-99BE-12BCA13A5148}" xr6:coauthVersionLast="47" xr6:coauthVersionMax="47" xr10:uidLastSave="{46BB7FBA-5EA2-4039-A458-C73BAB726462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PAÍS'!$A$86:$E$86</definedName>
    <definedName name="_xlnm._FilterDatabase" localSheetId="2" hidden="1">'MERCADO PAÍS ACUM'!$A$101:$E$101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2" i="7" l="1"/>
  <c r="AU78" i="7"/>
  <c r="L15" i="59"/>
  <c r="L14" i="59"/>
  <c r="AU41" i="7"/>
  <c r="AV41" i="7" s="1"/>
  <c r="AU40" i="7"/>
  <c r="AV40" i="7" s="1"/>
  <c r="L15" i="50"/>
  <c r="H97" i="59"/>
  <c r="C97" i="59"/>
  <c r="K15" i="59" s="1"/>
  <c r="D97" i="59"/>
  <c r="E97" i="59"/>
  <c r="B97" i="59"/>
  <c r="H83" i="50"/>
  <c r="C83" i="50"/>
  <c r="K15" i="50" s="1"/>
  <c r="D83" i="50"/>
  <c r="E83" i="50"/>
  <c r="L14" i="50" s="1"/>
  <c r="B83" i="50"/>
  <c r="L17" i="59"/>
  <c r="L16" i="59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AV42" i="7" l="1"/>
  <c r="AW42" i="7"/>
  <c r="K14" i="59"/>
  <c r="F83" i="50"/>
  <c r="F137" i="50"/>
  <c r="F133" i="50"/>
  <c r="F126" i="50"/>
  <c r="F125" i="50"/>
  <c r="F115" i="50"/>
  <c r="F108" i="50"/>
  <c r="F105" i="50"/>
  <c r="F104" i="50"/>
  <c r="F101" i="50"/>
  <c r="F107" i="50"/>
  <c r="F149" i="50"/>
  <c r="F124" i="50"/>
  <c r="F106" i="50"/>
  <c r="F148" i="50"/>
  <c r="F123" i="50"/>
  <c r="F140" i="50"/>
  <c r="F122" i="50"/>
  <c r="F139" i="50"/>
  <c r="F121" i="50"/>
  <c r="K13" i="50"/>
  <c r="F138" i="50"/>
  <c r="F120" i="50"/>
  <c r="F100" i="50"/>
  <c r="F99" i="50"/>
  <c r="F117" i="50"/>
  <c r="F136" i="50"/>
  <c r="F116" i="50"/>
  <c r="F98" i="50"/>
  <c r="F97" i="50"/>
  <c r="F96" i="50"/>
  <c r="F95" i="50"/>
  <c r="F94" i="50"/>
  <c r="F93" i="50"/>
  <c r="F92" i="50"/>
  <c r="F132" i="50"/>
  <c r="F114" i="50"/>
  <c r="F150" i="50"/>
  <c r="F131" i="50"/>
  <c r="F113" i="50"/>
  <c r="F130" i="50"/>
  <c r="F112" i="50"/>
  <c r="F129" i="50"/>
  <c r="F111" i="50"/>
  <c r="F128" i="50"/>
  <c r="F110" i="50"/>
  <c r="F127" i="50"/>
  <c r="F109" i="50"/>
  <c r="F91" i="50"/>
  <c r="F90" i="50"/>
  <c r="F89" i="50"/>
  <c r="F88" i="50"/>
  <c r="F135" i="50"/>
  <c r="F119" i="50"/>
  <c r="F103" i="50"/>
  <c r="F87" i="50"/>
  <c r="F134" i="50"/>
  <c r="F118" i="50"/>
  <c r="F102" i="50"/>
  <c r="AW41" i="7"/>
  <c r="G140" i="50"/>
  <c r="G139" i="50"/>
  <c r="G149" i="50"/>
  <c r="G150" i="50"/>
  <c r="G148" i="50"/>
  <c r="L13" i="50"/>
  <c r="G159" i="59"/>
  <c r="G160" i="59"/>
  <c r="F159" i="59"/>
  <c r="G158" i="59"/>
  <c r="F158" i="59"/>
  <c r="G102" i="59"/>
  <c r="F148" i="59"/>
  <c r="G170" i="59"/>
  <c r="G147" i="59"/>
  <c r="F170" i="59"/>
  <c r="F147" i="59"/>
  <c r="F169" i="59"/>
  <c r="F161" i="59"/>
  <c r="F160" i="59"/>
  <c r="G149" i="59"/>
  <c r="F149" i="59"/>
  <c r="G148" i="59"/>
  <c r="G169" i="59"/>
  <c r="G161" i="59"/>
  <c r="G97" i="59"/>
  <c r="F97" i="59"/>
  <c r="K14" i="50"/>
  <c r="G83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39" i="7"/>
  <c r="AU74" i="7"/>
  <c r="AV39" i="7" l="1"/>
  <c r="AW40" i="7"/>
  <c r="AE82" i="7"/>
  <c r="AE69" i="7"/>
  <c r="K16" i="50"/>
  <c r="K13" i="59"/>
  <c r="F112" i="59"/>
  <c r="K16" i="59"/>
  <c r="G178" i="59"/>
  <c r="G177" i="59"/>
  <c r="G176" i="59"/>
  <c r="G175" i="59"/>
  <c r="G174" i="59"/>
  <c r="G173" i="59"/>
  <c r="G172" i="59"/>
  <c r="G171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F178" i="59"/>
  <c r="F177" i="59"/>
  <c r="F176" i="59"/>
  <c r="F175" i="59"/>
  <c r="F174" i="59"/>
  <c r="F173" i="59"/>
  <c r="F172" i="59"/>
  <c r="F171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1" i="59"/>
  <c r="F110" i="59"/>
  <c r="F109" i="59"/>
  <c r="F108" i="59"/>
  <c r="F107" i="59"/>
  <c r="F106" i="59"/>
  <c r="F105" i="59"/>
  <c r="F104" i="59"/>
  <c r="F103" i="59"/>
  <c r="F102" i="59"/>
  <c r="L19" i="59"/>
  <c r="L18" i="59"/>
  <c r="K19" i="59"/>
  <c r="K18" i="59"/>
  <c r="K17" i="59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L19" i="50"/>
  <c r="L18" i="50"/>
  <c r="L17" i="50"/>
  <c r="L16" i="50"/>
  <c r="K19" i="50"/>
  <c r="K18" i="50"/>
  <c r="K17" i="50"/>
  <c r="H102" i="59" l="1"/>
  <c r="H87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9" i="7" s="1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3" i="7"/>
  <c r="AV37" i="7" s="1"/>
  <c r="AU72" i="7"/>
  <c r="AV36" i="7" s="1"/>
  <c r="AE38" i="7"/>
  <c r="AE37" i="7"/>
  <c r="AE36" i="7"/>
  <c r="AE35" i="7"/>
  <c r="AU71" i="7"/>
  <c r="AV35" i="7" s="1"/>
  <c r="AE34" i="7"/>
  <c r="AE33" i="7"/>
  <c r="AE32" i="7"/>
  <c r="AU69" i="7"/>
  <c r="AV33" i="7" s="1"/>
  <c r="AE31" i="7"/>
  <c r="AE30" i="7"/>
  <c r="AU46" i="7"/>
  <c r="AV10" i="7" s="1"/>
  <c r="AU47" i="7"/>
  <c r="AV11" i="7" s="1"/>
  <c r="AU48" i="7"/>
  <c r="AV12" i="7" s="1"/>
  <c r="AU49" i="7"/>
  <c r="AV13" i="7" s="1"/>
  <c r="AU50" i="7"/>
  <c r="AV14" i="7" s="1"/>
  <c r="AU51" i="7"/>
  <c r="AV15" i="7" s="1"/>
  <c r="AU52" i="7"/>
  <c r="AV16" i="7" s="1"/>
  <c r="AU53" i="7"/>
  <c r="AV17" i="7" s="1"/>
  <c r="AU54" i="7"/>
  <c r="AV18" i="7" s="1"/>
  <c r="AU55" i="7"/>
  <c r="AV19" i="7" s="1"/>
  <c r="AU56" i="7"/>
  <c r="AV20" i="7" s="1"/>
  <c r="AU57" i="7"/>
  <c r="AV21" i="7" s="1"/>
  <c r="AU58" i="7"/>
  <c r="AV22" i="7" s="1"/>
  <c r="AU59" i="7"/>
  <c r="AV23" i="7" s="1"/>
  <c r="AU60" i="7"/>
  <c r="AV24" i="7" s="1"/>
  <c r="AU61" i="7"/>
  <c r="AV25" i="7" s="1"/>
  <c r="AU62" i="7"/>
  <c r="AV26" i="7" s="1"/>
  <c r="AU63" i="7"/>
  <c r="AV27" i="7" s="1"/>
  <c r="AU64" i="7"/>
  <c r="AV28" i="7" s="1"/>
  <c r="AU65" i="7"/>
  <c r="AV29" i="7" s="1"/>
  <c r="AU66" i="7"/>
  <c r="AV30" i="7" s="1"/>
  <c r="AU67" i="7"/>
  <c r="AV31" i="7" s="1"/>
  <c r="AU68" i="7"/>
  <c r="AV32" i="7" s="1"/>
  <c r="AU70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</calcChain>
</file>

<file path=xl/sharedStrings.xml><?xml version="1.0" encoding="utf-8"?>
<sst xmlns="http://schemas.openxmlformats.org/spreadsheetml/2006/main" count="426" uniqueCount="141">
  <si>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</si>
  <si>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</si>
  <si>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</si>
  <si>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</si>
  <si>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</si>
  <si>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</si>
  <si>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</si>
  <si>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</si>
  <si>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</si>
  <si>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</si>
  <si>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</si>
  <si>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</si>
  <si>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</si>
  <si>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</si>
  <si>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</si>
  <si>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</si>
  <si>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</si>
  <si>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</si>
  <si>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</si>
  <si>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</si>
  <si>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</si>
  <si>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</si>
  <si>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</si>
  <si>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</si>
  <si>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</si>
  <si>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</si>
  <si>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</si>
  <si>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</si>
  <si>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</si>
  <si>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</si>
  <si>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</si>
  <si>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</si>
  <si>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</si>
  <si>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</si>
  <si>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</si>
  <si>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</si>
  <si>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</si>
  <si>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</si>
  <si>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</si>
  <si>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</si>
  <si>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</si>
  <si>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</si>
  <si>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</si>
  <si>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</si>
  <si>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</si>
  <si>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</si>
  <si>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</si>
  <si>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</si>
  <si>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</si>
  <si>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</si>
  <si>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</si>
  <si>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</si>
  <si>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</si>
  <si>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</si>
  <si>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</si>
  <si>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</si>
  <si>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</si>
  <si>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</si>
  <si>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</si>
  <si>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</si>
  <si>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</si>
  <si>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</si>
  <si>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</si>
  <si>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</si>
  <si>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</si>
  <si>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</si>
  <si>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</si>
  <si>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</si>
  <si>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</si>
  <si>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</si>
  <si>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</si>
  <si>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Fuente: Estadistic S.A.</t>
  </si>
  <si>
    <t>SUDÁFRICA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</si>
  <si>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</si>
  <si>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</si>
  <si>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</si>
  <si>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</si>
  <si>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</si>
  <si>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</si>
  <si>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</si>
  <si>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</si>
  <si>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</si>
  <si>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</si>
  <si>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</si>
  <si>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</si>
  <si>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</si>
  <si>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</si>
  <si>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</si>
  <si>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</si>
  <si>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AMERICA</t>
  </si>
  <si>
    <t xml:space="preserve">AFRICA 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</si>
  <si>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</si>
  <si>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</si>
  <si>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</si>
  <si>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</si>
  <si>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</si>
  <si>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</si>
  <si>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</si>
  <si>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</si>
  <si>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</si>
  <si>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</si>
  <si>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</si>
  <si>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</si>
  <si>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</si>
  <si>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</si>
  <si>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</si>
  <si>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</si>
  <si>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TRINIDAD Y TOBAGO</t>
  </si>
  <si>
    <t>EGIPTO</t>
  </si>
  <si>
    <t>PERÚ</t>
  </si>
  <si>
    <t>ESLOVENIA</t>
  </si>
  <si>
    <t>INDIA</t>
  </si>
  <si>
    <t>Part. Libras 2026</t>
  </si>
  <si>
    <t>% participación 2025 vs 2026</t>
  </si>
  <si>
    <t>DINAMARCA</t>
  </si>
  <si>
    <t>MONTENEGRO</t>
  </si>
  <si>
    <t>SUECIA</t>
  </si>
  <si>
    <t>KUWAIT</t>
  </si>
  <si>
    <t>ARUBA</t>
  </si>
  <si>
    <t>PARAGUAY</t>
  </si>
  <si>
    <t>MARTINICA (COLONIA FRANCIA)</t>
  </si>
  <si>
    <t>CABO VERDE</t>
  </si>
  <si>
    <t>TURQUÍA</t>
  </si>
  <si>
    <t>ISRAEL</t>
  </si>
  <si>
    <t>BAHRÉIN</t>
  </si>
  <si>
    <t>PANAMÁ</t>
  </si>
  <si>
    <t>BAHAMAS</t>
  </si>
  <si>
    <t>TÚNEZ</t>
  </si>
  <si>
    <t>ene-abr 2020</t>
  </si>
  <si>
    <t>ene-abr 2021</t>
  </si>
  <si>
    <t>ene-abr 2022</t>
  </si>
  <si>
    <t>ene-abr 2023</t>
  </si>
  <si>
    <t>ene-abr 2024</t>
  </si>
  <si>
    <t>ene-abr 2025</t>
  </si>
  <si>
    <t>ene-abr 2026</t>
  </si>
  <si>
    <t>Análisis de las Exportaciones de CAMARÓN Abril - 2026</t>
  </si>
  <si>
    <t>Comparativo Abril 2026 - CAMARÓN</t>
  </si>
  <si>
    <t>Comparativo Abril  - CAMARÓN</t>
  </si>
  <si>
    <t>INDONESIA</t>
  </si>
  <si>
    <t>ene - abr 25</t>
  </si>
  <si>
    <t>ene - abr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</si>
</sst>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\$\ #,##0.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sz val="10"/>
      <color rgb="FFFF0000"/>
      <name val="Segoe UI"/>
      <family val="2"/>
    </font>
    <font>
      <sz val="10"/>
      <name val="Calibri"/>
      <family val="2"/>
    </font>
    <font>
      <sz val="10"/>
      <color theme="1"/>
      <name val="Segoe UI"/>
      <family val="2"/>
    </font>
    <font>
      <sz val="10"/>
      <color rgb="FFB91C1C"/>
      <name val="Segoe UI"/>
      <family val="2"/>
    </font>
    <font>
      <sz val="10"/>
      <color rgb="FF15803D"/>
      <name val="Segoe UI"/>
      <family val="2"/>
    </font>
    <font>
      <sz val="10"/>
      <color indexed="8"/>
      <name val="MS Sans Serif"/>
    </font>
    <font>
      <b/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9" fontId="6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top"/>
    </xf>
    <xf numFmtId="0" fontId="12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7" fillId="0" borderId="0" xfId="16" applyFont="1"/>
    <xf numFmtId="0" fontId="14" fillId="0" borderId="0" xfId="16" applyFont="1"/>
    <xf numFmtId="0" fontId="15" fillId="0" borderId="0" xfId="16" applyFont="1" applyAlignment="1">
      <alignment vertical="center"/>
    </xf>
    <xf numFmtId="9" fontId="7" fillId="0" borderId="0" xfId="29" applyFont="1"/>
    <xf numFmtId="0" fontId="8" fillId="0" borderId="0" xfId="16" applyFont="1" applyAlignment="1">
      <alignment horizontal="right" vertical="center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0" fontId="15" fillId="2" borderId="1" xfId="20" applyFont="1" applyFill="1" applyBorder="1" applyAlignment="1">
      <alignment horizontal="center"/>
    </xf>
    <xf numFmtId="168" fontId="7" fillId="0" borderId="0" xfId="17" applyNumberFormat="1" applyFont="1"/>
    <xf numFmtId="0" fontId="16" fillId="0" borderId="0" xfId="16" applyFont="1" applyAlignment="1">
      <alignment vertical="center"/>
    </xf>
    <xf numFmtId="3" fontId="7" fillId="0" borderId="2" xfId="20" applyNumberFormat="1" applyFont="1" applyBorder="1" applyAlignment="1">
      <alignment horizontal="center"/>
    </xf>
    <xf numFmtId="9" fontId="14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4" fillId="0" borderId="0" xfId="29" applyFont="1" applyFill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4" fillId="0" borderId="0" xfId="14" applyNumberFormat="1" applyFont="1" applyAlignment="1">
      <alignment horizontal="center" vertical="center"/>
    </xf>
    <xf numFmtId="168" fontId="7" fillId="0" borderId="2" xfId="20" applyNumberFormat="1" applyFont="1" applyBorder="1" applyAlignment="1">
      <alignment horizontal="center"/>
    </xf>
    <xf numFmtId="168" fontId="7" fillId="0" borderId="2" xfId="17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vertical="center"/>
    </xf>
    <xf numFmtId="3" fontId="7" fillId="0" borderId="0" xfId="16" applyNumberFormat="1" applyFont="1" applyAlignment="1">
      <alignment horizontal="center" vertical="center"/>
    </xf>
    <xf numFmtId="3" fontId="14" fillId="0" borderId="0" xfId="16" applyNumberFormat="1" applyFont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3" fontId="15" fillId="3" borderId="3" xfId="16" applyNumberFormat="1" applyFont="1" applyFill="1" applyBorder="1" applyAlignment="1">
      <alignment horizontal="center" vertical="center"/>
    </xf>
    <xf numFmtId="171" fontId="15" fillId="3" borderId="3" xfId="14" applyNumberFormat="1" applyFont="1" applyFill="1" applyBorder="1" applyAlignment="1">
      <alignment horizontal="center" vertical="center"/>
    </xf>
    <xf numFmtId="10" fontId="15" fillId="3" borderId="9" xfId="16" applyNumberFormat="1" applyFont="1" applyFill="1" applyBorder="1"/>
    <xf numFmtId="10" fontId="15" fillId="3" borderId="4" xfId="16" applyNumberFormat="1" applyFont="1" applyFill="1" applyBorder="1"/>
    <xf numFmtId="0" fontId="15" fillId="3" borderId="4" xfId="16" applyFont="1" applyFill="1" applyBorder="1"/>
    <xf numFmtId="1" fontId="15" fillId="3" borderId="1" xfId="16" applyNumberFormat="1" applyFont="1" applyFill="1" applyBorder="1" applyAlignment="1">
      <alignment horizontal="center"/>
    </xf>
    <xf numFmtId="171" fontId="15" fillId="3" borderId="1" xfId="14" applyNumberFormat="1" applyFont="1" applyFill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/>
    </xf>
    <xf numFmtId="168" fontId="7" fillId="0" borderId="4" xfId="20" applyNumberFormat="1" applyFont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1" fontId="7" fillId="0" borderId="2" xfId="20" applyNumberFormat="1" applyFont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9" fillId="0" borderId="0" xfId="16" applyFont="1"/>
    <xf numFmtId="0" fontId="15" fillId="2" borderId="9" xfId="20" applyFont="1" applyFill="1" applyBorder="1" applyAlignment="1">
      <alignment horizontal="center" vertical="center"/>
    </xf>
    <xf numFmtId="9" fontId="8" fillId="0" borderId="0" xfId="29" applyFont="1"/>
    <xf numFmtId="9" fontId="15" fillId="0" borderId="0" xfId="29" applyFont="1"/>
    <xf numFmtId="9" fontId="14" fillId="0" borderId="0" xfId="29" applyFont="1"/>
    <xf numFmtId="9" fontId="15" fillId="0" borderId="0" xfId="29" applyFont="1" applyAlignment="1">
      <alignment horizontal="center" vertical="center"/>
    </xf>
    <xf numFmtId="3" fontId="7" fillId="0" borderId="0" xfId="20" applyNumberFormat="1" applyFont="1" applyAlignment="1">
      <alignment horizontal="center"/>
    </xf>
    <xf numFmtId="171" fontId="15" fillId="3" borderId="1" xfId="15" applyNumberFormat="1" applyFont="1" applyFill="1" applyBorder="1" applyAlignment="1">
      <alignment horizontal="center" vertical="center"/>
    </xf>
    <xf numFmtId="171" fontId="15" fillId="3" borderId="3" xfId="15" applyNumberFormat="1" applyFont="1" applyFill="1" applyBorder="1" applyAlignment="1">
      <alignment horizontal="center" vertical="center"/>
    </xf>
    <xf numFmtId="168" fontId="7" fillId="0" borderId="1" xfId="20" applyNumberFormat="1" applyFont="1" applyBorder="1" applyAlignment="1">
      <alignment horizontal="center" vertical="center"/>
    </xf>
    <xf numFmtId="168" fontId="7" fillId="0" borderId="2" xfId="17" applyNumberFormat="1" applyFont="1" applyBorder="1" applyAlignment="1">
      <alignment horizontal="center" vertical="center"/>
    </xf>
    <xf numFmtId="171" fontId="7" fillId="0" borderId="2" xfId="17" applyNumberFormat="1" applyFont="1" applyBorder="1" applyAlignment="1">
      <alignment horizontal="center"/>
    </xf>
    <xf numFmtId="9" fontId="10" fillId="0" borderId="0" xfId="29" applyFont="1" applyFill="1"/>
    <xf numFmtId="3" fontId="7" fillId="0" borderId="1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0" fontId="8" fillId="0" borderId="0" xfId="29" applyNumberFormat="1" applyFont="1"/>
    <xf numFmtId="10" fontId="8" fillId="0" borderId="9" xfId="29" applyNumberFormat="1" applyFont="1" applyFill="1" applyBorder="1" applyAlignment="1">
      <alignment horizontal="center"/>
    </xf>
    <xf numFmtId="10" fontId="8" fillId="0" borderId="8" xfId="29" applyNumberFormat="1" applyFont="1" applyFill="1" applyBorder="1" applyAlignment="1">
      <alignment horizontal="center"/>
    </xf>
    <xf numFmtId="10" fontId="8" fillId="0" borderId="5" xfId="29" applyNumberFormat="1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9" fontId="15" fillId="3" borderId="1" xfId="29" applyFont="1" applyFill="1" applyBorder="1" applyAlignment="1">
      <alignment horizontal="center" vertical="center"/>
    </xf>
    <xf numFmtId="0" fontId="15" fillId="2" borderId="9" xfId="20" applyFont="1" applyFill="1" applyBorder="1" applyAlignment="1">
      <alignment horizontal="center"/>
    </xf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0" fontId="10" fillId="0" borderId="4" xfId="20" applyFont="1" applyBorder="1" applyAlignment="1">
      <alignment horizont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168" fontId="9" fillId="0" borderId="10" xfId="20" applyNumberFormat="1" applyFont="1" applyBorder="1" applyAlignment="1">
      <alignment horizontal="center"/>
    </xf>
    <xf numFmtId="168" fontId="9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 vertical="center"/>
    </xf>
    <xf numFmtId="168" fontId="7" fillId="0" borderId="7" xfId="17" applyNumberFormat="1" applyFont="1" applyBorder="1" applyAlignment="1">
      <alignment horizontal="center"/>
    </xf>
    <xf numFmtId="168" fontId="7" fillId="0" borderId="2" xfId="2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71" fontId="7" fillId="0" borderId="2" xfId="20" applyNumberFormat="1" applyFont="1" applyBorder="1" applyAlignment="1">
      <alignment horizontal="center"/>
    </xf>
    <xf numFmtId="171" fontId="7" fillId="0" borderId="2" xfId="14" applyNumberFormat="1" applyFont="1" applyBorder="1" applyAlignment="1">
      <alignment horizont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9" fillId="0" borderId="10" xfId="20" applyNumberFormat="1" applyFont="1" applyBorder="1" applyAlignment="1">
      <alignment horizontal="center"/>
    </xf>
    <xf numFmtId="3" fontId="9" fillId="0" borderId="7" xfId="20" applyNumberFormat="1" applyFont="1" applyBorder="1" applyAlignment="1">
      <alignment horizontal="center"/>
    </xf>
    <xf numFmtId="3" fontId="7" fillId="0" borderId="7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4" xfId="20" applyNumberFormat="1" applyFont="1" applyBorder="1" applyAlignment="1">
      <alignment horizontal="center"/>
    </xf>
    <xf numFmtId="170" fontId="7" fillId="0" borderId="1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17" fillId="0" borderId="2" xfId="20" applyNumberFormat="1" applyFont="1" applyBorder="1" applyAlignment="1">
      <alignment horizontal="center"/>
    </xf>
    <xf numFmtId="1" fontId="10" fillId="0" borderId="0" xfId="0" applyNumberFormat="1" applyFont="1"/>
    <xf numFmtId="1" fontId="7" fillId="0" borderId="4" xfId="20" applyNumberFormat="1" applyFont="1" applyBorder="1" applyAlignment="1">
      <alignment horizontal="center" vertical="center"/>
    </xf>
    <xf numFmtId="9" fontId="15" fillId="3" borderId="12" xfId="29" applyFont="1" applyFill="1" applyBorder="1" applyAlignment="1">
      <alignment vertical="center"/>
    </xf>
    <xf numFmtId="9" fontId="15" fillId="3" borderId="8" xfId="29" applyFont="1" applyFill="1" applyBorder="1" applyAlignment="1">
      <alignment vertical="center"/>
    </xf>
    <xf numFmtId="3" fontId="7" fillId="0" borderId="13" xfId="20" applyNumberFormat="1" applyFont="1" applyBorder="1" applyAlignment="1">
      <alignment horizontal="center"/>
    </xf>
    <xf numFmtId="168" fontId="7" fillId="0" borderId="0" xfId="20" applyNumberFormat="1" applyFont="1" applyAlignment="1">
      <alignment horizontal="center" vertical="center"/>
    </xf>
    <xf numFmtId="168" fontId="10" fillId="0" borderId="4" xfId="2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2" xfId="16" applyNumberFormat="1" applyFont="1" applyBorder="1" applyAlignment="1">
      <alignment horizontal="center" vertical="center"/>
    </xf>
    <xf numFmtId="9" fontId="9" fillId="0" borderId="0" xfId="29" applyFont="1" applyFill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9" fontId="10" fillId="0" borderId="0" xfId="29" applyFont="1" applyFill="1" applyBorder="1" applyAlignment="1">
      <alignment vertical="center"/>
    </xf>
    <xf numFmtId="10" fontId="9" fillId="0" borderId="1" xfId="29" applyNumberFormat="1" applyFont="1" applyFill="1" applyBorder="1" applyAlignment="1">
      <alignment horizontal="center" vertical="center"/>
    </xf>
    <xf numFmtId="10" fontId="9" fillId="0" borderId="2" xfId="29" applyNumberFormat="1" applyFont="1" applyFill="1" applyBorder="1" applyAlignment="1">
      <alignment horizontal="center" vertical="center"/>
    </xf>
    <xf numFmtId="10" fontId="9" fillId="0" borderId="4" xfId="29" applyNumberFormat="1" applyFont="1" applyFill="1" applyBorder="1" applyAlignment="1">
      <alignment horizontal="center" vertical="center"/>
    </xf>
    <xf numFmtId="10" fontId="9" fillId="0" borderId="2" xfId="31" applyNumberFormat="1" applyFont="1" applyFill="1" applyBorder="1" applyAlignment="1">
      <alignment horizontal="center" vertical="center"/>
    </xf>
    <xf numFmtId="171" fontId="7" fillId="0" borderId="6" xfId="17" applyNumberFormat="1" applyFont="1" applyBorder="1" applyAlignment="1">
      <alignment horizontal="center" vertical="center"/>
    </xf>
    <xf numFmtId="171" fontId="7" fillId="0" borderId="2" xfId="2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70" fontId="7" fillId="0" borderId="4" xfId="2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73" fontId="7" fillId="0" borderId="2" xfId="0" applyNumberFormat="1" applyFont="1" applyBorder="1" applyAlignment="1">
      <alignment horizontal="center"/>
    </xf>
    <xf numFmtId="173" fontId="7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 vertical="center"/>
    </xf>
    <xf numFmtId="173" fontId="10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17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" fontId="18" fillId="0" borderId="0" xfId="0" applyNumberFormat="1" applyFont="1"/>
    <xf numFmtId="173" fontId="18" fillId="0" borderId="0" xfId="0" applyNumberFormat="1" applyFont="1"/>
    <xf numFmtId="3" fontId="18" fillId="0" borderId="0" xfId="0" applyNumberFormat="1" applyFont="1"/>
    <xf numFmtId="10" fontId="18" fillId="0" borderId="0" xfId="0" applyNumberFormat="1" applyFont="1"/>
    <xf numFmtId="17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7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" fontId="7" fillId="0" borderId="1" xfId="20" applyNumberFormat="1" applyFont="1" applyBorder="1" applyAlignment="1">
      <alignment horizontal="center" vertical="center"/>
    </xf>
    <xf numFmtId="9" fontId="17" fillId="0" borderId="4" xfId="20" applyNumberFormat="1" applyFont="1" applyBorder="1" applyAlignment="1">
      <alignment horizontal="center"/>
    </xf>
    <xf numFmtId="10" fontId="21" fillId="0" borderId="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3" fontId="19" fillId="0" borderId="2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3" fontId="19" fillId="0" borderId="4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10" fontId="9" fillId="0" borderId="13" xfId="29" applyNumberFormat="1" applyFont="1" applyFill="1" applyBorder="1" applyAlignment="1">
      <alignment horizontal="center" vertical="center"/>
    </xf>
    <xf numFmtId="17" fontId="7" fillId="0" borderId="4" xfId="20" applyNumberFormat="1" applyFont="1" applyBorder="1" applyAlignment="1">
      <alignment horizontal="center"/>
    </xf>
    <xf numFmtId="17" fontId="7" fillId="0" borderId="2" xfId="20" applyNumberFormat="1" applyFont="1" applyBorder="1" applyAlignment="1">
      <alignment horizontal="center"/>
    </xf>
    <xf numFmtId="174" fontId="7" fillId="0" borderId="2" xfId="0" applyNumberFormat="1" applyFont="1" applyBorder="1" applyAlignment="1">
      <alignment horizontal="center"/>
    </xf>
    <xf numFmtId="170" fontId="7" fillId="0" borderId="4" xfId="17" applyNumberFormat="1" applyFont="1" applyBorder="1" applyAlignment="1">
      <alignment horizontal="center" vertical="center"/>
    </xf>
    <xf numFmtId="17" fontId="7" fillId="0" borderId="1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 vertical="center"/>
    </xf>
    <xf numFmtId="173" fontId="9" fillId="0" borderId="14" xfId="0" applyNumberFormat="1" applyFont="1" applyBorder="1" applyAlignment="1">
      <alignment horizontal="center" vertical="center"/>
    </xf>
    <xf numFmtId="10" fontId="9" fillId="0" borderId="5" xfId="29" applyNumberFormat="1" applyFont="1" applyFill="1" applyBorder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10" fontId="21" fillId="0" borderId="4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0" fontId="7" fillId="0" borderId="0" xfId="20" applyFont="1" applyAlignment="1">
      <alignment vertical="center"/>
    </xf>
    <xf numFmtId="0" fontId="14" fillId="0" borderId="0" xfId="20" applyFont="1"/>
    <xf numFmtId="0" fontId="8" fillId="0" borderId="0" xfId="20" applyFont="1" applyAlignment="1">
      <alignment horizontal="left" vertical="center"/>
    </xf>
    <xf numFmtId="4" fontId="8" fillId="0" borderId="0" xfId="20" applyNumberFormat="1" applyFont="1" applyAlignment="1">
      <alignment vertical="center"/>
    </xf>
    <xf numFmtId="0" fontId="8" fillId="0" borderId="0" xfId="20" applyFont="1" applyAlignment="1">
      <alignment vertical="center"/>
    </xf>
    <xf numFmtId="3" fontId="7" fillId="0" borderId="0" xfId="20" applyNumberFormat="1" applyFont="1" applyAlignment="1">
      <alignment horizontal="left" vertical="center"/>
    </xf>
    <xf numFmtId="3" fontId="8" fillId="0" borderId="0" xfId="20" applyNumberFormat="1" applyFont="1" applyAlignment="1">
      <alignment horizontal="right" vertical="center"/>
    </xf>
    <xf numFmtId="3" fontId="8" fillId="0" borderId="0" xfId="17" applyNumberFormat="1" applyFont="1" applyAlignment="1">
      <alignment horizontal="left" vertical="center"/>
    </xf>
    <xf numFmtId="0" fontId="8" fillId="0" borderId="0" xfId="17" applyFont="1" applyAlignment="1">
      <alignment horizontal="left" vertical="center"/>
    </xf>
    <xf numFmtId="0" fontId="7" fillId="0" borderId="0" xfId="20" applyFont="1" applyAlignment="1">
      <alignment wrapText="1"/>
    </xf>
    <xf numFmtId="0" fontId="23" fillId="0" borderId="0" xfId="17" applyFont="1" applyAlignment="1">
      <alignment horizontal="center" vertical="center" readingOrder="1"/>
    </xf>
    <xf numFmtId="172" fontId="7" fillId="0" borderId="0" xfId="29" applyNumberFormat="1" applyFont="1"/>
    <xf numFmtId="9" fontId="7" fillId="0" borderId="0" xfId="20" applyNumberFormat="1" applyFont="1"/>
    <xf numFmtId="10" fontId="7" fillId="0" borderId="0" xfId="20" applyNumberFormat="1" applyFont="1"/>
    <xf numFmtId="0" fontId="22" fillId="0" borderId="0" xfId="0" applyFont="1"/>
    <xf numFmtId="1" fontId="9" fillId="0" borderId="0" xfId="0" applyNumberFormat="1" applyFont="1"/>
    <xf numFmtId="173" fontId="9" fillId="0" borderId="0" xfId="0" applyNumberFormat="1" applyFont="1"/>
    <xf numFmtId="3" fontId="9" fillId="0" borderId="0" xfId="0" applyNumberFormat="1" applyFont="1"/>
    <xf numFmtId="10" fontId="9" fillId="0" borderId="0" xfId="0" applyNumberFormat="1" applyFont="1"/>
    <xf numFmtId="9" fontId="10" fillId="0" borderId="0" xfId="0" applyNumberFormat="1" applyFont="1" applyAlignment="1">
      <alignment vertical="center"/>
    </xf>
    <xf numFmtId="10" fontId="9" fillId="0" borderId="1" xfId="0" applyNumberFormat="1" applyFont="1" applyBorder="1" applyAlignment="1">
      <alignment horizontal="center" vertical="center"/>
    </xf>
    <xf numFmtId="171" fontId="9" fillId="0" borderId="0" xfId="14" applyNumberFormat="1" applyFont="1" applyFill="1" applyAlignment="1">
      <alignment horizontal="center" vertical="center"/>
    </xf>
    <xf numFmtId="3" fontId="9" fillId="0" borderId="0" xfId="16" applyNumberFormat="1" applyFont="1" applyAlignment="1">
      <alignment horizontal="center" vertical="center"/>
    </xf>
    <xf numFmtId="9" fontId="9" fillId="0" borderId="0" xfId="29" applyFont="1" applyAlignment="1">
      <alignment horizontal="center" vertical="center"/>
    </xf>
    <xf numFmtId="9" fontId="9" fillId="0" borderId="0" xfId="29" applyFont="1" applyFill="1" applyAlignment="1">
      <alignment horizontal="center" vertical="center"/>
    </xf>
    <xf numFmtId="9" fontId="10" fillId="0" borderId="0" xfId="29" applyFont="1"/>
    <xf numFmtId="171" fontId="9" fillId="0" borderId="0" xfId="14" applyNumberFormat="1" applyFont="1" applyAlignment="1">
      <alignment horizontal="center" vertical="center"/>
    </xf>
    <xf numFmtId="0" fontId="10" fillId="0" borderId="0" xfId="16" applyFont="1" applyAlignment="1">
      <alignment vertical="center"/>
    </xf>
    <xf numFmtId="9" fontId="9" fillId="0" borderId="0" xfId="29" applyFont="1"/>
    <xf numFmtId="17" fontId="10" fillId="3" borderId="12" xfId="16" applyNumberFormat="1" applyFont="1" applyFill="1" applyBorder="1" applyAlignment="1">
      <alignment horizontal="center" vertical="center"/>
    </xf>
    <xf numFmtId="9" fontId="10" fillId="3" borderId="12" xfId="29" applyFont="1" applyFill="1" applyBorder="1" applyAlignment="1">
      <alignment vertical="center"/>
    </xf>
    <xf numFmtId="9" fontId="10" fillId="3" borderId="8" xfId="29" applyFont="1" applyFill="1" applyBorder="1" applyAlignment="1">
      <alignment vertical="center"/>
    </xf>
    <xf numFmtId="9" fontId="10" fillId="0" borderId="0" xfId="29" applyFont="1" applyAlignment="1">
      <alignment horizontal="center" vertical="center"/>
    </xf>
    <xf numFmtId="171" fontId="10" fillId="3" borderId="1" xfId="14" applyNumberFormat="1" applyFont="1" applyFill="1" applyBorder="1" applyAlignment="1">
      <alignment horizontal="center" vertical="center"/>
    </xf>
    <xf numFmtId="3" fontId="10" fillId="3" borderId="3" xfId="16" applyNumberFormat="1" applyFont="1" applyFill="1" applyBorder="1" applyAlignment="1">
      <alignment horizontal="center" vertical="center"/>
    </xf>
    <xf numFmtId="171" fontId="10" fillId="3" borderId="3" xfId="14" applyNumberFormat="1" applyFont="1" applyFill="1" applyBorder="1" applyAlignment="1">
      <alignment horizontal="center" vertical="center"/>
    </xf>
    <xf numFmtId="9" fontId="10" fillId="3" borderId="1" xfId="29" applyFont="1" applyFill="1" applyBorder="1" applyAlignment="1">
      <alignment horizontal="center" vertical="center"/>
    </xf>
    <xf numFmtId="10" fontId="9" fillId="0" borderId="0" xfId="16" applyNumberFormat="1" applyFont="1"/>
    <xf numFmtId="0" fontId="10" fillId="0" borderId="0" xfId="16" applyFont="1" applyAlignment="1">
      <alignment horizontal="right" vertical="center"/>
    </xf>
    <xf numFmtId="10" fontId="10" fillId="0" borderId="0" xfId="29" applyNumberFormat="1" applyFont="1"/>
    <xf numFmtId="1" fontId="10" fillId="3" borderId="1" xfId="16" applyNumberFormat="1" applyFont="1" applyFill="1" applyBorder="1" applyAlignment="1">
      <alignment horizontal="center"/>
    </xf>
    <xf numFmtId="10" fontId="10" fillId="3" borderId="9" xfId="16" applyNumberFormat="1" applyFont="1" applyFill="1" applyBorder="1"/>
    <xf numFmtId="10" fontId="10" fillId="0" borderId="9" xfId="29" applyNumberFormat="1" applyFont="1" applyFill="1" applyBorder="1" applyAlignment="1">
      <alignment horizontal="center"/>
    </xf>
    <xf numFmtId="10" fontId="10" fillId="0" borderId="8" xfId="29" applyNumberFormat="1" applyFont="1" applyFill="1" applyBorder="1" applyAlignment="1">
      <alignment horizontal="center"/>
    </xf>
    <xf numFmtId="10" fontId="10" fillId="3" borderId="4" xfId="16" applyNumberFormat="1" applyFont="1" applyFill="1" applyBorder="1"/>
    <xf numFmtId="10" fontId="10" fillId="0" borderId="5" xfId="29" applyNumberFormat="1" applyFont="1" applyFill="1" applyBorder="1" applyAlignment="1">
      <alignment horizontal="center"/>
    </xf>
    <xf numFmtId="0" fontId="10" fillId="3" borderId="4" xfId="16" applyFont="1" applyFill="1" applyBorder="1"/>
    <xf numFmtId="3" fontId="10" fillId="0" borderId="0" xfId="16" applyNumberFormat="1" applyFont="1"/>
    <xf numFmtId="170" fontId="9" fillId="0" borderId="0" xfId="16" applyNumberFormat="1" applyFont="1"/>
    <xf numFmtId="171" fontId="10" fillId="3" borderId="7" xfId="15" applyNumberFormat="1" applyFont="1" applyFill="1" applyBorder="1" applyAlignment="1">
      <alignment horizontal="center" vertical="center"/>
    </xf>
    <xf numFmtId="3" fontId="10" fillId="3" borderId="9" xfId="16" applyNumberFormat="1" applyFont="1" applyFill="1" applyBorder="1" applyAlignment="1">
      <alignment horizontal="center" vertical="center"/>
    </xf>
    <xf numFmtId="171" fontId="10" fillId="3" borderId="1" xfId="15" applyNumberFormat="1" applyFont="1" applyFill="1" applyBorder="1" applyAlignment="1">
      <alignment horizontal="center" vertical="center"/>
    </xf>
    <xf numFmtId="3" fontId="10" fillId="3" borderId="1" xfId="16" applyNumberFormat="1" applyFont="1" applyFill="1" applyBorder="1" applyAlignment="1">
      <alignment horizontal="center" vertical="center"/>
    </xf>
    <xf numFmtId="0" fontId="15" fillId="2" borderId="11" xfId="20" applyFont="1" applyFill="1" applyBorder="1" applyAlignment="1">
      <alignment horizontal="center" vertical="center"/>
    </xf>
    <xf numFmtId="0" fontId="15" fillId="2" borderId="12" xfId="20" applyFont="1" applyFill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15" fillId="2" borderId="1" xfId="20" applyFont="1" applyFill="1" applyBorder="1" applyAlignment="1">
      <alignment horizontal="center" vertical="center"/>
    </xf>
    <xf numFmtId="0" fontId="15" fillId="2" borderId="4" xfId="20" applyFont="1" applyFill="1" applyBorder="1" applyAlignment="1">
      <alignment horizontal="center" vertical="center"/>
    </xf>
    <xf numFmtId="0" fontId="7" fillId="0" borderId="0" xfId="20" applyFont="1" applyAlignment="1">
      <alignment horizontal="center"/>
    </xf>
    <xf numFmtId="0" fontId="15" fillId="2" borderId="11" xfId="20" applyFont="1" applyFill="1" applyBorder="1" applyAlignment="1">
      <alignment horizontal="center"/>
    </xf>
    <xf numFmtId="0" fontId="15" fillId="2" borderId="12" xfId="20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0" fontId="15" fillId="3" borderId="1" xfId="16" applyFont="1" applyFill="1" applyBorder="1" applyAlignment="1">
      <alignment horizontal="center" vertical="center"/>
    </xf>
    <xf numFmtId="0" fontId="15" fillId="3" borderId="2" xfId="16" applyFont="1" applyFill="1" applyBorder="1" applyAlignment="1">
      <alignment horizontal="center" vertical="center"/>
    </xf>
    <xf numFmtId="17" fontId="15" fillId="3" borderId="11" xfId="16" applyNumberFormat="1" applyFont="1" applyFill="1" applyBorder="1" applyAlignment="1">
      <alignment horizontal="center" vertical="center"/>
    </xf>
    <xf numFmtId="17" fontId="15" fillId="3" borderId="8" xfId="16" applyNumberFormat="1" applyFont="1" applyFill="1" applyBorder="1" applyAlignment="1">
      <alignment horizontal="center" vertical="center"/>
    </xf>
    <xf numFmtId="17" fontId="15" fillId="3" borderId="12" xfId="16" applyNumberFormat="1" applyFont="1" applyFill="1" applyBorder="1" applyAlignment="1">
      <alignment horizontal="center" vertical="center"/>
    </xf>
    <xf numFmtId="9" fontId="10" fillId="0" borderId="3" xfId="29" applyFont="1" applyFill="1" applyBorder="1" applyAlignment="1">
      <alignment horizontal="center" vertical="center"/>
    </xf>
    <xf numFmtId="9" fontId="10" fillId="0" borderId="13" xfId="29" applyFont="1" applyFill="1" applyBorder="1" applyAlignment="1">
      <alignment horizontal="center" vertical="center"/>
    </xf>
    <xf numFmtId="9" fontId="10" fillId="0" borderId="5" xfId="29" applyFont="1" applyFill="1" applyBorder="1" applyAlignment="1">
      <alignment horizontal="center" vertical="center"/>
    </xf>
    <xf numFmtId="10" fontId="15" fillId="3" borderId="10" xfId="16" applyNumberFormat="1" applyFont="1" applyFill="1" applyBorder="1" applyAlignment="1">
      <alignment horizontal="center" vertical="center"/>
    </xf>
    <xf numFmtId="10" fontId="15" fillId="3" borderId="3" xfId="16" applyNumberFormat="1" applyFont="1" applyFill="1" applyBorder="1" applyAlignment="1">
      <alignment horizontal="center" vertical="center"/>
    </xf>
    <xf numFmtId="10" fontId="15" fillId="3" borderId="6" xfId="16" applyNumberFormat="1" applyFont="1" applyFill="1" applyBorder="1" applyAlignment="1">
      <alignment horizontal="center" vertical="center"/>
    </xf>
    <xf numFmtId="10" fontId="15" fillId="3" borderId="5" xfId="16" applyNumberFormat="1" applyFont="1" applyFill="1" applyBorder="1" applyAlignment="1">
      <alignment horizontal="center" vertical="center"/>
    </xf>
    <xf numFmtId="0" fontId="7" fillId="0" borderId="0" xfId="16" applyFont="1"/>
    <xf numFmtId="0" fontId="15" fillId="3" borderId="4" xfId="16" applyFont="1" applyFill="1" applyBorder="1" applyAlignment="1">
      <alignment horizontal="center" vertical="center"/>
    </xf>
    <xf numFmtId="9" fontId="15" fillId="3" borderId="1" xfId="16" applyNumberFormat="1" applyFont="1" applyFill="1" applyBorder="1" applyAlignment="1">
      <alignment horizontal="center" vertical="center"/>
    </xf>
    <xf numFmtId="9" fontId="15" fillId="3" borderId="4" xfId="16" applyNumberFormat="1" applyFont="1" applyFill="1" applyBorder="1" applyAlignment="1">
      <alignment horizontal="center" vertical="center"/>
    </xf>
    <xf numFmtId="9" fontId="15" fillId="3" borderId="1" xfId="31" applyFont="1" applyFill="1" applyBorder="1" applyAlignment="1">
      <alignment horizontal="center" vertical="center"/>
    </xf>
    <xf numFmtId="9" fontId="15" fillId="3" borderId="2" xfId="31" applyFont="1" applyFill="1" applyBorder="1" applyAlignment="1">
      <alignment horizontal="center" vertical="center"/>
    </xf>
    <xf numFmtId="9" fontId="10" fillId="0" borderId="3" xfId="0" applyNumberFormat="1" applyFont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10" fontId="10" fillId="3" borderId="10" xfId="16" applyNumberFormat="1" applyFont="1" applyFill="1" applyBorder="1" applyAlignment="1">
      <alignment horizontal="center" vertical="center"/>
    </xf>
    <xf numFmtId="10" fontId="10" fillId="3" borderId="3" xfId="16" applyNumberFormat="1" applyFont="1" applyFill="1" applyBorder="1" applyAlignment="1">
      <alignment horizontal="center" vertical="center"/>
    </xf>
    <xf numFmtId="10" fontId="10" fillId="3" borderId="6" xfId="16" applyNumberFormat="1" applyFont="1" applyFill="1" applyBorder="1" applyAlignment="1">
      <alignment horizontal="center" vertical="center"/>
    </xf>
    <xf numFmtId="10" fontId="10" fillId="3" borderId="5" xfId="16" applyNumberFormat="1" applyFont="1" applyFill="1" applyBorder="1" applyAlignment="1">
      <alignment horizontal="center" vertical="center"/>
    </xf>
    <xf numFmtId="0" fontId="9" fillId="0" borderId="0" xfId="16" applyFont="1"/>
    <xf numFmtId="0" fontId="10" fillId="3" borderId="1" xfId="16" applyFont="1" applyFill="1" applyBorder="1" applyAlignment="1">
      <alignment horizontal="center" vertical="center"/>
    </xf>
    <xf numFmtId="0" fontId="10" fillId="3" borderId="2" xfId="16" applyFont="1" applyFill="1" applyBorder="1" applyAlignment="1">
      <alignment horizontal="center" vertical="center"/>
    </xf>
    <xf numFmtId="17" fontId="10" fillId="3" borderId="12" xfId="16" applyNumberFormat="1" applyFont="1" applyFill="1" applyBorder="1" applyAlignment="1">
      <alignment horizontal="center" vertical="center"/>
    </xf>
    <xf numFmtId="17" fontId="10" fillId="3" borderId="8" xfId="16" applyNumberFormat="1" applyFont="1" applyFill="1" applyBorder="1" applyAlignment="1">
      <alignment horizontal="center" vertical="center"/>
    </xf>
    <xf numFmtId="0" fontId="10" fillId="3" borderId="4" xfId="16" applyFont="1" applyFill="1" applyBorder="1" applyAlignment="1">
      <alignment horizontal="center" vertical="center"/>
    </xf>
    <xf numFmtId="9" fontId="10" fillId="3" borderId="1" xfId="16" applyNumberFormat="1" applyFont="1" applyFill="1" applyBorder="1" applyAlignment="1">
      <alignment horizontal="center" vertical="center"/>
    </xf>
    <xf numFmtId="9" fontId="10" fillId="3" borderId="2" xfId="16" applyNumberFormat="1" applyFont="1" applyFill="1" applyBorder="1" applyAlignment="1">
      <alignment horizontal="center" vertical="center"/>
    </xf>
    <xf numFmtId="9" fontId="10" fillId="3" borderId="1" xfId="31" applyFont="1" applyFill="1" applyBorder="1" applyAlignment="1">
      <alignment horizontal="center" vertical="center"/>
    </xf>
    <xf numFmtId="9" fontId="10" fillId="3" borderId="2" xfId="31" applyFont="1" applyFill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2025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RESUMEN!$AU$10:$AU$41</c:f>
              <c:numCache>
                <c:formatCode>#,##0</c:formatCode>
                <c:ptCount val="32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  <c:pt idx="31">
                  <c:v>3074152887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1381323908189089E-2"/>
                  <c:y val="-9.1388820524432299E-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dLbl>
              <c:idx val="31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BA0-42F2-BF53-66CA66A03CAE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RESUMEN!$AU$46:$AU$77</c:f>
              <c:numCache>
                <c:formatCode>"$"\ #,##0</c:formatCode>
                <c:ptCount val="32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  <c:pt idx="31">
                  <c:v>7474714054.3670015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0000000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abril 2026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RESUMEN!$AB$10:$AB$121</c:f>
              <c:numCache>
                <c:formatCode>mmm\-yy</c:formatCode>
                <c:ptCount val="1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RESUMEN!$AC$10:$AC$121</c:f>
              <c:numCache>
                <c:formatCode>#,##0</c:formatCode>
                <c:ptCount val="112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225192237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  <c:pt idx="103">
                  <c:v>236842391</c:v>
                </c:pt>
                <c:pt idx="104">
                  <c:v>229724611</c:v>
                </c:pt>
                <c:pt idx="105">
                  <c:v>255976742</c:v>
                </c:pt>
                <c:pt idx="106">
                  <c:v>271180464</c:v>
                </c:pt>
                <c:pt idx="107">
                  <c:v>258137081</c:v>
                </c:pt>
                <c:pt idx="108">
                  <c:v>276051015</c:v>
                </c:pt>
                <c:pt idx="109">
                  <c:v>254960421</c:v>
                </c:pt>
                <c:pt idx="110">
                  <c:v>279674638</c:v>
                </c:pt>
                <c:pt idx="111">
                  <c:v>298735131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RESUMEN!$AB$10:$AB$121</c:f>
              <c:numCache>
                <c:formatCode>mmm\-yy</c:formatCode>
                <c:ptCount val="1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RESUMEN!$AD$10:$AD$121</c:f>
              <c:numCache>
                <c:formatCode>"$"\ #,##0</c:formatCode>
                <c:ptCount val="112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  <c:pt idx="103" formatCode="\$\ #,##0">
                  <c:v>580596343.63999999</c:v>
                </c:pt>
                <c:pt idx="104" formatCode="\$\ #,##0">
                  <c:v>571165905.01499999</c:v>
                </c:pt>
                <c:pt idx="105" formatCode="\$\ #,##0">
                  <c:v>650457489.13999999</c:v>
                </c:pt>
                <c:pt idx="106" formatCode="\$\ #,##0">
                  <c:v>679839844.10599995</c:v>
                </c:pt>
                <c:pt idx="107" formatCode="\$\ #,##0">
                  <c:v>630450452.71000004</c:v>
                </c:pt>
                <c:pt idx="108" formatCode="\$\ #,##0">
                  <c:v>662758390.16999996</c:v>
                </c:pt>
                <c:pt idx="109" formatCode="\$\ #,##0">
                  <c:v>619043853.58200002</c:v>
                </c:pt>
                <c:pt idx="110" formatCode="\$\ #,##0">
                  <c:v>683947907.78100002</c:v>
                </c:pt>
                <c:pt idx="111" formatCode="\$\ #,##0">
                  <c:v>711568825.44000006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  <c:max val="46113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(abril 2024 - abril 2026)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RESUMEN!$AB$97:$AB$121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RESUMEN!$AE$97:$AE$121</c:f>
              <c:numCache>
                <c:formatCode>"$"#,##0.00</c:formatCode>
                <c:ptCount val="25"/>
                <c:pt idx="0">
                  <c:v>2.1893219328129807</c:v>
                </c:pt>
                <c:pt idx="1">
                  <c:v>2.187150280725128</c:v>
                </c:pt>
                <c:pt idx="2">
                  <c:v>2.2141653656517577</c:v>
                </c:pt>
                <c:pt idx="3">
                  <c:v>2.238216793730202</c:v>
                </c:pt>
                <c:pt idx="4">
                  <c:v>2.2352221319539973</c:v>
                </c:pt>
                <c:pt idx="5">
                  <c:v>2.2372093293794184</c:v>
                </c:pt>
                <c:pt idx="6">
                  <c:v>2.3236383370773308</c:v>
                </c:pt>
                <c:pt idx="7">
                  <c:v>2.4514819449260901</c:v>
                </c:pt>
                <c:pt idx="8">
                  <c:v>2.4778693091973381</c:v>
                </c:pt>
                <c:pt idx="9">
                  <c:v>2.4180378525659392</c:v>
                </c:pt>
                <c:pt idx="10">
                  <c:v>2.4054229423195981</c:v>
                </c:pt>
                <c:pt idx="11">
                  <c:v>2.4434858283384431</c:v>
                </c:pt>
                <c:pt idx="12">
                  <c:v>2.3878156713524308</c:v>
                </c:pt>
                <c:pt idx="13">
                  <c:v>2.3505340558884709</c:v>
                </c:pt>
                <c:pt idx="14">
                  <c:v>2.3721973570165868</c:v>
                </c:pt>
                <c:pt idx="15">
                  <c:v>2.399168463572606</c:v>
                </c:pt>
                <c:pt idx="16" formatCode="\$\ #,##0.00">
                  <c:v>2.45140382677525</c:v>
                </c:pt>
                <c:pt idx="17" formatCode="\$\ #,##0.00">
                  <c:v>2.4863069852581008</c:v>
                </c:pt>
                <c:pt idx="18" formatCode="\$\ #,##0.00">
                  <c:v>2.5410804280804542</c:v>
                </c:pt>
                <c:pt idx="19" formatCode="\$\ #,##0.00">
                  <c:v>2.5069646761353721</c:v>
                </c:pt>
                <c:pt idx="20" formatCode="\$\ #,##0.00">
                  <c:v>2.442308754200254</c:v>
                </c:pt>
                <c:pt idx="21" formatCode="\$\ #,##0.00">
                  <c:v>2.4008547484239462</c:v>
                </c:pt>
                <c:pt idx="22" formatCode="\$\ #,##0.00">
                  <c:v>2.4279998093586461</c:v>
                </c:pt>
                <c:pt idx="23" formatCode="\$\ #,##0.00">
                  <c:v>2.4455128025623831</c:v>
                </c:pt>
                <c:pt idx="24">
                  <c:v>2.3819388869935092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2020 - 2026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  <c:pt idx="7">
                  <c:v>236842391</c:v>
                </c:pt>
                <c:pt idx="8">
                  <c:v>229724611</c:v>
                </c:pt>
                <c:pt idx="9">
                  <c:v>255976742</c:v>
                </c:pt>
                <c:pt idx="10">
                  <c:v>271180464</c:v>
                </c:pt>
                <c:pt idx="11">
                  <c:v>258137081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RESUMEN!$AH$42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RESUMEN!$AI$42:$AT$42</c:f>
              <c:numCache>
                <c:formatCode>#,##0</c:formatCode>
                <c:ptCount val="12"/>
                <c:pt idx="0">
                  <c:v>276051015</c:v>
                </c:pt>
                <c:pt idx="1">
                  <c:v>254960421</c:v>
                </c:pt>
                <c:pt idx="2">
                  <c:v>279674638</c:v>
                </c:pt>
                <c:pt idx="3">
                  <c:v>298735131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Abril 2026)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0.52516022964838371</c:v>
                </c:pt>
                <c:pt idx="1">
                  <c:v>0.21894191948920799</c:v>
                </c:pt>
                <c:pt idx="2">
                  <c:v>0.16903109731677321</c:v>
                </c:pt>
                <c:pt idx="3">
                  <c:v>4.7664236718111333E-2</c:v>
                </c:pt>
                <c:pt idx="4">
                  <c:v>2.7447287409929699E-2</c:v>
                </c:pt>
                <c:pt idx="5">
                  <c:v>1.128440096320643E-2</c:v>
                </c:pt>
                <c:pt idx="6">
                  <c:v>4.7082845438757592E-4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kern="1200" spc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Abril</a:t>
            </a: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2025 vs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0.46040415482936176</c:v>
                </c:pt>
                <c:pt idx="1">
                  <c:v>0.25428947860844764</c:v>
                </c:pt>
                <c:pt idx="2">
                  <c:v>0.18638250755885011</c:v>
                </c:pt>
                <c:pt idx="3">
                  <c:v>5.9023306486813469E-2</c:v>
                </c:pt>
                <c:pt idx="4">
                  <c:v>2.4903540854922451E-2</c:v>
                </c:pt>
                <c:pt idx="5">
                  <c:v>1.4308054488159907E-2</c:v>
                </c:pt>
                <c:pt idx="6">
                  <c:v>6.8895717344467792E-4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0.52516022964838371</c:v>
                </c:pt>
                <c:pt idx="1">
                  <c:v>0.21894191948920799</c:v>
                </c:pt>
                <c:pt idx="2">
                  <c:v>0.16903109731677321</c:v>
                </c:pt>
                <c:pt idx="3">
                  <c:v>4.7664236718111333E-2</c:v>
                </c:pt>
                <c:pt idx="4">
                  <c:v>2.7447287409929699E-2</c:v>
                </c:pt>
                <c:pt idx="5">
                  <c:v>1.128440096320643E-2</c:v>
                </c:pt>
                <c:pt idx="6">
                  <c:v>4.7082845438757592E-4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1994 - 2026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A4-46EA-91EA-2BBEA68CCB18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RESUMEN!$AV$10:$AV$42</c:f>
              <c:numCache>
                <c:formatCode>"$"#,##0.00</c:formatCode>
                <c:ptCount val="33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2.4314711496543087</c:v>
                </c:pt>
                <c:pt idx="32">
                  <c:v>2.4132574399215669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4-46EA-91EA-2BBEA68C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40</xdr:row>
      <xdr:rowOff>32051</xdr:rowOff>
    </xdr:from>
    <xdr:to>
      <xdr:col>25</xdr:col>
      <xdr:colOff>731759</xdr:colOff>
      <xdr:row>64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129</xdr:row>
      <xdr:rowOff>141229</xdr:rowOff>
    </xdr:from>
    <xdr:to>
      <xdr:col>18</xdr:col>
      <xdr:colOff>403979</xdr:colOff>
      <xdr:row>146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167899</xdr:colOff>
      <xdr:row>67</xdr:row>
      <xdr:rowOff>214776</xdr:rowOff>
    </xdr:from>
    <xdr:to>
      <xdr:col>22</xdr:col>
      <xdr:colOff>51650</xdr:colOff>
      <xdr:row>92</xdr:row>
      <xdr:rowOff>132998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147</xdr:row>
      <xdr:rowOff>96159</xdr:rowOff>
    </xdr:from>
    <xdr:to>
      <xdr:col>16</xdr:col>
      <xdr:colOff>84667</xdr:colOff>
      <xdr:row>167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168</xdr:row>
      <xdr:rowOff>127000</xdr:rowOff>
    </xdr:from>
    <xdr:to>
      <xdr:col>16</xdr:col>
      <xdr:colOff>25400</xdr:colOff>
      <xdr:row>186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83820</xdr:colOff>
      <xdr:row>95</xdr:row>
      <xdr:rowOff>38100</xdr:rowOff>
    </xdr:from>
    <xdr:to>
      <xdr:col>18</xdr:col>
      <xdr:colOff>465310</xdr:colOff>
      <xdr:row>122</xdr:row>
      <xdr:rowOff>130365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EF00836-A30D-4231-9E67-096A86628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0.3127</cdr:x>
      <cdr:y>0.22841</cdr:y>
    </cdr:from>
    <cdr:to>
      <cdr:x>0.34412</cdr:x>
      <cdr:y>0.3036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4163265" y="1206852"/>
          <a:ext cx="418326" cy="397278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72"/>
  <sheetViews>
    <sheetView showGridLines="0" tabSelected="1" zoomScale="70" zoomScaleNormal="70" zoomScaleSheetLayoutView="50" workbookViewId="0">
      <selection activeCell="K3" sqref="K3"/>
    </sheetView>
  </sheetViews>
  <sheetFormatPr baseColWidth="10" defaultColWidth="9.08984375" defaultRowHeight="16" x14ac:dyDescent="0.45"/>
  <cols>
    <col min="1" max="1" width="2.6328125" style="10" customWidth="1"/>
    <col min="2" max="24" width="9.08984375" style="10" customWidth="1"/>
    <col min="25" max="25" width="14.453125" style="10" bestFit="1" customWidth="1"/>
    <col min="26" max="26" width="15.08984375" style="10" bestFit="1" customWidth="1"/>
    <col min="27" max="27" width="12" style="10" bestFit="1" customWidth="1"/>
    <col min="28" max="28" width="13.90625" style="23" customWidth="1"/>
    <col min="29" max="29" width="17.6328125" style="23" customWidth="1"/>
    <col min="30" max="30" width="17" style="23" customWidth="1"/>
    <col min="31" max="31" width="16.36328125" style="23" customWidth="1"/>
    <col min="32" max="32" width="13.453125" style="10" customWidth="1"/>
    <col min="33" max="33" width="17.08984375" style="10" customWidth="1"/>
    <col min="34" max="34" width="14.6328125" style="10" bestFit="1" customWidth="1"/>
    <col min="35" max="35" width="17.90625" style="10" bestFit="1" customWidth="1"/>
    <col min="36" max="36" width="17.453125" style="10" bestFit="1" customWidth="1"/>
    <col min="37" max="39" width="17" style="10" bestFit="1" customWidth="1"/>
    <col min="40" max="40" width="17.36328125" style="10" bestFit="1" customWidth="1"/>
    <col min="41" max="41" width="17" style="10" bestFit="1" customWidth="1"/>
    <col min="42" max="43" width="16.453125" style="10" bestFit="1" customWidth="1"/>
    <col min="44" max="46" width="16.90625" style="10" bestFit="1" customWidth="1"/>
    <col min="47" max="47" width="18.6328125" style="10" bestFit="1" customWidth="1"/>
    <col min="48" max="48" width="20.54296875" style="10" bestFit="1" customWidth="1"/>
    <col min="49" max="49" width="23.54296875" style="10" bestFit="1" customWidth="1"/>
    <col min="50" max="50" width="13.453125" style="10" bestFit="1" customWidth="1"/>
    <col min="51" max="16384" width="9.08984375" style="10"/>
  </cols>
  <sheetData>
    <row r="1" spans="1:51" x14ac:dyDescent="0.45">
      <c r="A1" s="236"/>
      <c r="B1" s="236"/>
      <c r="C1" s="236"/>
      <c r="D1" s="236"/>
      <c r="E1" s="236"/>
      <c r="F1" s="23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5"/>
      <c r="AC1" s="25"/>
      <c r="AD1" s="25"/>
      <c r="AE1" s="2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51" x14ac:dyDescent="0.45">
      <c r="A2" s="236"/>
      <c r="B2" s="236"/>
      <c r="C2" s="236"/>
      <c r="D2" s="236"/>
      <c r="E2" s="236"/>
      <c r="F2" s="23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5"/>
      <c r="AC2" s="25"/>
      <c r="AD2" s="25"/>
      <c r="AE2" s="25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51" x14ac:dyDescent="0.45">
      <c r="A3" s="236"/>
      <c r="B3" s="236"/>
      <c r="C3" s="236"/>
      <c r="D3" s="236"/>
      <c r="E3" s="236"/>
      <c r="F3" s="236"/>
      <c r="G3" s="6"/>
      <c r="H3" s="6"/>
      <c r="I3" s="6"/>
      <c r="J3" s="178"/>
      <c r="K3" s="6"/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"/>
      <c r="AC3" s="25"/>
      <c r="AD3" s="25"/>
      <c r="AE3" s="25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51" x14ac:dyDescent="0.45">
      <c r="A4" s="3" t="s">
        <v>5</v>
      </c>
      <c r="B4" s="179"/>
      <c r="C4" s="179"/>
      <c r="D4" s="179"/>
      <c r="E4" s="179"/>
      <c r="F4" s="179"/>
      <c r="G4" s="179"/>
      <c r="H4" s="179"/>
      <c r="I4" s="6"/>
      <c r="J4" s="178"/>
      <c r="K4" s="6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5"/>
      <c r="AC4" s="25"/>
      <c r="AD4" s="25"/>
      <c r="AE4" s="2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51" x14ac:dyDescent="0.45">
      <c r="A5" s="3" t="s">
        <v>6</v>
      </c>
      <c r="B5" s="179"/>
      <c r="C5" s="179"/>
      <c r="D5" s="179"/>
      <c r="E5" s="179"/>
      <c r="F5" s="179"/>
      <c r="G5" s="179"/>
      <c r="H5" s="179"/>
      <c r="I5" s="15"/>
      <c r="J5" s="178"/>
      <c r="K5" s="6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25"/>
      <c r="AC5" s="25"/>
      <c r="AD5" s="25"/>
      <c r="AE5" s="25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51" x14ac:dyDescent="0.45">
      <c r="A6" s="3" t="s">
        <v>135</v>
      </c>
      <c r="B6" s="179"/>
      <c r="C6" s="179"/>
      <c r="D6" s="179"/>
      <c r="E6" s="179"/>
      <c r="F6" s="179"/>
      <c r="G6" s="179"/>
      <c r="H6" s="179"/>
      <c r="I6" s="6"/>
      <c r="J6" s="178"/>
      <c r="K6" s="6"/>
      <c r="L6" s="7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"/>
      <c r="AC6" s="25"/>
      <c r="AD6" s="25"/>
      <c r="AE6" s="25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51" ht="16.5" thickBot="1" x14ac:dyDescent="0.5">
      <c r="A7" s="3" t="s">
        <v>71</v>
      </c>
      <c r="B7" s="179"/>
      <c r="C7" s="179"/>
      <c r="D7" s="179"/>
      <c r="E7" s="179"/>
      <c r="F7" s="179"/>
      <c r="G7" s="179"/>
      <c r="H7" s="179"/>
      <c r="I7" s="6"/>
      <c r="J7" s="178"/>
      <c r="K7" s="6"/>
      <c r="L7" s="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25"/>
      <c r="AC7" s="25"/>
      <c r="AD7" s="25"/>
      <c r="AE7" s="25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51" ht="16.5" thickBot="1" x14ac:dyDescent="0.5">
      <c r="A8" s="3" t="s">
        <v>7</v>
      </c>
      <c r="B8" s="179"/>
      <c r="C8" s="179"/>
      <c r="D8" s="179"/>
      <c r="E8" s="179"/>
      <c r="F8" s="179"/>
      <c r="G8" s="179"/>
      <c r="H8" s="179"/>
      <c r="I8" s="6"/>
      <c r="J8" s="178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237" t="s">
        <v>102</v>
      </c>
      <c r="AC8" s="238"/>
      <c r="AD8" s="238"/>
      <c r="AE8" s="239"/>
      <c r="AF8" s="6"/>
      <c r="AG8" s="6"/>
      <c r="AH8" s="237" t="s">
        <v>50</v>
      </c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9"/>
    </row>
    <row r="9" spans="1:51" ht="16.5" thickBot="1" x14ac:dyDescent="0.5">
      <c r="A9" s="6"/>
      <c r="B9" s="6"/>
      <c r="C9" s="6"/>
      <c r="D9" s="6"/>
      <c r="E9" s="6"/>
      <c r="F9" s="6"/>
      <c r="G9" s="6"/>
      <c r="H9" s="6"/>
      <c r="I9" s="6"/>
      <c r="J9" s="178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26" t="s">
        <v>8</v>
      </c>
      <c r="AC9" s="26" t="s">
        <v>9</v>
      </c>
      <c r="AD9" s="26" t="s">
        <v>4</v>
      </c>
      <c r="AE9" s="26" t="s">
        <v>32</v>
      </c>
      <c r="AF9" s="6"/>
      <c r="AG9" s="6"/>
      <c r="AH9" s="83" t="s">
        <v>10</v>
      </c>
      <c r="AI9" s="81" t="s">
        <v>11</v>
      </c>
      <c r="AJ9" s="81" t="s">
        <v>12</v>
      </c>
      <c r="AK9" s="81" t="s">
        <v>13</v>
      </c>
      <c r="AL9" s="81" t="s">
        <v>14</v>
      </c>
      <c r="AM9" s="81" t="s">
        <v>15</v>
      </c>
      <c r="AN9" s="81" t="s">
        <v>16</v>
      </c>
      <c r="AO9" s="81" t="s">
        <v>17</v>
      </c>
      <c r="AP9" s="81" t="s">
        <v>18</v>
      </c>
      <c r="AQ9" s="81" t="s">
        <v>19</v>
      </c>
      <c r="AR9" s="81" t="s">
        <v>20</v>
      </c>
      <c r="AS9" s="81" t="s">
        <v>21</v>
      </c>
      <c r="AT9" s="81" t="s">
        <v>22</v>
      </c>
      <c r="AU9" s="81" t="s">
        <v>3</v>
      </c>
      <c r="AV9" s="59" t="s">
        <v>23</v>
      </c>
      <c r="AW9" s="59" t="s">
        <v>24</v>
      </c>
    </row>
    <row r="10" spans="1:51" x14ac:dyDescent="0.45">
      <c r="A10" s="6"/>
      <c r="B10" s="6"/>
      <c r="C10" s="6"/>
      <c r="D10" s="6"/>
      <c r="E10" s="6"/>
      <c r="F10" s="6"/>
      <c r="G10" s="6"/>
      <c r="H10" s="6"/>
      <c r="I10" s="6"/>
      <c r="J10" s="178"/>
      <c r="K10" s="6"/>
      <c r="L10" s="7"/>
      <c r="M10" s="6"/>
      <c r="N10" s="6"/>
      <c r="O10" s="6"/>
      <c r="P10" s="6"/>
      <c r="Q10" s="6"/>
      <c r="R10" s="11"/>
      <c r="S10" s="6"/>
      <c r="T10" s="7"/>
      <c r="U10" s="7"/>
      <c r="V10" s="7"/>
      <c r="W10" s="7"/>
      <c r="X10" s="7"/>
      <c r="Y10" s="6"/>
      <c r="Z10" s="6"/>
      <c r="AA10" s="6"/>
      <c r="AB10" s="171">
        <v>42736</v>
      </c>
      <c r="AC10" s="71">
        <v>64303584</v>
      </c>
      <c r="AD10" s="67">
        <v>199045945.5</v>
      </c>
      <c r="AE10" s="73">
        <f>+AD10/AC10</f>
        <v>3.095409821947094</v>
      </c>
      <c r="AF10" s="6"/>
      <c r="AG10" s="7"/>
      <c r="AH10" s="84">
        <v>1994</v>
      </c>
      <c r="AI10" s="101">
        <v>11620473</v>
      </c>
      <c r="AJ10" s="101">
        <v>11996071</v>
      </c>
      <c r="AK10" s="101">
        <v>15510568</v>
      </c>
      <c r="AL10" s="101">
        <v>12310509</v>
      </c>
      <c r="AM10" s="101">
        <v>15596030</v>
      </c>
      <c r="AN10" s="101">
        <v>15280896</v>
      </c>
      <c r="AO10" s="101">
        <v>15727753</v>
      </c>
      <c r="AP10" s="101">
        <v>11699342</v>
      </c>
      <c r="AQ10" s="104">
        <v>9368795</v>
      </c>
      <c r="AR10" s="101">
        <v>12156766</v>
      </c>
      <c r="AS10" s="101">
        <v>13016736</v>
      </c>
      <c r="AT10" s="101">
        <v>11916898</v>
      </c>
      <c r="AU10" s="107">
        <f t="shared" ref="AU10:AU31" si="0">SUM(AI10:AT10)</f>
        <v>156200837</v>
      </c>
      <c r="AV10" s="111">
        <f t="shared" ref="AV10:AV38" si="1">+AU46/AU10</f>
        <v>3.292558252296689</v>
      </c>
      <c r="AW10" s="112"/>
    </row>
    <row r="11" spans="1:51" x14ac:dyDescent="0.45">
      <c r="A11" s="6"/>
      <c r="B11" s="6"/>
      <c r="C11" s="6"/>
      <c r="D11" s="6"/>
      <c r="E11" s="6"/>
      <c r="F11" s="6"/>
      <c r="G11" s="6"/>
      <c r="H11" s="6"/>
      <c r="I11" s="6"/>
      <c r="J11" s="178"/>
      <c r="K11" s="6"/>
      <c r="L11" s="7"/>
      <c r="M11" s="6"/>
      <c r="N11" s="6"/>
      <c r="O11" s="6"/>
      <c r="P11" s="6"/>
      <c r="Q11" s="6"/>
      <c r="R11" s="11"/>
      <c r="S11" s="6"/>
      <c r="T11" s="7"/>
      <c r="U11" s="7"/>
      <c r="V11" s="7"/>
      <c r="W11" s="7"/>
      <c r="X11" s="7"/>
      <c r="Y11" s="6"/>
      <c r="Z11" s="6"/>
      <c r="AA11" s="6"/>
      <c r="AB11" s="172">
        <v>42767</v>
      </c>
      <c r="AC11" s="33">
        <v>66620606</v>
      </c>
      <c r="AD11" s="40">
        <v>206099394.28</v>
      </c>
      <c r="AE11" s="74">
        <f>+AD11/AC11</f>
        <v>3.0936283329515195</v>
      </c>
      <c r="AF11" s="6"/>
      <c r="AG11" s="7"/>
      <c r="AH11" s="85">
        <v>1995</v>
      </c>
      <c r="AI11" s="102">
        <v>10807484</v>
      </c>
      <c r="AJ11" s="102">
        <v>13603755</v>
      </c>
      <c r="AK11" s="102">
        <v>15998832</v>
      </c>
      <c r="AL11" s="102">
        <v>15826653</v>
      </c>
      <c r="AM11" s="102">
        <v>16147447</v>
      </c>
      <c r="AN11" s="102">
        <v>16269336</v>
      </c>
      <c r="AO11" s="102">
        <v>17012050</v>
      </c>
      <c r="AP11" s="102">
        <v>16598239</v>
      </c>
      <c r="AQ11" s="105">
        <v>18688420</v>
      </c>
      <c r="AR11" s="102">
        <v>18536022</v>
      </c>
      <c r="AS11" s="102">
        <v>19105834</v>
      </c>
      <c r="AT11" s="102">
        <v>12268692</v>
      </c>
      <c r="AU11" s="108">
        <f t="shared" si="0"/>
        <v>190862764</v>
      </c>
      <c r="AV11" s="43">
        <f t="shared" si="1"/>
        <v>3.485092198182774</v>
      </c>
      <c r="AW11" s="113">
        <f>+(AU11-AU10)/AU10</f>
        <v>0.2219061540624139</v>
      </c>
    </row>
    <row r="12" spans="1:51" x14ac:dyDescent="0.45">
      <c r="A12" s="6"/>
      <c r="B12" s="6"/>
      <c r="C12" s="6"/>
      <c r="D12" s="6"/>
      <c r="E12" s="6"/>
      <c r="F12" s="6"/>
      <c r="G12" s="6"/>
      <c r="H12" s="6"/>
      <c r="I12" s="6"/>
      <c r="J12" s="178"/>
      <c r="K12" s="6"/>
      <c r="L12" s="7"/>
      <c r="M12" s="6"/>
      <c r="N12" s="6"/>
      <c r="O12" s="6"/>
      <c r="P12" s="6"/>
      <c r="Q12" s="6"/>
      <c r="R12" s="11"/>
      <c r="S12" s="6"/>
      <c r="T12" s="7"/>
      <c r="U12" s="7"/>
      <c r="V12" s="7"/>
      <c r="W12" s="7"/>
      <c r="X12" s="7"/>
      <c r="Y12" s="6"/>
      <c r="Z12" s="6"/>
      <c r="AA12" s="6"/>
      <c r="AB12" s="172">
        <v>42795</v>
      </c>
      <c r="AC12" s="33">
        <v>71869640</v>
      </c>
      <c r="AD12" s="40">
        <v>222036343.91</v>
      </c>
      <c r="AE12" s="74">
        <f>+AD12/AC12</f>
        <v>3.0894316975846823</v>
      </c>
      <c r="AF12" s="6"/>
      <c r="AG12" s="7"/>
      <c r="AH12" s="85">
        <v>1996</v>
      </c>
      <c r="AI12" s="102">
        <v>15025684</v>
      </c>
      <c r="AJ12" s="102">
        <v>13903316</v>
      </c>
      <c r="AK12" s="102">
        <v>17889704</v>
      </c>
      <c r="AL12" s="102">
        <v>16057509</v>
      </c>
      <c r="AM12" s="102">
        <v>16235812</v>
      </c>
      <c r="AN12" s="102">
        <v>14565961</v>
      </c>
      <c r="AO12" s="102">
        <v>14555295</v>
      </c>
      <c r="AP12" s="102">
        <v>16439059</v>
      </c>
      <c r="AQ12" s="105">
        <v>14696498</v>
      </c>
      <c r="AR12" s="102">
        <v>16201026</v>
      </c>
      <c r="AS12" s="102">
        <v>18853806</v>
      </c>
      <c r="AT12" s="102">
        <v>14117863</v>
      </c>
      <c r="AU12" s="108">
        <f t="shared" si="0"/>
        <v>188541533</v>
      </c>
      <c r="AV12" s="43">
        <f t="shared" si="1"/>
        <v>3.2635135198036176</v>
      </c>
      <c r="AW12" s="114">
        <f t="shared" ref="AW12:AW30" si="2">+(AU12-AU11)/AU11</f>
        <v>-1.2161780283135793E-2</v>
      </c>
    </row>
    <row r="13" spans="1:51" x14ac:dyDescent="0.45">
      <c r="A13" s="6"/>
      <c r="B13" s="6"/>
      <c r="C13" s="6"/>
      <c r="D13" s="6"/>
      <c r="E13" s="6"/>
      <c r="F13" s="6"/>
      <c r="G13" s="6"/>
      <c r="H13" s="6"/>
      <c r="I13" s="6"/>
      <c r="J13" s="178"/>
      <c r="K13" s="6"/>
      <c r="L13" s="7"/>
      <c r="M13" s="6"/>
      <c r="N13" s="6"/>
      <c r="O13" s="6"/>
      <c r="P13" s="6"/>
      <c r="Q13" s="6"/>
      <c r="R13" s="11"/>
      <c r="S13" s="6"/>
      <c r="T13" s="7"/>
      <c r="U13" s="7"/>
      <c r="V13" s="7"/>
      <c r="W13" s="7"/>
      <c r="X13" s="7"/>
      <c r="Y13" s="6"/>
      <c r="Z13" s="6"/>
      <c r="AA13" s="6"/>
      <c r="AB13" s="172">
        <v>42826</v>
      </c>
      <c r="AC13" s="33">
        <v>79851780</v>
      </c>
      <c r="AD13" s="40">
        <v>245601181.59</v>
      </c>
      <c r="AE13" s="74">
        <f>+AD13/AC13</f>
        <v>3.0757132976872903</v>
      </c>
      <c r="AF13" s="6"/>
      <c r="AG13" s="8"/>
      <c r="AH13" s="85">
        <v>1997</v>
      </c>
      <c r="AI13" s="102">
        <v>12706617</v>
      </c>
      <c r="AJ13" s="102">
        <v>15440786</v>
      </c>
      <c r="AK13" s="102">
        <v>18366058</v>
      </c>
      <c r="AL13" s="102">
        <v>20857175</v>
      </c>
      <c r="AM13" s="102">
        <v>17922264</v>
      </c>
      <c r="AN13" s="102">
        <v>21002001</v>
      </c>
      <c r="AO13" s="102">
        <v>21138800</v>
      </c>
      <c r="AP13" s="102">
        <v>23917855</v>
      </c>
      <c r="AQ13" s="105">
        <v>21940317</v>
      </c>
      <c r="AR13" s="102">
        <v>23289769</v>
      </c>
      <c r="AS13" s="102">
        <v>21562153</v>
      </c>
      <c r="AT13" s="102">
        <v>21860475</v>
      </c>
      <c r="AU13" s="108">
        <f t="shared" si="0"/>
        <v>240004270</v>
      </c>
      <c r="AV13" s="43">
        <f t="shared" si="1"/>
        <v>3.6318722325231958</v>
      </c>
      <c r="AW13" s="113">
        <f t="shared" si="2"/>
        <v>0.27295172676887058</v>
      </c>
    </row>
    <row r="14" spans="1:51" x14ac:dyDescent="0.45">
      <c r="A14" s="6"/>
      <c r="B14" s="6"/>
      <c r="C14" s="6"/>
      <c r="D14" s="6"/>
      <c r="E14" s="6"/>
      <c r="F14" s="6"/>
      <c r="G14" s="6"/>
      <c r="H14" s="6"/>
      <c r="I14" s="6"/>
      <c r="J14" s="178"/>
      <c r="K14" s="6"/>
      <c r="L14" s="7"/>
      <c r="M14" s="6"/>
      <c r="N14" s="6"/>
      <c r="O14" s="6"/>
      <c r="P14" s="6"/>
      <c r="Q14" s="6"/>
      <c r="R14" s="11"/>
      <c r="S14" s="6"/>
      <c r="T14" s="7"/>
      <c r="U14" s="7"/>
      <c r="V14" s="7"/>
      <c r="W14" s="7"/>
      <c r="X14" s="7"/>
      <c r="Y14" s="6"/>
      <c r="Z14" s="6"/>
      <c r="AA14" s="6"/>
      <c r="AB14" s="172">
        <v>42856</v>
      </c>
      <c r="AC14" s="33">
        <v>85869921</v>
      </c>
      <c r="AD14" s="40">
        <v>262213940.41999999</v>
      </c>
      <c r="AE14" s="74">
        <f t="shared" ref="AE14:AE39" si="3">(AD14/AC14)</f>
        <v>3.0536180465334302</v>
      </c>
      <c r="AF14" s="6"/>
      <c r="AG14" s="8"/>
      <c r="AH14" s="85">
        <v>1998</v>
      </c>
      <c r="AI14" s="102">
        <v>17723109</v>
      </c>
      <c r="AJ14" s="102">
        <v>20247374</v>
      </c>
      <c r="AK14" s="102">
        <v>24592375</v>
      </c>
      <c r="AL14" s="102">
        <v>24887280</v>
      </c>
      <c r="AM14" s="102">
        <v>24377459</v>
      </c>
      <c r="AN14" s="102">
        <v>21375617</v>
      </c>
      <c r="AO14" s="102">
        <v>19485606</v>
      </c>
      <c r="AP14" s="102">
        <v>20239149</v>
      </c>
      <c r="AQ14" s="105">
        <v>18335194</v>
      </c>
      <c r="AR14" s="102">
        <v>20086224</v>
      </c>
      <c r="AS14" s="102">
        <v>20876802</v>
      </c>
      <c r="AT14" s="102">
        <v>20759718</v>
      </c>
      <c r="AU14" s="108">
        <f t="shared" si="0"/>
        <v>252985907</v>
      </c>
      <c r="AV14" s="43">
        <f t="shared" si="1"/>
        <v>3.4588918583911474</v>
      </c>
      <c r="AW14" s="113">
        <f t="shared" si="2"/>
        <v>5.4089191829795359E-2</v>
      </c>
    </row>
    <row r="15" spans="1:51" x14ac:dyDescent="0.45">
      <c r="A15" s="6"/>
      <c r="B15" s="6"/>
      <c r="C15" s="6"/>
      <c r="D15" s="6"/>
      <c r="E15" s="6"/>
      <c r="F15" s="6"/>
      <c r="G15" s="6"/>
      <c r="H15" s="6"/>
      <c r="I15" s="6"/>
      <c r="J15" s="178"/>
      <c r="K15" s="6"/>
      <c r="L15" s="7"/>
      <c r="M15" s="6"/>
      <c r="N15" s="6"/>
      <c r="O15" s="6"/>
      <c r="P15" s="6"/>
      <c r="Q15" s="6"/>
      <c r="R15" s="11"/>
      <c r="S15" s="6"/>
      <c r="T15" s="7"/>
      <c r="U15" s="7"/>
      <c r="V15" s="7"/>
      <c r="W15" s="7"/>
      <c r="X15" s="7"/>
      <c r="Y15" s="6"/>
      <c r="Z15" s="6"/>
      <c r="AA15" s="6"/>
      <c r="AB15" s="168">
        <v>42887</v>
      </c>
      <c r="AC15" s="33">
        <v>86082995</v>
      </c>
      <c r="AD15" s="40">
        <v>259491252.75999996</v>
      </c>
      <c r="AE15" s="43">
        <f t="shared" si="3"/>
        <v>3.0144310471539701</v>
      </c>
      <c r="AF15" s="9"/>
      <c r="AG15" s="8"/>
      <c r="AH15" s="85">
        <v>1999</v>
      </c>
      <c r="AI15" s="102">
        <v>18227663</v>
      </c>
      <c r="AJ15" s="102">
        <v>20209769</v>
      </c>
      <c r="AK15" s="102">
        <v>24148524</v>
      </c>
      <c r="AL15" s="102">
        <v>23091401</v>
      </c>
      <c r="AM15" s="102">
        <v>21562492</v>
      </c>
      <c r="AN15" s="102">
        <v>26277727</v>
      </c>
      <c r="AO15" s="102">
        <v>20535227</v>
      </c>
      <c r="AP15" s="102">
        <v>14521537</v>
      </c>
      <c r="AQ15" s="105">
        <v>13445247</v>
      </c>
      <c r="AR15" s="29">
        <v>11524244</v>
      </c>
      <c r="AS15" s="29">
        <v>7899297</v>
      </c>
      <c r="AT15" s="29">
        <v>7597372</v>
      </c>
      <c r="AU15" s="108">
        <f t="shared" si="0"/>
        <v>209040500</v>
      </c>
      <c r="AV15" s="43">
        <f t="shared" si="1"/>
        <v>2.9513042445841831</v>
      </c>
      <c r="AW15" s="114">
        <f t="shared" si="2"/>
        <v>-0.17370693696388392</v>
      </c>
    </row>
    <row r="16" spans="1:51" x14ac:dyDescent="0.45">
      <c r="A16" s="6"/>
      <c r="B16" s="6"/>
      <c r="C16" s="6"/>
      <c r="D16" s="6"/>
      <c r="E16" s="6"/>
      <c r="F16" s="6"/>
      <c r="G16" s="6"/>
      <c r="H16" s="6"/>
      <c r="I16" s="6"/>
      <c r="J16" s="178"/>
      <c r="K16" s="6"/>
      <c r="L16" s="7"/>
      <c r="M16" s="6"/>
      <c r="N16" s="6"/>
      <c r="O16" s="6"/>
      <c r="P16" s="6"/>
      <c r="Q16" s="6"/>
      <c r="R16" s="11"/>
      <c r="S16" s="6"/>
      <c r="T16" s="7"/>
      <c r="U16" s="7"/>
      <c r="V16" s="7"/>
      <c r="W16" s="7"/>
      <c r="X16" s="7"/>
      <c r="Y16" s="6"/>
      <c r="Z16" s="6"/>
      <c r="AA16" s="6"/>
      <c r="AB16" s="168">
        <v>42917</v>
      </c>
      <c r="AC16" s="33">
        <v>91361157</v>
      </c>
      <c r="AD16" s="40">
        <v>274293480.52999997</v>
      </c>
      <c r="AE16" s="43">
        <f t="shared" si="3"/>
        <v>3.0022986741509849</v>
      </c>
      <c r="AF16" s="9"/>
      <c r="AG16" s="7"/>
      <c r="AH16" s="85">
        <v>2000</v>
      </c>
      <c r="AI16" s="29">
        <v>5763732</v>
      </c>
      <c r="AJ16" s="29">
        <v>6276308</v>
      </c>
      <c r="AK16" s="29">
        <v>6932639</v>
      </c>
      <c r="AL16" s="29">
        <v>9323859</v>
      </c>
      <c r="AM16" s="29">
        <v>9353806</v>
      </c>
      <c r="AN16" s="29">
        <v>9232003</v>
      </c>
      <c r="AO16" s="29">
        <v>5507472</v>
      </c>
      <c r="AP16" s="29">
        <v>3866093</v>
      </c>
      <c r="AQ16" s="106">
        <v>6338871</v>
      </c>
      <c r="AR16" s="29">
        <v>6309936</v>
      </c>
      <c r="AS16" s="29">
        <v>7649763</v>
      </c>
      <c r="AT16" s="29">
        <v>6401311</v>
      </c>
      <c r="AU16" s="109">
        <f t="shared" si="0"/>
        <v>82955793</v>
      </c>
      <c r="AV16" s="43">
        <f t="shared" si="1"/>
        <v>3.5851432750453007</v>
      </c>
      <c r="AW16" s="114">
        <f>+(AU16-AU15)/AU15</f>
        <v>-0.60315922990999349</v>
      </c>
      <c r="AY16" s="13"/>
    </row>
    <row r="17" spans="1:50" x14ac:dyDescent="0.45">
      <c r="A17" s="6"/>
      <c r="B17" s="6"/>
      <c r="C17" s="6"/>
      <c r="D17" s="6"/>
      <c r="E17" s="6"/>
      <c r="F17" s="6"/>
      <c r="G17" s="6"/>
      <c r="H17" s="6"/>
      <c r="I17" s="6"/>
      <c r="J17" s="178"/>
      <c r="K17" s="6"/>
      <c r="L17" s="7"/>
      <c r="M17" s="6"/>
      <c r="N17" s="6"/>
      <c r="O17" s="6"/>
      <c r="P17" s="6"/>
      <c r="Q17" s="6"/>
      <c r="R17" s="11"/>
      <c r="S17" s="6"/>
      <c r="T17" s="7"/>
      <c r="U17" s="7"/>
      <c r="V17" s="7"/>
      <c r="W17" s="7"/>
      <c r="X17" s="7"/>
      <c r="Y17" s="6"/>
      <c r="Z17" s="6"/>
      <c r="AA17" s="6"/>
      <c r="AB17" s="168">
        <v>42948</v>
      </c>
      <c r="AC17" s="34">
        <v>73629117</v>
      </c>
      <c r="AD17" s="39">
        <v>221409741.70000002</v>
      </c>
      <c r="AE17" s="75">
        <f t="shared" si="3"/>
        <v>3.0070948929076526</v>
      </c>
      <c r="AF17" s="9"/>
      <c r="AG17" s="7"/>
      <c r="AH17" s="85">
        <v>2001</v>
      </c>
      <c r="AI17" s="29">
        <v>6682296</v>
      </c>
      <c r="AJ17" s="29">
        <v>6956042</v>
      </c>
      <c r="AK17" s="29">
        <v>9995621</v>
      </c>
      <c r="AL17" s="29">
        <v>10909429</v>
      </c>
      <c r="AM17" s="29">
        <v>14196399</v>
      </c>
      <c r="AN17" s="29">
        <v>9972128</v>
      </c>
      <c r="AO17" s="29">
        <v>6652930</v>
      </c>
      <c r="AP17" s="29">
        <v>7557791</v>
      </c>
      <c r="AQ17" s="106">
        <v>6805783</v>
      </c>
      <c r="AR17" s="29">
        <v>6600866</v>
      </c>
      <c r="AS17" s="29">
        <v>7527611</v>
      </c>
      <c r="AT17" s="29">
        <v>5944400</v>
      </c>
      <c r="AU17" s="109">
        <f t="shared" si="0"/>
        <v>99801296</v>
      </c>
      <c r="AV17" s="43">
        <f t="shared" si="1"/>
        <v>2.8125293390979609</v>
      </c>
      <c r="AW17" s="113">
        <f t="shared" si="2"/>
        <v>0.2030660233698206</v>
      </c>
    </row>
    <row r="18" spans="1:50" x14ac:dyDescent="0.45">
      <c r="A18" s="6"/>
      <c r="B18" s="6"/>
      <c r="C18" s="6"/>
      <c r="D18" s="6"/>
      <c r="E18" s="6"/>
      <c r="F18" s="6"/>
      <c r="G18" s="6"/>
      <c r="H18" s="6"/>
      <c r="I18" s="6"/>
      <c r="J18" s="178"/>
      <c r="K18" s="6"/>
      <c r="L18" s="7"/>
      <c r="M18" s="6"/>
      <c r="N18" s="6"/>
      <c r="O18" s="6"/>
      <c r="P18" s="6"/>
      <c r="Q18" s="6"/>
      <c r="R18" s="11"/>
      <c r="S18" s="6"/>
      <c r="T18" s="7"/>
      <c r="U18" s="7"/>
      <c r="V18" s="7"/>
      <c r="W18" s="7"/>
      <c r="X18" s="7"/>
      <c r="Y18" s="6"/>
      <c r="Z18" s="6"/>
      <c r="AA18" s="6"/>
      <c r="AB18" s="168">
        <v>42979</v>
      </c>
      <c r="AC18" s="34">
        <v>67692637</v>
      </c>
      <c r="AD18" s="39">
        <v>207106338.45000005</v>
      </c>
      <c r="AE18" s="75">
        <f t="shared" si="3"/>
        <v>3.0595105705514181</v>
      </c>
      <c r="AF18" s="9"/>
      <c r="AG18" s="7"/>
      <c r="AH18" s="85">
        <v>2002</v>
      </c>
      <c r="AI18" s="29">
        <v>5948260</v>
      </c>
      <c r="AJ18" s="29">
        <v>7019636</v>
      </c>
      <c r="AK18" s="29">
        <v>9726519</v>
      </c>
      <c r="AL18" s="29">
        <v>9351959</v>
      </c>
      <c r="AM18" s="29">
        <v>11750022</v>
      </c>
      <c r="AN18" s="29">
        <v>12669057</v>
      </c>
      <c r="AO18" s="29">
        <v>8780632</v>
      </c>
      <c r="AP18" s="103">
        <v>7819202</v>
      </c>
      <c r="AQ18" s="106">
        <v>6117128</v>
      </c>
      <c r="AR18" s="29">
        <v>7699144</v>
      </c>
      <c r="AS18" s="29">
        <v>8374177</v>
      </c>
      <c r="AT18" s="29">
        <v>7778010</v>
      </c>
      <c r="AU18" s="109">
        <f t="shared" si="0"/>
        <v>103033746</v>
      </c>
      <c r="AV18" s="43">
        <f t="shared" si="1"/>
        <v>2.5609005269011575</v>
      </c>
      <c r="AW18" s="113">
        <f t="shared" si="2"/>
        <v>3.2388857956313515E-2</v>
      </c>
    </row>
    <row r="19" spans="1:50" x14ac:dyDescent="0.45">
      <c r="A19" s="6"/>
      <c r="B19" s="6"/>
      <c r="C19" s="6"/>
      <c r="D19" s="6"/>
      <c r="E19" s="6"/>
      <c r="F19" s="6"/>
      <c r="G19" s="6"/>
      <c r="H19" s="6"/>
      <c r="I19" s="6"/>
      <c r="J19" s="178"/>
      <c r="K19" s="6"/>
      <c r="L19" s="7"/>
      <c r="M19" s="6"/>
      <c r="N19" s="6"/>
      <c r="O19" s="6"/>
      <c r="P19" s="6"/>
      <c r="Q19" s="6"/>
      <c r="R19" s="11"/>
      <c r="S19" s="6"/>
      <c r="T19" s="7"/>
      <c r="U19" s="7"/>
      <c r="V19" s="7"/>
      <c r="W19" s="7"/>
      <c r="X19" s="7"/>
      <c r="Y19" s="6"/>
      <c r="Z19" s="6"/>
      <c r="AA19" s="6"/>
      <c r="AB19" s="168">
        <v>43009</v>
      </c>
      <c r="AC19" s="34">
        <v>88432893</v>
      </c>
      <c r="AD19" s="39">
        <v>268999147.16999996</v>
      </c>
      <c r="AE19" s="75">
        <f t="shared" si="3"/>
        <v>3.0418449294653285</v>
      </c>
      <c r="AF19" s="9"/>
      <c r="AG19" s="7"/>
      <c r="AH19" s="85">
        <v>2003</v>
      </c>
      <c r="AI19" s="29">
        <v>8245528</v>
      </c>
      <c r="AJ19" s="29">
        <v>8798063</v>
      </c>
      <c r="AK19" s="29">
        <v>10737492</v>
      </c>
      <c r="AL19" s="29">
        <v>10758266</v>
      </c>
      <c r="AM19" s="29">
        <v>12575655</v>
      </c>
      <c r="AN19" s="29">
        <v>11356594</v>
      </c>
      <c r="AO19" s="29">
        <v>10250003</v>
      </c>
      <c r="AP19" s="103">
        <v>8891165</v>
      </c>
      <c r="AQ19" s="106">
        <v>10303955</v>
      </c>
      <c r="AR19" s="29">
        <v>11225999</v>
      </c>
      <c r="AS19" s="29">
        <v>11622490</v>
      </c>
      <c r="AT19" s="29">
        <v>11985624</v>
      </c>
      <c r="AU19" s="109">
        <f t="shared" si="0"/>
        <v>126750834</v>
      </c>
      <c r="AV19" s="43">
        <f t="shared" si="1"/>
        <v>2.3969932685413338</v>
      </c>
      <c r="AW19" s="113">
        <f t="shared" si="2"/>
        <v>0.23018757369066248</v>
      </c>
    </row>
    <row r="20" spans="1:50" x14ac:dyDescent="0.45">
      <c r="A20" s="6"/>
      <c r="B20" s="6"/>
      <c r="C20" s="6"/>
      <c r="D20" s="6"/>
      <c r="E20" s="6"/>
      <c r="F20" s="6"/>
      <c r="G20" s="6"/>
      <c r="H20" s="6"/>
      <c r="I20" s="6"/>
      <c r="J20" s="178"/>
      <c r="K20" s="6"/>
      <c r="L20" s="7"/>
      <c r="M20" s="6"/>
      <c r="N20" s="6"/>
      <c r="O20" s="6"/>
      <c r="P20" s="6"/>
      <c r="Q20" s="6"/>
      <c r="R20" s="11"/>
      <c r="S20" s="6"/>
      <c r="T20" s="7"/>
      <c r="U20" s="7"/>
      <c r="V20" s="7"/>
      <c r="W20" s="7"/>
      <c r="X20" s="7"/>
      <c r="Y20" s="6"/>
      <c r="Z20" s="6"/>
      <c r="AA20" s="6"/>
      <c r="AB20" s="168">
        <v>43040</v>
      </c>
      <c r="AC20" s="34">
        <v>70957849</v>
      </c>
      <c r="AD20" s="39">
        <v>218612937.19999999</v>
      </c>
      <c r="AE20" s="75">
        <f t="shared" si="3"/>
        <v>3.080884500881643</v>
      </c>
      <c r="AF20" s="9"/>
      <c r="AG20" s="7"/>
      <c r="AH20" s="85">
        <v>2004</v>
      </c>
      <c r="AI20" s="29">
        <v>9875688</v>
      </c>
      <c r="AJ20" s="29">
        <v>15214543</v>
      </c>
      <c r="AK20" s="29">
        <v>12710211</v>
      </c>
      <c r="AL20" s="29">
        <v>14703122</v>
      </c>
      <c r="AM20" s="29">
        <v>12563434</v>
      </c>
      <c r="AN20" s="29">
        <v>13981632</v>
      </c>
      <c r="AO20" s="29">
        <v>14169279</v>
      </c>
      <c r="AP20" s="103">
        <v>10885997</v>
      </c>
      <c r="AQ20" s="106">
        <v>11367586</v>
      </c>
      <c r="AR20" s="29">
        <v>13062874</v>
      </c>
      <c r="AS20" s="29">
        <v>15384969</v>
      </c>
      <c r="AT20" s="29">
        <v>14541295</v>
      </c>
      <c r="AU20" s="109">
        <f t="shared" si="0"/>
        <v>158460630</v>
      </c>
      <c r="AV20" s="43">
        <f t="shared" si="1"/>
        <v>2.2096828282204859</v>
      </c>
      <c r="AW20" s="113">
        <f t="shared" si="2"/>
        <v>0.25017425920842462</v>
      </c>
    </row>
    <row r="21" spans="1:50" x14ac:dyDescent="0.45">
      <c r="A21" s="6"/>
      <c r="B21" s="6"/>
      <c r="C21" s="6"/>
      <c r="D21" s="6"/>
      <c r="E21" s="6"/>
      <c r="F21" s="6"/>
      <c r="G21" s="6"/>
      <c r="H21" s="6"/>
      <c r="I21" s="6"/>
      <c r="J21" s="178"/>
      <c r="K21" s="6"/>
      <c r="L21" s="6"/>
      <c r="M21" s="6"/>
      <c r="N21" s="6"/>
      <c r="O21" s="6"/>
      <c r="P21" s="6"/>
      <c r="Q21" s="6"/>
      <c r="R21" s="6"/>
      <c r="S21" s="6"/>
      <c r="T21" s="7"/>
      <c r="U21" s="7"/>
      <c r="V21" s="7"/>
      <c r="W21" s="7"/>
      <c r="X21" s="7"/>
      <c r="Y21" s="6"/>
      <c r="Z21" s="6"/>
      <c r="AA21" s="6"/>
      <c r="AB21" s="168">
        <v>43070</v>
      </c>
      <c r="AC21" s="34">
        <v>91911350</v>
      </c>
      <c r="AD21" s="39">
        <v>275721729.26000005</v>
      </c>
      <c r="AE21" s="75">
        <f t="shared" si="3"/>
        <v>2.9998659497439659</v>
      </c>
      <c r="AF21" s="9"/>
      <c r="AG21" s="7"/>
      <c r="AH21" s="85">
        <v>2005</v>
      </c>
      <c r="AI21" s="29">
        <v>13081089</v>
      </c>
      <c r="AJ21" s="29">
        <v>15737624</v>
      </c>
      <c r="AK21" s="29">
        <v>17110776</v>
      </c>
      <c r="AL21" s="29">
        <v>16935229</v>
      </c>
      <c r="AM21" s="29">
        <v>20317219</v>
      </c>
      <c r="AN21" s="29">
        <v>20727268</v>
      </c>
      <c r="AO21" s="29">
        <v>17688992</v>
      </c>
      <c r="AP21" s="103">
        <v>15360736</v>
      </c>
      <c r="AQ21" s="106">
        <v>17483436</v>
      </c>
      <c r="AR21" s="29">
        <v>18578836</v>
      </c>
      <c r="AS21" s="29">
        <v>21441805</v>
      </c>
      <c r="AT21" s="29">
        <v>18112203</v>
      </c>
      <c r="AU21" s="109">
        <f t="shared" si="0"/>
        <v>212575213</v>
      </c>
      <c r="AV21" s="43">
        <f t="shared" si="1"/>
        <v>2.2592073658183285</v>
      </c>
      <c r="AW21" s="113">
        <f t="shared" si="2"/>
        <v>0.34150175346393613</v>
      </c>
    </row>
    <row r="22" spans="1:50" x14ac:dyDescent="0.45">
      <c r="A22" s="6"/>
      <c r="B22" s="6"/>
      <c r="C22" s="6"/>
      <c r="D22" s="6"/>
      <c r="E22" s="6"/>
      <c r="F22" s="6"/>
      <c r="G22" s="6"/>
      <c r="H22" s="6"/>
      <c r="I22" s="6"/>
      <c r="J22" s="178"/>
      <c r="K22" s="6"/>
      <c r="L22" s="6"/>
      <c r="M22" s="6"/>
      <c r="N22" s="6"/>
      <c r="O22" s="6"/>
      <c r="P22" s="6"/>
      <c r="Q22" s="6"/>
      <c r="R22" s="6"/>
      <c r="S22" s="6"/>
      <c r="T22" s="7"/>
      <c r="U22" s="7"/>
      <c r="V22" s="7"/>
      <c r="W22" s="7"/>
      <c r="X22" s="7"/>
      <c r="Y22" s="6"/>
      <c r="Z22" s="6"/>
      <c r="AA22" s="6"/>
      <c r="AB22" s="168">
        <v>43101</v>
      </c>
      <c r="AC22" s="34">
        <v>76740046</v>
      </c>
      <c r="AD22" s="39">
        <v>228251420.47999999</v>
      </c>
      <c r="AE22" s="75">
        <f t="shared" si="3"/>
        <v>2.9743456301811442</v>
      </c>
      <c r="AF22" s="9"/>
      <c r="AG22" s="7"/>
      <c r="AH22" s="85">
        <v>2006</v>
      </c>
      <c r="AI22" s="29">
        <v>16605947</v>
      </c>
      <c r="AJ22" s="29">
        <v>17374838</v>
      </c>
      <c r="AK22" s="29">
        <v>24610250</v>
      </c>
      <c r="AL22" s="29">
        <v>22929819</v>
      </c>
      <c r="AM22" s="29">
        <v>23309173</v>
      </c>
      <c r="AN22" s="29">
        <v>23133202</v>
      </c>
      <c r="AO22" s="29">
        <v>21205888</v>
      </c>
      <c r="AP22" s="103">
        <v>21852237</v>
      </c>
      <c r="AQ22" s="106">
        <v>22486928</v>
      </c>
      <c r="AR22" s="29">
        <v>23010470</v>
      </c>
      <c r="AS22" s="29">
        <v>24982641</v>
      </c>
      <c r="AT22" s="29">
        <v>22860370</v>
      </c>
      <c r="AU22" s="109">
        <f t="shared" si="0"/>
        <v>264361763</v>
      </c>
      <c r="AV22" s="43">
        <f t="shared" si="1"/>
        <v>2.2608063156243969</v>
      </c>
      <c r="AW22" s="113">
        <f>+(AU22-AU21)/AU21</f>
        <v>0.24361518574604463</v>
      </c>
    </row>
    <row r="23" spans="1:50" x14ac:dyDescent="0.45">
      <c r="A23" s="6"/>
      <c r="B23" s="6"/>
      <c r="C23" s="6"/>
      <c r="D23" s="6"/>
      <c r="E23" s="6"/>
      <c r="F23" s="6"/>
      <c r="G23" s="6"/>
      <c r="H23" s="6"/>
      <c r="I23" s="6"/>
      <c r="J23" s="178"/>
      <c r="K23" s="6"/>
      <c r="L23" s="6"/>
      <c r="M23" s="6"/>
      <c r="N23" s="6"/>
      <c r="O23" s="6"/>
      <c r="P23" s="6"/>
      <c r="Q23" s="6"/>
      <c r="R23" s="6"/>
      <c r="S23" s="6"/>
      <c r="T23" s="7"/>
      <c r="U23" s="7"/>
      <c r="V23" s="7"/>
      <c r="W23" s="7"/>
      <c r="X23" s="7"/>
      <c r="Y23" s="6"/>
      <c r="Z23" s="6"/>
      <c r="AA23" s="6"/>
      <c r="AB23" s="168">
        <v>43132</v>
      </c>
      <c r="AC23" s="34">
        <v>76478433</v>
      </c>
      <c r="AD23" s="39">
        <v>225804061.73000008</v>
      </c>
      <c r="AE23" s="75">
        <f t="shared" si="3"/>
        <v>2.952519460355576</v>
      </c>
      <c r="AF23" s="9"/>
      <c r="AG23" s="7"/>
      <c r="AH23" s="85">
        <v>2007</v>
      </c>
      <c r="AI23" s="29">
        <v>18590212</v>
      </c>
      <c r="AJ23" s="29">
        <v>24353757</v>
      </c>
      <c r="AK23" s="29">
        <v>23684790</v>
      </c>
      <c r="AL23" s="29">
        <v>22583902</v>
      </c>
      <c r="AM23" s="29">
        <v>25270355</v>
      </c>
      <c r="AN23" s="29">
        <v>25052122</v>
      </c>
      <c r="AO23" s="29">
        <v>20443964</v>
      </c>
      <c r="AP23" s="103">
        <v>22734772</v>
      </c>
      <c r="AQ23" s="106">
        <v>20371122</v>
      </c>
      <c r="AR23" s="29">
        <v>20371122</v>
      </c>
      <c r="AS23" s="29">
        <v>24457807</v>
      </c>
      <c r="AT23" s="29">
        <v>25223844</v>
      </c>
      <c r="AU23" s="109">
        <f t="shared" si="0"/>
        <v>273137769</v>
      </c>
      <c r="AV23" s="43">
        <f t="shared" si="1"/>
        <v>2.1308972182093204</v>
      </c>
      <c r="AW23" s="113">
        <f t="shared" si="2"/>
        <v>3.3196956702093106E-2</v>
      </c>
    </row>
    <row r="24" spans="1:50" x14ac:dyDescent="0.45">
      <c r="A24" s="6"/>
      <c r="B24" s="6"/>
      <c r="C24" s="6"/>
      <c r="D24" s="6"/>
      <c r="E24" s="6"/>
      <c r="F24" s="6"/>
      <c r="G24" s="6"/>
      <c r="H24" s="6"/>
      <c r="I24" s="6"/>
      <c r="J24" s="178"/>
      <c r="K24" s="6"/>
      <c r="L24" s="6"/>
      <c r="M24" s="6"/>
      <c r="N24" s="6"/>
      <c r="O24" s="6"/>
      <c r="P24" s="6"/>
      <c r="Q24" s="6"/>
      <c r="R24" s="6"/>
      <c r="S24" s="6"/>
      <c r="T24" s="7"/>
      <c r="U24" s="7"/>
      <c r="V24" s="7"/>
      <c r="W24" s="7"/>
      <c r="X24" s="7"/>
      <c r="Y24" s="6"/>
      <c r="Z24" s="6"/>
      <c r="AA24" s="6"/>
      <c r="AB24" s="168">
        <v>43160</v>
      </c>
      <c r="AC24" s="34">
        <v>83568002</v>
      </c>
      <c r="AD24" s="39">
        <v>250423741.74999991</v>
      </c>
      <c r="AE24" s="75">
        <f t="shared" si="3"/>
        <v>2.996646273175227</v>
      </c>
      <c r="AH24" s="85">
        <v>2008</v>
      </c>
      <c r="AI24" s="29">
        <v>18525748</v>
      </c>
      <c r="AJ24" s="29">
        <v>26011617</v>
      </c>
      <c r="AK24" s="29">
        <v>22526127</v>
      </c>
      <c r="AL24" s="29">
        <v>24909348</v>
      </c>
      <c r="AM24" s="29">
        <v>34133365</v>
      </c>
      <c r="AN24" s="29">
        <v>25990061</v>
      </c>
      <c r="AO24" s="29">
        <v>24968523</v>
      </c>
      <c r="AP24" s="103">
        <v>25218189</v>
      </c>
      <c r="AQ24" s="106">
        <v>22921801</v>
      </c>
      <c r="AR24" s="29">
        <v>23790925</v>
      </c>
      <c r="AS24" s="29">
        <v>24763103</v>
      </c>
      <c r="AT24" s="29">
        <v>20974781</v>
      </c>
      <c r="AU24" s="109">
        <f t="shared" si="0"/>
        <v>294733588</v>
      </c>
      <c r="AV24" s="43">
        <f t="shared" si="1"/>
        <v>2.2850098332871385</v>
      </c>
      <c r="AW24" s="113">
        <f t="shared" si="2"/>
        <v>7.9065663745682857E-2</v>
      </c>
    </row>
    <row r="25" spans="1:50" x14ac:dyDescent="0.45">
      <c r="A25" s="6"/>
      <c r="B25" s="6"/>
      <c r="C25" s="6"/>
      <c r="D25" s="6"/>
      <c r="E25" s="6"/>
      <c r="F25" s="6"/>
      <c r="G25" s="6"/>
      <c r="H25" s="6"/>
      <c r="I25" s="6"/>
      <c r="J25" s="178"/>
      <c r="K25" s="6"/>
      <c r="L25" s="6"/>
      <c r="M25" s="6"/>
      <c r="N25" s="6"/>
      <c r="O25" s="6"/>
      <c r="P25" s="6"/>
      <c r="Q25" s="6"/>
      <c r="R25" s="6"/>
      <c r="S25" s="6"/>
      <c r="T25" s="7"/>
      <c r="U25" s="7"/>
      <c r="V25" s="7"/>
      <c r="W25" s="7"/>
      <c r="X25" s="7"/>
      <c r="Y25" s="6"/>
      <c r="Z25" s="6"/>
      <c r="AA25" s="6"/>
      <c r="AB25" s="168">
        <v>43191</v>
      </c>
      <c r="AC25" s="34">
        <v>106117594</v>
      </c>
      <c r="AD25" s="39">
        <v>315475764.77000004</v>
      </c>
      <c r="AE25" s="75">
        <f t="shared" si="3"/>
        <v>2.9728884050085043</v>
      </c>
      <c r="AH25" s="85">
        <v>2009</v>
      </c>
      <c r="AI25" s="29">
        <v>19930960</v>
      </c>
      <c r="AJ25" s="29">
        <v>22359463</v>
      </c>
      <c r="AK25" s="29">
        <v>25446683</v>
      </c>
      <c r="AL25" s="29">
        <v>24825706</v>
      </c>
      <c r="AM25" s="29">
        <v>27753524</v>
      </c>
      <c r="AN25" s="29">
        <v>26176907</v>
      </c>
      <c r="AO25" s="29">
        <v>27007151</v>
      </c>
      <c r="AP25" s="103">
        <v>25871877</v>
      </c>
      <c r="AQ25" s="106">
        <v>21330112</v>
      </c>
      <c r="AR25" s="29">
        <v>27992748</v>
      </c>
      <c r="AS25" s="29">
        <v>25929355</v>
      </c>
      <c r="AT25" s="29">
        <v>24709432</v>
      </c>
      <c r="AU25" s="109">
        <f t="shared" si="0"/>
        <v>299333918</v>
      </c>
      <c r="AV25" s="43">
        <f t="shared" si="1"/>
        <v>2.0286846151861746</v>
      </c>
      <c r="AW25" s="113">
        <f t="shared" si="2"/>
        <v>1.5608434828269386E-2</v>
      </c>
    </row>
    <row r="26" spans="1:50" x14ac:dyDescent="0.45">
      <c r="A26" s="6"/>
      <c r="B26" s="6"/>
      <c r="C26" s="6"/>
      <c r="D26" s="6"/>
      <c r="E26" s="6"/>
      <c r="F26" s="6"/>
      <c r="G26" s="6"/>
      <c r="H26" s="6"/>
      <c r="I26" s="6"/>
      <c r="J26" s="178"/>
      <c r="K26" s="6"/>
      <c r="L26" s="6"/>
      <c r="M26" s="6"/>
      <c r="N26" s="6"/>
      <c r="O26" s="6"/>
      <c r="P26" s="6"/>
      <c r="Q26" s="6"/>
      <c r="R26" s="6"/>
      <c r="S26" s="6"/>
      <c r="T26" s="7"/>
      <c r="U26" s="7"/>
      <c r="V26" s="7"/>
      <c r="W26" s="7"/>
      <c r="X26" s="7"/>
      <c r="Y26" s="6"/>
      <c r="Z26" s="6"/>
      <c r="AA26" s="6"/>
      <c r="AB26" s="168">
        <v>43221</v>
      </c>
      <c r="AC26" s="34">
        <v>107592012</v>
      </c>
      <c r="AD26" s="39">
        <v>312424062.74000001</v>
      </c>
      <c r="AE26" s="75">
        <f t="shared" si="3"/>
        <v>2.9037849272676488</v>
      </c>
      <c r="AH26" s="85">
        <v>2010</v>
      </c>
      <c r="AI26" s="29">
        <v>20662269</v>
      </c>
      <c r="AJ26" s="29">
        <v>22313418</v>
      </c>
      <c r="AK26" s="29">
        <v>25575823</v>
      </c>
      <c r="AL26" s="29">
        <v>25515347</v>
      </c>
      <c r="AM26" s="29">
        <v>33327845</v>
      </c>
      <c r="AN26" s="29">
        <v>29949472</v>
      </c>
      <c r="AO26" s="29">
        <v>27593714</v>
      </c>
      <c r="AP26" s="103">
        <v>23171172</v>
      </c>
      <c r="AQ26" s="106">
        <v>26471294</v>
      </c>
      <c r="AR26" s="29">
        <v>31732436</v>
      </c>
      <c r="AS26" s="29">
        <v>29453037</v>
      </c>
      <c r="AT26" s="29">
        <v>26560853</v>
      </c>
      <c r="AU26" s="109">
        <f t="shared" si="0"/>
        <v>322326680</v>
      </c>
      <c r="AV26" s="43">
        <f t="shared" si="1"/>
        <v>2.2817849689948102</v>
      </c>
      <c r="AW26" s="113">
        <f t="shared" si="2"/>
        <v>7.681308604660031E-2</v>
      </c>
    </row>
    <row r="27" spans="1:50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7"/>
      <c r="U27" s="7"/>
      <c r="V27" s="7"/>
      <c r="W27" s="7"/>
      <c r="X27" s="7"/>
      <c r="Y27" s="6"/>
      <c r="Z27" s="6"/>
      <c r="AA27" s="6"/>
      <c r="AB27" s="168">
        <v>43252</v>
      </c>
      <c r="AC27" s="34">
        <v>88303488</v>
      </c>
      <c r="AD27" s="39">
        <v>253377264.18000004</v>
      </c>
      <c r="AE27" s="75">
        <f t="shared" si="3"/>
        <v>2.8693913447677177</v>
      </c>
      <c r="AH27" s="85">
        <v>2011</v>
      </c>
      <c r="AI27" s="29">
        <v>25647030</v>
      </c>
      <c r="AJ27" s="29">
        <v>27575709</v>
      </c>
      <c r="AK27" s="29">
        <v>32814884</v>
      </c>
      <c r="AL27" s="29">
        <v>35212468</v>
      </c>
      <c r="AM27" s="29">
        <v>33847090</v>
      </c>
      <c r="AN27" s="29">
        <v>33351442</v>
      </c>
      <c r="AO27" s="29">
        <v>37687054</v>
      </c>
      <c r="AP27" s="103">
        <v>31408881</v>
      </c>
      <c r="AQ27" s="106">
        <v>30677730</v>
      </c>
      <c r="AR27" s="29">
        <v>34459178</v>
      </c>
      <c r="AS27" s="29">
        <v>34247583</v>
      </c>
      <c r="AT27" s="29">
        <v>35535738</v>
      </c>
      <c r="AU27" s="109">
        <f t="shared" si="0"/>
        <v>392464787</v>
      </c>
      <c r="AV27" s="43">
        <f t="shared" si="1"/>
        <v>2.5310943136918929</v>
      </c>
      <c r="AW27" s="113">
        <f t="shared" si="2"/>
        <v>0.21759944600304262</v>
      </c>
    </row>
    <row r="28" spans="1:50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7"/>
      <c r="V28" s="7"/>
      <c r="W28" s="7"/>
      <c r="X28" s="7"/>
      <c r="Y28" s="6"/>
      <c r="Z28" s="6"/>
      <c r="AA28" s="6"/>
      <c r="AB28" s="168">
        <v>43282</v>
      </c>
      <c r="AC28" s="34">
        <v>97947911</v>
      </c>
      <c r="AD28" s="39">
        <v>281940230</v>
      </c>
      <c r="AE28" s="75">
        <f t="shared" si="3"/>
        <v>2.8784710885768661</v>
      </c>
      <c r="AH28" s="85">
        <v>2012</v>
      </c>
      <c r="AI28" s="29">
        <v>30572174</v>
      </c>
      <c r="AJ28" s="29">
        <v>31333924</v>
      </c>
      <c r="AK28" s="29">
        <v>42403418</v>
      </c>
      <c r="AL28" s="29">
        <v>35999237</v>
      </c>
      <c r="AM28" s="29">
        <v>43197736</v>
      </c>
      <c r="AN28" s="29">
        <v>45734556</v>
      </c>
      <c r="AO28" s="29">
        <v>41975078</v>
      </c>
      <c r="AP28" s="103">
        <v>38000937</v>
      </c>
      <c r="AQ28" s="106">
        <v>32908295</v>
      </c>
      <c r="AR28" s="29">
        <v>33536795</v>
      </c>
      <c r="AS28" s="29">
        <v>35786916</v>
      </c>
      <c r="AT28" s="29">
        <v>38347324</v>
      </c>
      <c r="AU28" s="109">
        <f t="shared" si="0"/>
        <v>449796390</v>
      </c>
      <c r="AV28" s="43">
        <f t="shared" si="1"/>
        <v>2.5196371819702681</v>
      </c>
      <c r="AW28" s="113">
        <f t="shared" si="2"/>
        <v>0.14608088393927682</v>
      </c>
    </row>
    <row r="29" spans="1:50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7"/>
      <c r="U29" s="7"/>
      <c r="V29" s="7"/>
      <c r="W29" s="7"/>
      <c r="X29" s="7"/>
      <c r="Y29" s="6"/>
      <c r="Z29" s="6"/>
      <c r="AA29" s="6"/>
      <c r="AB29" s="168">
        <v>43313</v>
      </c>
      <c r="AC29" s="34">
        <v>97434163</v>
      </c>
      <c r="AD29" s="39">
        <v>275218913.16999996</v>
      </c>
      <c r="AE29" s="75">
        <f t="shared" si="3"/>
        <v>2.8246654427564586</v>
      </c>
      <c r="AH29" s="85">
        <v>2013</v>
      </c>
      <c r="AI29" s="29">
        <v>31156882</v>
      </c>
      <c r="AJ29" s="29">
        <v>34173595</v>
      </c>
      <c r="AK29" s="29">
        <v>38353990</v>
      </c>
      <c r="AL29" s="29">
        <v>37577127</v>
      </c>
      <c r="AM29" s="29">
        <v>49696297</v>
      </c>
      <c r="AN29" s="29">
        <v>42195298</v>
      </c>
      <c r="AO29" s="29">
        <v>37150541</v>
      </c>
      <c r="AP29" s="103">
        <v>41026997</v>
      </c>
      <c r="AQ29" s="106">
        <v>34808087</v>
      </c>
      <c r="AR29" s="29">
        <v>41555483</v>
      </c>
      <c r="AS29" s="29">
        <v>43779999</v>
      </c>
      <c r="AT29" s="29">
        <v>42762080</v>
      </c>
      <c r="AU29" s="109">
        <f t="shared" si="0"/>
        <v>474236376</v>
      </c>
      <c r="AV29" s="43">
        <f t="shared" si="1"/>
        <v>3.41730830896869</v>
      </c>
      <c r="AW29" s="113">
        <f t="shared" si="2"/>
        <v>5.4335665077258621E-2</v>
      </c>
    </row>
    <row r="30" spans="1:50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7"/>
      <c r="V30" s="7"/>
      <c r="W30" s="7"/>
      <c r="X30" s="7"/>
      <c r="Y30" s="6"/>
      <c r="Z30" s="6"/>
      <c r="AA30" s="6"/>
      <c r="AB30" s="168">
        <v>43344</v>
      </c>
      <c r="AC30" s="34">
        <v>88599933</v>
      </c>
      <c r="AD30" s="39">
        <v>247966603.73999998</v>
      </c>
      <c r="AE30" s="75">
        <f t="shared" si="3"/>
        <v>2.7987222489208876</v>
      </c>
      <c r="AG30" s="7"/>
      <c r="AH30" s="85">
        <v>2014</v>
      </c>
      <c r="AI30" s="29">
        <v>41408543</v>
      </c>
      <c r="AJ30" s="29">
        <v>45968102</v>
      </c>
      <c r="AK30" s="29">
        <v>52570546</v>
      </c>
      <c r="AL30" s="29">
        <v>51401705</v>
      </c>
      <c r="AM30" s="29">
        <v>54596331</v>
      </c>
      <c r="AN30" s="29">
        <v>55881232</v>
      </c>
      <c r="AO30" s="29">
        <v>51459761</v>
      </c>
      <c r="AP30" s="103">
        <v>51878553</v>
      </c>
      <c r="AQ30" s="106">
        <v>51412328</v>
      </c>
      <c r="AR30" s="29">
        <v>53982154</v>
      </c>
      <c r="AS30" s="29">
        <v>52893515</v>
      </c>
      <c r="AT30" s="29">
        <v>47595251</v>
      </c>
      <c r="AU30" s="109">
        <f t="shared" si="0"/>
        <v>611048021</v>
      </c>
      <c r="AV30" s="43">
        <f t="shared" si="1"/>
        <v>3.7470332760311811</v>
      </c>
      <c r="AW30" s="113">
        <f t="shared" si="2"/>
        <v>0.28848829808028054</v>
      </c>
    </row>
    <row r="31" spans="1:50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7"/>
      <c r="U31" s="7"/>
      <c r="V31" s="7"/>
      <c r="W31" s="7"/>
      <c r="X31" s="7"/>
      <c r="Y31" s="6"/>
      <c r="Z31" s="6"/>
      <c r="AA31" s="6"/>
      <c r="AB31" s="168">
        <v>43374</v>
      </c>
      <c r="AC31" s="34">
        <v>98449999</v>
      </c>
      <c r="AD31" s="39">
        <v>276231792.63999999</v>
      </c>
      <c r="AE31" s="75">
        <f t="shared" si="3"/>
        <v>2.8058079781189229</v>
      </c>
      <c r="AG31" s="7"/>
      <c r="AH31" s="85">
        <v>2015</v>
      </c>
      <c r="AI31" s="33">
        <v>50506401</v>
      </c>
      <c r="AJ31" s="33">
        <v>52139993</v>
      </c>
      <c r="AK31" s="33">
        <v>58673360</v>
      </c>
      <c r="AL31" s="33">
        <v>52130003</v>
      </c>
      <c r="AM31" s="33">
        <v>66160947</v>
      </c>
      <c r="AN31" s="29">
        <v>63425708</v>
      </c>
      <c r="AO31" s="29">
        <v>63440573</v>
      </c>
      <c r="AP31" s="29">
        <v>65351435</v>
      </c>
      <c r="AQ31" s="106">
        <v>59556437</v>
      </c>
      <c r="AR31" s="29">
        <v>63036864</v>
      </c>
      <c r="AS31" s="29">
        <v>60431865</v>
      </c>
      <c r="AT31" s="29">
        <v>65455247</v>
      </c>
      <c r="AU31" s="109">
        <f t="shared" si="0"/>
        <v>720308833</v>
      </c>
      <c r="AV31" s="43">
        <f t="shared" si="1"/>
        <v>3.1998802162266422</v>
      </c>
      <c r="AW31" s="113">
        <f t="shared" ref="AW31:AW36" si="4">+(AU31-AU30)/AU30</f>
        <v>0.17880887957249436</v>
      </c>
    </row>
    <row r="32" spans="1:50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80"/>
      <c r="M32" s="6"/>
      <c r="N32" s="6"/>
      <c r="O32" s="181"/>
      <c r="P32" s="181"/>
      <c r="Q32" s="6"/>
      <c r="R32" s="6"/>
      <c r="S32" s="6"/>
      <c r="T32" s="7"/>
      <c r="U32" s="7"/>
      <c r="V32" s="7"/>
      <c r="W32" s="7"/>
      <c r="X32" s="7"/>
      <c r="Y32" s="6"/>
      <c r="Z32" s="6"/>
      <c r="AA32" s="6"/>
      <c r="AB32" s="168">
        <v>43405</v>
      </c>
      <c r="AC32" s="34">
        <v>96842610</v>
      </c>
      <c r="AD32" s="39">
        <v>266763496.36000004</v>
      </c>
      <c r="AE32" s="75">
        <f t="shared" si="3"/>
        <v>2.7546087033383349</v>
      </c>
      <c r="AG32" s="7"/>
      <c r="AH32" s="85">
        <v>2016</v>
      </c>
      <c r="AI32" s="33">
        <v>55632857</v>
      </c>
      <c r="AJ32" s="33">
        <v>57312773</v>
      </c>
      <c r="AK32" s="33">
        <v>64260029</v>
      </c>
      <c r="AL32" s="33">
        <v>68456967</v>
      </c>
      <c r="AM32" s="33">
        <v>76717653</v>
      </c>
      <c r="AN32" s="29">
        <v>71180386</v>
      </c>
      <c r="AO32" s="29">
        <v>72767083</v>
      </c>
      <c r="AP32" s="29">
        <v>64871080</v>
      </c>
      <c r="AQ32" s="106">
        <v>66165736</v>
      </c>
      <c r="AR32" s="29">
        <v>72998159</v>
      </c>
      <c r="AS32" s="29">
        <v>64437647</v>
      </c>
      <c r="AT32" s="29">
        <v>65054371</v>
      </c>
      <c r="AU32" s="109">
        <f t="shared" ref="AU32:AU37" si="5">SUM(AI32:AT32)</f>
        <v>799854741</v>
      </c>
      <c r="AV32" s="43">
        <f t="shared" si="1"/>
        <v>3.0696634509165204</v>
      </c>
      <c r="AW32" s="113">
        <f t="shared" si="4"/>
        <v>0.11043305920420388</v>
      </c>
      <c r="AX32" s="12"/>
    </row>
    <row r="33" spans="1:5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1"/>
      <c r="S33" s="6"/>
      <c r="T33" s="7"/>
      <c r="U33" s="7"/>
      <c r="V33" s="7"/>
      <c r="W33" s="7"/>
      <c r="X33" s="7"/>
      <c r="Y33" s="6"/>
      <c r="Z33" s="6"/>
      <c r="AA33" s="6"/>
      <c r="AB33" s="172">
        <v>43435</v>
      </c>
      <c r="AC33" s="72">
        <v>97149564</v>
      </c>
      <c r="AD33" s="68">
        <v>264838171.44000006</v>
      </c>
      <c r="AE33" s="76">
        <f t="shared" si="3"/>
        <v>2.7260870819759937</v>
      </c>
      <c r="AG33" s="7"/>
      <c r="AH33" s="85">
        <v>2017</v>
      </c>
      <c r="AI33" s="33">
        <v>64303584</v>
      </c>
      <c r="AJ33" s="33">
        <v>66620606</v>
      </c>
      <c r="AK33" s="33">
        <v>71869640</v>
      </c>
      <c r="AL33" s="33">
        <v>79851780</v>
      </c>
      <c r="AM33" s="33">
        <v>85869921</v>
      </c>
      <c r="AN33" s="29">
        <v>86082995</v>
      </c>
      <c r="AO33" s="29">
        <v>91361157</v>
      </c>
      <c r="AP33" s="29">
        <v>73629117</v>
      </c>
      <c r="AQ33" s="106">
        <v>67692637</v>
      </c>
      <c r="AR33" s="29">
        <v>88432893</v>
      </c>
      <c r="AS33" s="29">
        <v>70957849</v>
      </c>
      <c r="AT33" s="29">
        <v>91911350</v>
      </c>
      <c r="AU33" s="109">
        <f t="shared" si="5"/>
        <v>938583529</v>
      </c>
      <c r="AV33" s="43">
        <f t="shared" si="1"/>
        <v>3.0478176362393845</v>
      </c>
      <c r="AW33" s="113">
        <f t="shared" si="4"/>
        <v>0.17344247760106732</v>
      </c>
    </row>
    <row r="34" spans="1:5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68">
        <v>43466</v>
      </c>
      <c r="AC34" s="34">
        <v>89192404</v>
      </c>
      <c r="AD34" s="39">
        <v>237806527.17000008</v>
      </c>
      <c r="AE34" s="76">
        <f t="shared" si="3"/>
        <v>2.6662195041855816</v>
      </c>
      <c r="AG34" s="7"/>
      <c r="AH34" s="85">
        <v>2018</v>
      </c>
      <c r="AI34" s="33">
        <v>76740046</v>
      </c>
      <c r="AJ34" s="33">
        <v>76478433</v>
      </c>
      <c r="AK34" s="34">
        <v>83568002</v>
      </c>
      <c r="AL34" s="33">
        <v>106117594</v>
      </c>
      <c r="AM34" s="33">
        <v>107592012</v>
      </c>
      <c r="AN34" s="29">
        <v>88303488</v>
      </c>
      <c r="AO34" s="29">
        <v>97947911</v>
      </c>
      <c r="AP34" s="29">
        <v>97434163</v>
      </c>
      <c r="AQ34" s="106">
        <v>88599933</v>
      </c>
      <c r="AR34" s="29">
        <v>98449999</v>
      </c>
      <c r="AS34" s="29">
        <v>96842610</v>
      </c>
      <c r="AT34" s="29">
        <v>97149564</v>
      </c>
      <c r="AU34" s="108">
        <f t="shared" si="5"/>
        <v>1115223755</v>
      </c>
      <c r="AV34" s="43">
        <f t="shared" si="1"/>
        <v>2.8682275719637982</v>
      </c>
      <c r="AW34" s="113">
        <f t="shared" si="4"/>
        <v>0.18819872770215637</v>
      </c>
    </row>
    <row r="35" spans="1:5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72">
        <v>43497</v>
      </c>
      <c r="AC35" s="34">
        <v>99644130</v>
      </c>
      <c r="AD35" s="39">
        <v>267058137.86000001</v>
      </c>
      <c r="AE35" s="75">
        <f t="shared" si="3"/>
        <v>2.6801191185070312</v>
      </c>
      <c r="AG35" s="7"/>
      <c r="AH35" s="85">
        <v>2019</v>
      </c>
      <c r="AI35" s="33">
        <f>+AJ35</f>
        <v>99644130</v>
      </c>
      <c r="AJ35" s="33">
        <v>99644130</v>
      </c>
      <c r="AK35" s="34">
        <v>117737601</v>
      </c>
      <c r="AL35" s="33">
        <v>122841387</v>
      </c>
      <c r="AM35" s="33">
        <v>125293328</v>
      </c>
      <c r="AN35" s="29">
        <v>123967355</v>
      </c>
      <c r="AO35" s="29">
        <v>123831883</v>
      </c>
      <c r="AP35" s="29">
        <v>124943552</v>
      </c>
      <c r="AQ35" s="106">
        <v>112033456</v>
      </c>
      <c r="AR35" s="29">
        <v>116745652</v>
      </c>
      <c r="AS35" s="29">
        <v>135273597</v>
      </c>
      <c r="AT35" s="29">
        <v>105986034</v>
      </c>
      <c r="AU35" s="108">
        <f t="shared" si="5"/>
        <v>1407942105</v>
      </c>
      <c r="AV35" s="43">
        <f t="shared" si="1"/>
        <v>2.5943425284948063</v>
      </c>
      <c r="AW35" s="113">
        <f t="shared" si="4"/>
        <v>0.26247499543264302</v>
      </c>
    </row>
    <row r="36" spans="1:5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68">
        <v>43525</v>
      </c>
      <c r="AC36" s="34">
        <v>117737601</v>
      </c>
      <c r="AD36" s="39">
        <v>308545725.49000001</v>
      </c>
      <c r="AE36" s="75">
        <f t="shared" si="3"/>
        <v>2.6206218138417818</v>
      </c>
      <c r="AG36" s="6"/>
      <c r="AH36" s="85">
        <v>2020</v>
      </c>
      <c r="AI36" s="29">
        <v>109712762</v>
      </c>
      <c r="AJ36" s="29">
        <v>131998915</v>
      </c>
      <c r="AK36" s="34">
        <v>115811924</v>
      </c>
      <c r="AL36" s="33">
        <v>127751797</v>
      </c>
      <c r="AM36" s="33">
        <v>159145827</v>
      </c>
      <c r="AN36" s="29">
        <v>122263463</v>
      </c>
      <c r="AO36" s="29">
        <v>98311746</v>
      </c>
      <c r="AP36" s="29">
        <v>115666912</v>
      </c>
      <c r="AQ36" s="106">
        <v>118950401</v>
      </c>
      <c r="AR36" s="29">
        <v>141703470</v>
      </c>
      <c r="AS36" s="29">
        <v>154257289</v>
      </c>
      <c r="AT36" s="29">
        <v>95557708</v>
      </c>
      <c r="AU36" s="108">
        <f t="shared" si="5"/>
        <v>1491132214</v>
      </c>
      <c r="AV36" s="43">
        <f t="shared" si="1"/>
        <v>2.4222336531319817</v>
      </c>
      <c r="AW36" s="113">
        <f t="shared" si="4"/>
        <v>5.908631377992634E-2</v>
      </c>
      <c r="AX36" s="13"/>
    </row>
    <row r="37" spans="1:5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168">
        <v>43556</v>
      </c>
      <c r="AC37" s="34">
        <v>122841387</v>
      </c>
      <c r="AD37" s="39">
        <v>319096198.44999999</v>
      </c>
      <c r="AE37" s="76">
        <f t="shared" si="3"/>
        <v>2.5976277722263097</v>
      </c>
      <c r="AH37" s="85">
        <v>2021</v>
      </c>
      <c r="AI37" s="29">
        <v>101421858</v>
      </c>
      <c r="AJ37" s="29">
        <v>126636641</v>
      </c>
      <c r="AK37" s="34">
        <v>137398429</v>
      </c>
      <c r="AL37" s="33">
        <v>167273101</v>
      </c>
      <c r="AM37" s="33">
        <v>161190067</v>
      </c>
      <c r="AN37" s="29">
        <v>153299074</v>
      </c>
      <c r="AO37" s="29">
        <v>162826458</v>
      </c>
      <c r="AP37" s="29">
        <v>152297115</v>
      </c>
      <c r="AQ37" s="106">
        <v>164254725</v>
      </c>
      <c r="AR37" s="29">
        <v>155185007</v>
      </c>
      <c r="AS37" s="29">
        <v>188165830</v>
      </c>
      <c r="AT37" s="29">
        <v>185686546</v>
      </c>
      <c r="AU37" s="108">
        <f t="shared" si="5"/>
        <v>1855634851</v>
      </c>
      <c r="AV37" s="43">
        <f t="shared" si="1"/>
        <v>2.7369744897510553</v>
      </c>
      <c r="AW37" s="113">
        <f>+(AU37-AU36)/AU36</f>
        <v>0.24444689315792623</v>
      </c>
    </row>
    <row r="38" spans="1:5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68">
        <v>43586</v>
      </c>
      <c r="AC38" s="34">
        <v>125293328</v>
      </c>
      <c r="AD38" s="39">
        <v>318003984.67999995</v>
      </c>
      <c r="AE38" s="76">
        <f t="shared" si="3"/>
        <v>2.5380759674609323</v>
      </c>
      <c r="AH38" s="85">
        <v>2022</v>
      </c>
      <c r="AI38" s="29">
        <v>161094284</v>
      </c>
      <c r="AJ38" s="29">
        <v>180446924</v>
      </c>
      <c r="AK38" s="34">
        <v>184043936</v>
      </c>
      <c r="AL38" s="33">
        <v>182579815</v>
      </c>
      <c r="AM38" s="33">
        <v>208671837</v>
      </c>
      <c r="AN38" s="29">
        <v>209466750</v>
      </c>
      <c r="AO38" s="29">
        <v>227749024</v>
      </c>
      <c r="AP38" s="29">
        <v>183783270</v>
      </c>
      <c r="AQ38" s="106">
        <v>209270183</v>
      </c>
      <c r="AR38" s="29">
        <v>205648136</v>
      </c>
      <c r="AS38" s="29">
        <v>188596398</v>
      </c>
      <c r="AT38" s="29">
        <v>197378288</v>
      </c>
      <c r="AU38" s="108">
        <f>SUM(AI38:AT38)</f>
        <v>2338728845</v>
      </c>
      <c r="AV38" s="43">
        <f t="shared" si="1"/>
        <v>2.8447867583811326</v>
      </c>
      <c r="AW38" s="113">
        <f>+(AU38-AU37)/AU37</f>
        <v>0.26033893130410923</v>
      </c>
      <c r="AY38" s="22"/>
    </row>
    <row r="39" spans="1:5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68">
        <v>43617</v>
      </c>
      <c r="AC39" s="34">
        <v>123967355</v>
      </c>
      <c r="AD39" s="39">
        <v>320166090.88999999</v>
      </c>
      <c r="AE39" s="76">
        <f t="shared" si="3"/>
        <v>2.5826645320455532</v>
      </c>
      <c r="AH39" s="85">
        <v>2023</v>
      </c>
      <c r="AI39" s="29">
        <v>209188250</v>
      </c>
      <c r="AJ39" s="29">
        <v>206062017</v>
      </c>
      <c r="AK39" s="34">
        <v>236255622</v>
      </c>
      <c r="AL39" s="33">
        <v>206800041</v>
      </c>
      <c r="AM39" s="33">
        <v>236817684</v>
      </c>
      <c r="AN39" s="29">
        <v>240986079</v>
      </c>
      <c r="AO39" s="29">
        <v>220840601</v>
      </c>
      <c r="AP39" s="29">
        <v>217441748</v>
      </c>
      <c r="AQ39" s="106">
        <v>236691628</v>
      </c>
      <c r="AR39" s="29">
        <v>216287609</v>
      </c>
      <c r="AS39" s="29">
        <v>216042043</v>
      </c>
      <c r="AT39" s="29">
        <v>233231853</v>
      </c>
      <c r="AU39" s="108">
        <f t="shared" ref="AU39" si="6">SUM(AI39:AT39)</f>
        <v>2676645175</v>
      </c>
      <c r="AV39" s="43">
        <f t="shared" ref="AV39:AV41" si="7">+AU75/AU39</f>
        <v>2.3494811770260133</v>
      </c>
      <c r="AW39" s="113">
        <f>+(AU39-AU38)/AU38</f>
        <v>0.1444871776060897</v>
      </c>
      <c r="AY39" s="22"/>
    </row>
    <row r="40" spans="1:5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68">
        <v>43647</v>
      </c>
      <c r="AC40" s="34">
        <v>123831883</v>
      </c>
      <c r="AD40" s="39">
        <v>324050947.59999985</v>
      </c>
      <c r="AE40" s="76">
        <f t="shared" ref="AE40:AE45" si="8">(AD40/AC40)</f>
        <v>2.6168619886043389</v>
      </c>
      <c r="AH40" s="85">
        <v>2024</v>
      </c>
      <c r="AI40" s="29">
        <v>196676284</v>
      </c>
      <c r="AJ40" s="29">
        <v>201461305</v>
      </c>
      <c r="AK40" s="34">
        <v>202473619</v>
      </c>
      <c r="AL40" s="33">
        <v>246220925</v>
      </c>
      <c r="AM40" s="33">
        <v>275347813</v>
      </c>
      <c r="AN40" s="29">
        <v>236535209</v>
      </c>
      <c r="AO40" s="29">
        <v>214697316</v>
      </c>
      <c r="AP40" s="29">
        <v>229869247</v>
      </c>
      <c r="AQ40" s="106">
        <v>209908753</v>
      </c>
      <c r="AR40" s="29">
        <v>189754392</v>
      </c>
      <c r="AS40" s="29">
        <v>260146955</v>
      </c>
      <c r="AT40" s="29">
        <v>208127209</v>
      </c>
      <c r="AU40" s="108">
        <f>SUM(AI40:AT40)</f>
        <v>2671219027</v>
      </c>
      <c r="AV40" s="43">
        <f t="shared" si="7"/>
        <v>2.2717895533524888</v>
      </c>
      <c r="AW40" s="113">
        <f>+(AU40-AU39)/AU39</f>
        <v>-2.0272197640092511E-3</v>
      </c>
      <c r="AY40" s="22"/>
    </row>
    <row r="41" spans="1:5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68">
        <v>43678</v>
      </c>
      <c r="AC41" s="34">
        <v>124943552</v>
      </c>
      <c r="AD41" s="39">
        <v>326912721.97000003</v>
      </c>
      <c r="AE41" s="76">
        <f t="shared" si="8"/>
        <v>2.6164833377716046</v>
      </c>
      <c r="AH41" s="85">
        <v>2025</v>
      </c>
      <c r="AI41" s="29">
        <v>225192237</v>
      </c>
      <c r="AJ41" s="29">
        <v>244773933</v>
      </c>
      <c r="AK41" s="34">
        <v>249652448</v>
      </c>
      <c r="AL41" s="33">
        <v>253851773</v>
      </c>
      <c r="AM41" s="33">
        <v>334047679</v>
      </c>
      <c r="AN41" s="29">
        <v>277945142</v>
      </c>
      <c r="AO41" s="29">
        <v>236828386</v>
      </c>
      <c r="AP41" s="29">
        <v>236842391</v>
      </c>
      <c r="AQ41" s="106">
        <v>229724611</v>
      </c>
      <c r="AR41" s="29">
        <v>255976742</v>
      </c>
      <c r="AS41" s="29">
        <v>271180464</v>
      </c>
      <c r="AT41" s="29">
        <v>258137081</v>
      </c>
      <c r="AU41" s="108">
        <f>SUM(AI41:AT41)</f>
        <v>3074152887</v>
      </c>
      <c r="AV41" s="43">
        <f t="shared" si="7"/>
        <v>2.4314711496543087</v>
      </c>
      <c r="AW41" s="113">
        <f t="shared" ref="AW41:AW42" si="9">+(AU41-AU40)/AU40</f>
        <v>0.1508426886478598</v>
      </c>
    </row>
    <row r="42" spans="1:51" ht="16.5" thickBot="1" x14ac:dyDescent="0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18"/>
      <c r="R42" s="6"/>
      <c r="S42" s="6"/>
      <c r="T42" s="6"/>
      <c r="U42" s="6"/>
      <c r="V42" s="6"/>
      <c r="W42" s="6"/>
      <c r="X42" s="6"/>
      <c r="Y42" s="6"/>
      <c r="Z42" s="6"/>
      <c r="AA42" s="6"/>
      <c r="AB42" s="168">
        <v>43709</v>
      </c>
      <c r="AC42" s="29">
        <v>112033456</v>
      </c>
      <c r="AD42" s="38">
        <v>284125531.82000011</v>
      </c>
      <c r="AE42" s="76">
        <f t="shared" si="8"/>
        <v>2.5360775429439588</v>
      </c>
      <c r="AH42" s="86">
        <v>2026</v>
      </c>
      <c r="AI42" s="53">
        <v>276051015</v>
      </c>
      <c r="AJ42" s="165">
        <v>254960421</v>
      </c>
      <c r="AK42" s="165">
        <v>279674638</v>
      </c>
      <c r="AL42" s="53">
        <v>298735131</v>
      </c>
      <c r="AM42" s="52"/>
      <c r="AN42" s="165"/>
      <c r="AO42" s="53"/>
      <c r="AP42" s="165"/>
      <c r="AQ42" s="165"/>
      <c r="AR42" s="165"/>
      <c r="AS42" s="53"/>
      <c r="AT42" s="53"/>
      <c r="AU42" s="110">
        <f>SUM(AI42:AT42)</f>
        <v>1109421205</v>
      </c>
      <c r="AV42" s="136">
        <f>+AU78/AU42</f>
        <v>2.4132574399215669</v>
      </c>
      <c r="AW42" s="156">
        <f t="shared" si="9"/>
        <v>-0.63911319775554154</v>
      </c>
    </row>
    <row r="43" spans="1:51" ht="16.5" thickBot="1" x14ac:dyDescent="0.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18"/>
      <c r="T43" s="6"/>
      <c r="U43" s="6"/>
      <c r="V43" s="6"/>
      <c r="W43" s="6"/>
      <c r="X43" s="6"/>
      <c r="Y43" s="6"/>
      <c r="Z43" s="6"/>
      <c r="AA43" s="6"/>
      <c r="AB43" s="168">
        <v>43739</v>
      </c>
      <c r="AC43" s="29">
        <v>116745652</v>
      </c>
      <c r="AD43" s="38">
        <v>305288552.73999995</v>
      </c>
      <c r="AE43" s="76">
        <f t="shared" si="8"/>
        <v>2.6149886313539108</v>
      </c>
      <c r="AV43" s="6"/>
    </row>
    <row r="44" spans="1:51" ht="16.5" thickBot="1" x14ac:dyDescent="0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82"/>
      <c r="P44" s="6"/>
      <c r="Q44" s="6"/>
      <c r="R44" s="18"/>
      <c r="S44" s="6"/>
      <c r="T44" s="6"/>
      <c r="U44" s="6"/>
      <c r="V44" s="6"/>
      <c r="W44" s="6"/>
      <c r="X44" s="6"/>
      <c r="Y44" s="6"/>
      <c r="Z44" s="6"/>
      <c r="AA44" s="6"/>
      <c r="AB44" s="168">
        <v>43770</v>
      </c>
      <c r="AC44" s="29">
        <v>135273597</v>
      </c>
      <c r="AD44" s="38">
        <v>364320933.26999992</v>
      </c>
      <c r="AE44" s="76">
        <f t="shared" si="8"/>
        <v>2.6932153897704065</v>
      </c>
      <c r="AH44" s="237" t="s">
        <v>51</v>
      </c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9"/>
      <c r="AV44" s="6"/>
    </row>
    <row r="45" spans="1:51" ht="16.5" thickBot="1" x14ac:dyDescent="0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83"/>
      <c r="P45" s="180"/>
      <c r="Q45" s="6"/>
      <c r="R45" s="6"/>
      <c r="S45" s="15"/>
      <c r="T45" s="184"/>
      <c r="U45" s="184"/>
      <c r="V45" s="184"/>
      <c r="W45" s="184"/>
      <c r="X45" s="184"/>
      <c r="Y45" s="11"/>
      <c r="Z45" s="11"/>
      <c r="AA45" s="11"/>
      <c r="AB45" s="168">
        <v>43800</v>
      </c>
      <c r="AC45" s="29">
        <v>105986034</v>
      </c>
      <c r="AD45" s="38">
        <v>277308728.72000003</v>
      </c>
      <c r="AE45" s="76">
        <f t="shared" si="8"/>
        <v>2.6164648138451905</v>
      </c>
      <c r="AG45" s="21"/>
      <c r="AH45" s="83" t="s">
        <v>10</v>
      </c>
      <c r="AI45" s="81" t="s">
        <v>11</v>
      </c>
      <c r="AJ45" s="81" t="s">
        <v>12</v>
      </c>
      <c r="AK45" s="81" t="s">
        <v>13</v>
      </c>
      <c r="AL45" s="81" t="s">
        <v>14</v>
      </c>
      <c r="AM45" s="81" t="s">
        <v>15</v>
      </c>
      <c r="AN45" s="81" t="s">
        <v>16</v>
      </c>
      <c r="AO45" s="81" t="s">
        <v>17</v>
      </c>
      <c r="AP45" s="81" t="s">
        <v>18</v>
      </c>
      <c r="AQ45" s="81" t="s">
        <v>19</v>
      </c>
      <c r="AR45" s="81" t="s">
        <v>20</v>
      </c>
      <c r="AS45" s="81" t="s">
        <v>21</v>
      </c>
      <c r="AT45" s="81" t="s">
        <v>22</v>
      </c>
      <c r="AU45" s="83" t="s">
        <v>3</v>
      </c>
      <c r="AV45" s="6"/>
    </row>
    <row r="46" spans="1:5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83"/>
      <c r="P46" s="178"/>
      <c r="Q46" s="183"/>
      <c r="R46" s="6"/>
      <c r="S46" s="6"/>
      <c r="T46" s="184"/>
      <c r="U46" s="184"/>
      <c r="V46" s="184"/>
      <c r="W46" s="184"/>
      <c r="X46" s="184"/>
      <c r="Y46" s="11"/>
      <c r="Z46" s="11"/>
      <c r="AA46" s="11"/>
      <c r="AB46" s="168">
        <v>43831</v>
      </c>
      <c r="AC46" s="29">
        <v>109712762</v>
      </c>
      <c r="AD46" s="38">
        <v>283056724.69999999</v>
      </c>
      <c r="AE46" s="76">
        <f t="shared" ref="AE46:AE75" si="10">(AD46/AC46)</f>
        <v>2.5799799361536446</v>
      </c>
      <c r="AG46" s="21"/>
      <c r="AH46" s="84">
        <v>1994</v>
      </c>
      <c r="AI46" s="87">
        <v>33460843.649999999</v>
      </c>
      <c r="AJ46" s="87">
        <v>36882566.390000001</v>
      </c>
      <c r="AK46" s="87">
        <v>48559794.140000001</v>
      </c>
      <c r="AL46" s="89">
        <v>40667475.399999999</v>
      </c>
      <c r="AM46" s="87">
        <v>51188030.130000003</v>
      </c>
      <c r="AN46" s="87">
        <v>51060404.640000001</v>
      </c>
      <c r="AO46" s="87">
        <v>49734966.240000002</v>
      </c>
      <c r="AP46" s="87">
        <v>32205590.600000001</v>
      </c>
      <c r="AQ46" s="87">
        <v>37119416.100000001</v>
      </c>
      <c r="AR46" s="87">
        <v>46688430.549999997</v>
      </c>
      <c r="AS46" s="87">
        <v>42858362.909999996</v>
      </c>
      <c r="AT46" s="87">
        <v>43874474.130000003</v>
      </c>
      <c r="AU46" s="98">
        <f t="shared" ref="AU46:AU74" si="11">SUM(AI46:AT46)</f>
        <v>514300354.88</v>
      </c>
      <c r="AV46" s="6"/>
      <c r="AW46" s="14"/>
    </row>
    <row r="47" spans="1:5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83"/>
      <c r="P47" s="178"/>
      <c r="Q47" s="183"/>
      <c r="R47" s="6"/>
      <c r="S47" s="6"/>
      <c r="T47" s="184"/>
      <c r="U47" s="184"/>
      <c r="V47" s="184"/>
      <c r="W47" s="184"/>
      <c r="X47" s="184"/>
      <c r="Y47" s="11"/>
      <c r="Z47" s="11"/>
      <c r="AA47" s="11"/>
      <c r="AB47" s="168">
        <v>43862</v>
      </c>
      <c r="AC47" s="29">
        <v>131998915</v>
      </c>
      <c r="AD47" s="38">
        <v>334212222.10999995</v>
      </c>
      <c r="AE47" s="76">
        <f t="shared" si="10"/>
        <v>2.5319315852709847</v>
      </c>
      <c r="AG47" s="21"/>
      <c r="AH47" s="85">
        <v>1995</v>
      </c>
      <c r="AI47" s="88">
        <v>40254935.740000002</v>
      </c>
      <c r="AJ47" s="88">
        <v>51949088.399999999</v>
      </c>
      <c r="AK47" s="88">
        <v>57640593.75</v>
      </c>
      <c r="AL47" s="90">
        <v>56654123.710000001</v>
      </c>
      <c r="AM47" s="88">
        <v>59262797.789999999</v>
      </c>
      <c r="AN47" s="88">
        <v>60002704.100000001</v>
      </c>
      <c r="AO47" s="88">
        <v>60133659.630000003</v>
      </c>
      <c r="AP47" s="88">
        <v>56859069.520000003</v>
      </c>
      <c r="AQ47" s="88">
        <v>65498668.609999999</v>
      </c>
      <c r="AR47" s="88">
        <v>60426403.859999999</v>
      </c>
      <c r="AS47" s="88">
        <v>58321554.170000002</v>
      </c>
      <c r="AT47" s="88">
        <v>38170730.460000001</v>
      </c>
      <c r="AU47" s="99">
        <f t="shared" si="11"/>
        <v>665174329.74000001</v>
      </c>
      <c r="AV47" s="6"/>
    </row>
    <row r="48" spans="1:5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178"/>
      <c r="Q48" s="183"/>
      <c r="R48" s="6"/>
      <c r="S48" s="6"/>
      <c r="T48" s="6"/>
      <c r="U48" s="6"/>
      <c r="V48" s="6"/>
      <c r="W48" s="6"/>
      <c r="X48" s="6"/>
      <c r="Y48" s="6"/>
      <c r="Z48" s="6"/>
      <c r="AA48" s="6"/>
      <c r="AB48" s="168">
        <v>43891</v>
      </c>
      <c r="AC48" s="29">
        <v>115811924</v>
      </c>
      <c r="AD48" s="38">
        <v>290384081.64000005</v>
      </c>
      <c r="AE48" s="76">
        <f t="shared" si="10"/>
        <v>2.5073763703295358</v>
      </c>
      <c r="AG48" s="21"/>
      <c r="AH48" s="85">
        <v>1996</v>
      </c>
      <c r="AI48" s="88">
        <v>44852192.450000003</v>
      </c>
      <c r="AJ48" s="88">
        <v>41603572.420000002</v>
      </c>
      <c r="AK48" s="88">
        <v>55531920.780000001</v>
      </c>
      <c r="AL48" s="90">
        <v>50319542.479999997</v>
      </c>
      <c r="AM48" s="88">
        <v>52753057.649999999</v>
      </c>
      <c r="AN48" s="88">
        <v>50425664.299999997</v>
      </c>
      <c r="AO48" s="88">
        <v>52114113</v>
      </c>
      <c r="AP48" s="88">
        <v>52944599.25</v>
      </c>
      <c r="AQ48" s="88">
        <v>48190390.07</v>
      </c>
      <c r="AR48" s="88">
        <v>52741734.140000001</v>
      </c>
      <c r="AS48" s="88">
        <v>63433441.780000001</v>
      </c>
      <c r="AT48" s="88">
        <v>50397613.670000002</v>
      </c>
      <c r="AU48" s="99">
        <f t="shared" si="11"/>
        <v>615307841.98999989</v>
      </c>
      <c r="AV48" s="6"/>
    </row>
    <row r="49" spans="1:49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68">
        <v>43922</v>
      </c>
      <c r="AC49" s="29">
        <v>127751797</v>
      </c>
      <c r="AD49" s="38">
        <v>317430911.43999994</v>
      </c>
      <c r="AE49" s="76">
        <f t="shared" si="10"/>
        <v>2.4847471338504925</v>
      </c>
      <c r="AG49" s="7"/>
      <c r="AH49" s="85">
        <v>1997</v>
      </c>
      <c r="AI49" s="88">
        <v>46713635.789999999</v>
      </c>
      <c r="AJ49" s="88">
        <v>56824735.399999999</v>
      </c>
      <c r="AK49" s="88">
        <v>67882081.519999996</v>
      </c>
      <c r="AL49" s="90">
        <v>78186246.010000005</v>
      </c>
      <c r="AM49" s="88">
        <v>66377824.700000003</v>
      </c>
      <c r="AN49" s="88">
        <v>79176159.950000003</v>
      </c>
      <c r="AO49" s="88">
        <v>77741398.090000004</v>
      </c>
      <c r="AP49" s="88">
        <v>83223775.049999997</v>
      </c>
      <c r="AQ49" s="88">
        <v>75156050.959999993</v>
      </c>
      <c r="AR49" s="88">
        <v>85464006.140000001</v>
      </c>
      <c r="AS49" s="88">
        <v>77362810.780000001</v>
      </c>
      <c r="AT49" s="88">
        <v>77556119.510000005</v>
      </c>
      <c r="AU49" s="99">
        <f t="shared" si="11"/>
        <v>871664843.89999986</v>
      </c>
      <c r="AV49" s="6"/>
    </row>
    <row r="50" spans="1:49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168">
        <v>43952</v>
      </c>
      <c r="AC50" s="29">
        <v>159145827</v>
      </c>
      <c r="AD50" s="38">
        <v>392124655.53000003</v>
      </c>
      <c r="AE50" s="76">
        <f t="shared" si="10"/>
        <v>2.4639330035967579</v>
      </c>
      <c r="AG50" s="6"/>
      <c r="AH50" s="85">
        <v>1998</v>
      </c>
      <c r="AI50" s="88">
        <v>63530271.32</v>
      </c>
      <c r="AJ50" s="88">
        <v>72691608.349999994</v>
      </c>
      <c r="AK50" s="88">
        <v>89678948.150000006</v>
      </c>
      <c r="AL50" s="90">
        <v>91866268.950000003</v>
      </c>
      <c r="AM50" s="88">
        <v>92987416.890000001</v>
      </c>
      <c r="AN50" s="88">
        <v>77469935.670000002</v>
      </c>
      <c r="AO50" s="88">
        <v>67068006.719999999</v>
      </c>
      <c r="AP50" s="88">
        <v>67881873.730000004</v>
      </c>
      <c r="AQ50" s="88">
        <v>59427820.270000003</v>
      </c>
      <c r="AR50" s="88">
        <v>64035771.829999998</v>
      </c>
      <c r="AS50" s="88">
        <v>63299721.380000003</v>
      </c>
      <c r="AT50" s="88">
        <v>65113250.75</v>
      </c>
      <c r="AU50" s="99">
        <f t="shared" si="11"/>
        <v>875050894.00999999</v>
      </c>
      <c r="AV50" s="6"/>
    </row>
    <row r="51" spans="1:49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168">
        <v>43983</v>
      </c>
      <c r="AC51" s="29">
        <v>122263463</v>
      </c>
      <c r="AD51" s="38">
        <v>291154723.31000012</v>
      </c>
      <c r="AE51" s="76">
        <f t="shared" si="10"/>
        <v>2.3813714757122502</v>
      </c>
      <c r="AG51" s="6"/>
      <c r="AH51" s="85">
        <v>1999</v>
      </c>
      <c r="AI51" s="88">
        <v>55593036.780000001</v>
      </c>
      <c r="AJ51" s="88">
        <v>61026742.979999997</v>
      </c>
      <c r="AK51" s="88">
        <v>70886417.25</v>
      </c>
      <c r="AL51" s="90">
        <v>64895519.850000001</v>
      </c>
      <c r="AM51" s="88">
        <v>62595616.630000003</v>
      </c>
      <c r="AN51" s="88">
        <v>76921547.489999995</v>
      </c>
      <c r="AO51" s="88">
        <v>60904291.359999999</v>
      </c>
      <c r="AP51" s="88">
        <v>41918512.270000003</v>
      </c>
      <c r="AQ51" s="88">
        <v>39414762.020000003</v>
      </c>
      <c r="AR51" s="38">
        <v>33379680.309999999</v>
      </c>
      <c r="AS51" s="38">
        <v>25236010</v>
      </c>
      <c r="AT51" s="38">
        <v>24169978</v>
      </c>
      <c r="AU51" s="99">
        <f t="shared" si="11"/>
        <v>616942114.93999994</v>
      </c>
      <c r="AV51" s="6"/>
    </row>
    <row r="52" spans="1:49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168">
        <v>44013</v>
      </c>
      <c r="AC52" s="29">
        <v>98311746</v>
      </c>
      <c r="AD52" s="38">
        <v>233305331.41000006</v>
      </c>
      <c r="AE52" s="76">
        <f t="shared" si="10"/>
        <v>2.3731175663384114</v>
      </c>
      <c r="AG52" s="6"/>
      <c r="AH52" s="85">
        <v>2000</v>
      </c>
      <c r="AI52" s="38">
        <v>18526777.960000001</v>
      </c>
      <c r="AJ52" s="38">
        <v>20776663.109999999</v>
      </c>
      <c r="AK52" s="38">
        <v>25098273.559999999</v>
      </c>
      <c r="AL52" s="91">
        <v>37056599.310000002</v>
      </c>
      <c r="AM52" s="38">
        <v>35507979.32</v>
      </c>
      <c r="AN52" s="38">
        <v>33753779.869999997</v>
      </c>
      <c r="AO52" s="38">
        <v>20138536.239999998</v>
      </c>
      <c r="AP52" s="38">
        <v>14404428.470000001</v>
      </c>
      <c r="AQ52" s="38">
        <v>22401930.710000001</v>
      </c>
      <c r="AR52" s="38">
        <v>22698926.620000001</v>
      </c>
      <c r="AS52" s="38">
        <v>25693201.809999999</v>
      </c>
      <c r="AT52" s="38">
        <v>21351306.420000002</v>
      </c>
      <c r="AU52" s="100">
        <f t="shared" si="11"/>
        <v>297408403.40000004</v>
      </c>
      <c r="AV52" s="6"/>
    </row>
    <row r="53" spans="1:49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168">
        <v>44044</v>
      </c>
      <c r="AC53" s="29">
        <v>115666912</v>
      </c>
      <c r="AD53" s="38">
        <v>269090673.78000003</v>
      </c>
      <c r="AE53" s="76">
        <f t="shared" si="10"/>
        <v>2.3264274037159391</v>
      </c>
      <c r="AF53" s="6"/>
      <c r="AG53" s="6"/>
      <c r="AH53" s="85">
        <v>2001</v>
      </c>
      <c r="AI53" s="38">
        <v>21629912.510000002</v>
      </c>
      <c r="AJ53" s="38">
        <v>24426842.289999999</v>
      </c>
      <c r="AK53" s="38">
        <v>30174581.809999999</v>
      </c>
      <c r="AL53" s="91">
        <v>32232612.68</v>
      </c>
      <c r="AM53" s="38">
        <v>41023546.159999996</v>
      </c>
      <c r="AN53" s="38">
        <v>26692749.050000001</v>
      </c>
      <c r="AO53" s="38">
        <v>17568638.809999999</v>
      </c>
      <c r="AP53" s="38">
        <v>20523988.84</v>
      </c>
      <c r="AQ53" s="38">
        <v>17699236.27</v>
      </c>
      <c r="AR53" s="38">
        <v>16929778.129999999</v>
      </c>
      <c r="AS53" s="38">
        <v>18129766.879999999</v>
      </c>
      <c r="AT53" s="38">
        <v>13662419.65</v>
      </c>
      <c r="AU53" s="100">
        <f t="shared" si="11"/>
        <v>280694073.07999998</v>
      </c>
      <c r="AV53" s="6"/>
    </row>
    <row r="54" spans="1:49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168">
        <v>44075</v>
      </c>
      <c r="AC54" s="29">
        <v>118950401</v>
      </c>
      <c r="AD54" s="38">
        <v>275908691.29999995</v>
      </c>
      <c r="AE54" s="76">
        <f t="shared" si="10"/>
        <v>2.3195272061335879</v>
      </c>
      <c r="AF54" s="6"/>
      <c r="AG54" s="6"/>
      <c r="AH54" s="85">
        <v>2002</v>
      </c>
      <c r="AI54" s="38">
        <v>15448972.91</v>
      </c>
      <c r="AJ54" s="38">
        <v>18939306.879999999</v>
      </c>
      <c r="AK54" s="38">
        <v>27139338.18</v>
      </c>
      <c r="AL54" s="91">
        <v>25456268</v>
      </c>
      <c r="AM54" s="38">
        <v>30492221.710000001</v>
      </c>
      <c r="AN54" s="38">
        <v>30918659.059999999</v>
      </c>
      <c r="AO54" s="88">
        <v>21695083.68</v>
      </c>
      <c r="AP54" s="38">
        <v>19239122.510000002</v>
      </c>
      <c r="AQ54" s="38">
        <v>15767411.77</v>
      </c>
      <c r="AR54" s="38">
        <v>19398479.32</v>
      </c>
      <c r="AS54" s="38">
        <v>20763516.270000011</v>
      </c>
      <c r="AT54" s="38">
        <v>18600794.130000003</v>
      </c>
      <c r="AU54" s="100">
        <f t="shared" si="11"/>
        <v>263859174.42000002</v>
      </c>
      <c r="AV54" s="6"/>
    </row>
    <row r="55" spans="1:49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168">
        <v>44105</v>
      </c>
      <c r="AC55" s="29">
        <v>141703470</v>
      </c>
      <c r="AD55" s="38">
        <v>337330000.86999995</v>
      </c>
      <c r="AE55" s="76">
        <f t="shared" si="10"/>
        <v>2.3805345124575985</v>
      </c>
      <c r="AG55" s="6"/>
      <c r="AH55" s="85">
        <v>2003</v>
      </c>
      <c r="AI55" s="38">
        <v>20103764.179999996</v>
      </c>
      <c r="AJ55" s="38">
        <v>23497742.720000006</v>
      </c>
      <c r="AK55" s="38">
        <v>27856172.75</v>
      </c>
      <c r="AL55" s="91">
        <v>27762111.449999999</v>
      </c>
      <c r="AM55" s="38">
        <v>31913074.200000007</v>
      </c>
      <c r="AN55" s="38">
        <v>27004749.669999994</v>
      </c>
      <c r="AO55" s="88">
        <v>24597019.439999994</v>
      </c>
      <c r="AP55" s="38">
        <v>21212521.160000004</v>
      </c>
      <c r="AQ55" s="38">
        <v>23696728.599999998</v>
      </c>
      <c r="AR55" s="38">
        <v>24134996.189999998</v>
      </c>
      <c r="AS55" s="38">
        <v>25080541.259999994</v>
      </c>
      <c r="AT55" s="38">
        <v>26961474.260000002</v>
      </c>
      <c r="AU55" s="100">
        <f t="shared" si="11"/>
        <v>303820895.88</v>
      </c>
      <c r="AV55" s="6"/>
    </row>
    <row r="56" spans="1:49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168">
        <v>44136</v>
      </c>
      <c r="AC56" s="29">
        <v>154257289</v>
      </c>
      <c r="AD56" s="38">
        <v>367520430.56</v>
      </c>
      <c r="AE56" s="76">
        <f t="shared" si="10"/>
        <v>2.3825158146011498</v>
      </c>
      <c r="AG56" s="20"/>
      <c r="AH56" s="85">
        <v>2004</v>
      </c>
      <c r="AI56" s="38">
        <v>21874363.720000003</v>
      </c>
      <c r="AJ56" s="38">
        <v>33600441.199999988</v>
      </c>
      <c r="AK56" s="38">
        <v>27635648.630000006</v>
      </c>
      <c r="AL56" s="91">
        <v>33158335.420000006</v>
      </c>
      <c r="AM56" s="38">
        <v>27910923.749999996</v>
      </c>
      <c r="AN56" s="38">
        <v>30890133.130000003</v>
      </c>
      <c r="AO56" s="88">
        <v>31980691.760000005</v>
      </c>
      <c r="AP56" s="38">
        <v>24644885.07</v>
      </c>
      <c r="AQ56" s="38">
        <v>25327906.870000001</v>
      </c>
      <c r="AR56" s="38">
        <v>28022796.630000003</v>
      </c>
      <c r="AS56" s="38">
        <v>32874202.99000001</v>
      </c>
      <c r="AT56" s="38">
        <v>32227403.890000008</v>
      </c>
      <c r="AU56" s="100">
        <f t="shared" si="11"/>
        <v>350147733.06</v>
      </c>
      <c r="AV56" s="6"/>
    </row>
    <row r="57" spans="1:49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168">
        <v>44166</v>
      </c>
      <c r="AC57" s="29">
        <v>95557708</v>
      </c>
      <c r="AD57" s="38">
        <v>220352183.37000003</v>
      </c>
      <c r="AE57" s="76">
        <f t="shared" si="10"/>
        <v>2.3059592782405374</v>
      </c>
      <c r="AG57" s="20"/>
      <c r="AH57" s="85">
        <v>2005</v>
      </c>
      <c r="AI57" s="38">
        <v>29154043.030000009</v>
      </c>
      <c r="AJ57" s="38">
        <v>35438814.170000002</v>
      </c>
      <c r="AK57" s="38">
        <v>39413984.780000009</v>
      </c>
      <c r="AL57" s="91">
        <v>38594602.760000013</v>
      </c>
      <c r="AM57" s="38">
        <v>44992259.239999995</v>
      </c>
      <c r="AN57" s="38">
        <v>46041311.569999985</v>
      </c>
      <c r="AO57" s="88">
        <v>39350570.060000002</v>
      </c>
      <c r="AP57" s="38">
        <v>33852385.649999991</v>
      </c>
      <c r="AQ57" s="38">
        <v>37657283.600000001</v>
      </c>
      <c r="AR57" s="38">
        <v>42622153.670000017</v>
      </c>
      <c r="AS57" s="38">
        <v>51048878.350000009</v>
      </c>
      <c r="AT57" s="38">
        <v>42085200.11999999</v>
      </c>
      <c r="AU57" s="100">
        <f t="shared" si="11"/>
        <v>480251487.00000006</v>
      </c>
      <c r="AV57" s="6"/>
    </row>
    <row r="58" spans="1:49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168">
        <v>44197</v>
      </c>
      <c r="AC58" s="29">
        <v>101421858</v>
      </c>
      <c r="AD58" s="38">
        <v>238565407.14000019</v>
      </c>
      <c r="AE58" s="76">
        <f t="shared" si="10"/>
        <v>2.3522089995629956</v>
      </c>
      <c r="AG58" s="19"/>
      <c r="AH58" s="85">
        <v>2006</v>
      </c>
      <c r="AI58" s="38">
        <v>39066322.579999998</v>
      </c>
      <c r="AJ58" s="38">
        <v>40758572.040000014</v>
      </c>
      <c r="AK58" s="38">
        <v>59233961.729999997</v>
      </c>
      <c r="AL58" s="91">
        <v>54086959.820000015</v>
      </c>
      <c r="AM58" s="38">
        <v>54255036.840000011</v>
      </c>
      <c r="AN58" s="38">
        <v>51047563.93</v>
      </c>
      <c r="AO58" s="88">
        <v>46732923.849999994</v>
      </c>
      <c r="AP58" s="38">
        <v>48894584.609999999</v>
      </c>
      <c r="AQ58" s="38">
        <v>48563490.579999998</v>
      </c>
      <c r="AR58" s="38">
        <v>49090041.38000001</v>
      </c>
      <c r="AS58" s="38">
        <v>56233022.409999996</v>
      </c>
      <c r="AT58" s="38">
        <v>49708263.63000001</v>
      </c>
      <c r="AU58" s="100">
        <f t="shared" si="11"/>
        <v>597670743.39999998</v>
      </c>
      <c r="AV58" s="6"/>
    </row>
    <row r="59" spans="1:49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68">
        <v>44228</v>
      </c>
      <c r="AC59" s="29">
        <v>126636641</v>
      </c>
      <c r="AD59" s="38">
        <v>288295658.07000005</v>
      </c>
      <c r="AE59" s="76">
        <f t="shared" si="10"/>
        <v>2.2765579992760552</v>
      </c>
      <c r="AG59" s="19"/>
      <c r="AH59" s="85">
        <v>2007</v>
      </c>
      <c r="AI59" s="38">
        <v>40715748.480000004</v>
      </c>
      <c r="AJ59" s="38">
        <v>54233552.790000014</v>
      </c>
      <c r="AK59" s="38">
        <v>50433899.199999996</v>
      </c>
      <c r="AL59" s="91">
        <v>46941363.870000012</v>
      </c>
      <c r="AM59" s="38">
        <v>51399567.679999985</v>
      </c>
      <c r="AN59" s="38">
        <v>51839461.480000012</v>
      </c>
      <c r="AO59" s="88">
        <v>43763684.129999988</v>
      </c>
      <c r="AP59" s="38">
        <v>48953575.189999983</v>
      </c>
      <c r="AQ59" s="38">
        <v>44693323.630000003</v>
      </c>
      <c r="AR59" s="38">
        <v>44693323.630000003</v>
      </c>
      <c r="AS59" s="38">
        <v>51914139.369999997</v>
      </c>
      <c r="AT59" s="38">
        <v>52446872.700000003</v>
      </c>
      <c r="AU59" s="100">
        <f t="shared" si="11"/>
        <v>582028512.14999998</v>
      </c>
      <c r="AV59" s="6"/>
      <c r="AW59" s="11"/>
    </row>
    <row r="60" spans="1:49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168">
        <v>44256</v>
      </c>
      <c r="AC60" s="29">
        <v>137398429</v>
      </c>
      <c r="AD60" s="38">
        <v>325992264.56999999</v>
      </c>
      <c r="AE60" s="76">
        <f t="shared" si="10"/>
        <v>2.3726054725851342</v>
      </c>
      <c r="AG60" s="6"/>
      <c r="AH60" s="85">
        <v>2008</v>
      </c>
      <c r="AI60" s="38">
        <v>40595281.230000004</v>
      </c>
      <c r="AJ60" s="38">
        <v>56070412.209999986</v>
      </c>
      <c r="AK60" s="38">
        <v>50786840.580000013</v>
      </c>
      <c r="AL60" s="91">
        <v>55342963.830000021</v>
      </c>
      <c r="AM60" s="38">
        <v>76911546.619999975</v>
      </c>
      <c r="AN60" s="38">
        <v>59951291.290000014</v>
      </c>
      <c r="AO60" s="88">
        <v>59207290</v>
      </c>
      <c r="AP60" s="38">
        <v>62964717.310000002</v>
      </c>
      <c r="AQ60" s="38">
        <v>56481844.37999998</v>
      </c>
      <c r="AR60" s="38">
        <v>57544095.209999993</v>
      </c>
      <c r="AS60" s="38">
        <v>54332823.309999995</v>
      </c>
      <c r="AT60" s="38">
        <v>43280040.81000001</v>
      </c>
      <c r="AU60" s="100">
        <f t="shared" si="11"/>
        <v>673469146.78000009</v>
      </c>
      <c r="AV60" s="6"/>
    </row>
    <row r="61" spans="1:49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168">
        <v>44287</v>
      </c>
      <c r="AC61" s="29">
        <v>167273101</v>
      </c>
      <c r="AD61" s="38">
        <v>404490954.65999979</v>
      </c>
      <c r="AE61" s="76">
        <f t="shared" si="10"/>
        <v>2.4181470436182071</v>
      </c>
      <c r="AG61" s="6"/>
      <c r="AH61" s="85">
        <v>2009</v>
      </c>
      <c r="AI61" s="38">
        <v>41640527.50999999</v>
      </c>
      <c r="AJ61" s="38">
        <v>46007855.340000004</v>
      </c>
      <c r="AK61" s="38">
        <v>54159262.600000009</v>
      </c>
      <c r="AL61" s="91">
        <v>50149870.719999999</v>
      </c>
      <c r="AM61" s="38">
        <v>53962147.099999987</v>
      </c>
      <c r="AN61" s="38">
        <v>51368375.610000007</v>
      </c>
      <c r="AO61" s="88">
        <v>55253051.700000003</v>
      </c>
      <c r="AP61" s="38">
        <v>53348815.870000005</v>
      </c>
      <c r="AQ61" s="38">
        <v>41943303.5</v>
      </c>
      <c r="AR61" s="38">
        <v>55944151.919999994</v>
      </c>
      <c r="AS61" s="38">
        <v>52488715.140000008</v>
      </c>
      <c r="AT61" s="38">
        <v>50988037.240000017</v>
      </c>
      <c r="AU61" s="100">
        <f t="shared" si="11"/>
        <v>607254114.25</v>
      </c>
      <c r="AV61" s="11"/>
    </row>
    <row r="62" spans="1:49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68">
        <v>44317</v>
      </c>
      <c r="AC62" s="29">
        <v>161190067</v>
      </c>
      <c r="AD62" s="38">
        <v>406308292.1500001</v>
      </c>
      <c r="AE62" s="76">
        <f t="shared" si="10"/>
        <v>2.5206782260968978</v>
      </c>
      <c r="AH62" s="85">
        <v>2010</v>
      </c>
      <c r="AI62" s="38">
        <v>42458031.88000001</v>
      </c>
      <c r="AJ62" s="38">
        <v>45387464.640000008</v>
      </c>
      <c r="AK62" s="38">
        <v>53082972.140000015</v>
      </c>
      <c r="AL62" s="91">
        <v>53167381.210000023</v>
      </c>
      <c r="AM62" s="38">
        <v>71120342.620000005</v>
      </c>
      <c r="AN62" s="38">
        <v>68939664.890000015</v>
      </c>
      <c r="AO62" s="88">
        <v>65680651.089999996</v>
      </c>
      <c r="AP62" s="38">
        <v>56129679.450000003</v>
      </c>
      <c r="AQ62" s="38">
        <v>60754426.859999999</v>
      </c>
      <c r="AR62" s="38">
        <v>74420672.010000005</v>
      </c>
      <c r="AS62" s="38">
        <v>76396458.239999995</v>
      </c>
      <c r="AT62" s="38">
        <v>67942428.499999985</v>
      </c>
      <c r="AU62" s="100">
        <f t="shared" si="11"/>
        <v>735480173.53000009</v>
      </c>
      <c r="AV62" s="11"/>
    </row>
    <row r="63" spans="1:49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168">
        <v>44348</v>
      </c>
      <c r="AC63" s="29">
        <v>153299074</v>
      </c>
      <c r="AD63" s="38">
        <v>414774773.79000008</v>
      </c>
      <c r="AE63" s="76">
        <f t="shared" si="10"/>
        <v>2.705657398752455</v>
      </c>
      <c r="AH63" s="85">
        <v>2011</v>
      </c>
      <c r="AI63" s="38">
        <v>66384011.909999989</v>
      </c>
      <c r="AJ63" s="38">
        <v>71315654.910000011</v>
      </c>
      <c r="AK63" s="38">
        <v>86564266.200000003</v>
      </c>
      <c r="AL63" s="91">
        <v>90490538.379999995</v>
      </c>
      <c r="AM63" s="38">
        <v>83669076.439999998</v>
      </c>
      <c r="AN63" s="38">
        <v>82406583.860000014</v>
      </c>
      <c r="AO63" s="88">
        <v>93164316.999999985</v>
      </c>
      <c r="AP63" s="38">
        <v>79098433.719999984</v>
      </c>
      <c r="AQ63" s="38">
        <v>77408784.579999983</v>
      </c>
      <c r="AR63" s="38">
        <v>84581301.790000007</v>
      </c>
      <c r="AS63" s="38">
        <v>86236344.480000004</v>
      </c>
      <c r="AT63" s="38">
        <v>92046077.429999992</v>
      </c>
      <c r="AU63" s="100">
        <f t="shared" si="11"/>
        <v>993365390.69999993</v>
      </c>
      <c r="AV63" s="6"/>
    </row>
    <row r="64" spans="1:49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68">
        <v>44378</v>
      </c>
      <c r="AC64" s="29">
        <v>162826458</v>
      </c>
      <c r="AD64" s="38">
        <v>459572273.56</v>
      </c>
      <c r="AE64" s="76">
        <f t="shared" si="10"/>
        <v>2.8224668104000643</v>
      </c>
      <c r="AH64" s="85">
        <v>2012</v>
      </c>
      <c r="AI64" s="38">
        <v>78244139.560000017</v>
      </c>
      <c r="AJ64" s="38">
        <v>78863263.409999996</v>
      </c>
      <c r="AK64" s="38">
        <v>104608708.81999996</v>
      </c>
      <c r="AL64" s="91">
        <v>88673668.790000007</v>
      </c>
      <c r="AM64" s="38">
        <v>110019886.98999999</v>
      </c>
      <c r="AN64" s="38">
        <v>116181271.07000001</v>
      </c>
      <c r="AO64" s="88">
        <v>106021654.93000001</v>
      </c>
      <c r="AP64" s="38">
        <v>92397063.270000026</v>
      </c>
      <c r="AQ64" s="38">
        <v>80399903.540000007</v>
      </c>
      <c r="AR64" s="38">
        <v>85060936.649999961</v>
      </c>
      <c r="AS64" s="38">
        <v>93755702.189999998</v>
      </c>
      <c r="AT64" s="38">
        <v>99097509.340000004</v>
      </c>
      <c r="AU64" s="100">
        <f t="shared" si="11"/>
        <v>1133323708.5599997</v>
      </c>
      <c r="AV64" s="6"/>
    </row>
    <row r="65" spans="1:48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168">
        <v>44409</v>
      </c>
      <c r="AC65" s="29">
        <v>152297115</v>
      </c>
      <c r="AD65" s="38">
        <v>441272957.15000015</v>
      </c>
      <c r="AE65" s="76">
        <f t="shared" si="10"/>
        <v>2.8974479073356063</v>
      </c>
      <c r="AH65" s="85">
        <v>2013</v>
      </c>
      <c r="AI65" s="38">
        <v>81914461.140000001</v>
      </c>
      <c r="AJ65" s="38">
        <v>97244443.480000004</v>
      </c>
      <c r="AK65" s="38">
        <v>119835510.96000001</v>
      </c>
      <c r="AL65" s="91">
        <v>124617195.06</v>
      </c>
      <c r="AM65" s="38">
        <v>162055903.61000001</v>
      </c>
      <c r="AN65" s="38">
        <v>135162580.69</v>
      </c>
      <c r="AO65" s="38">
        <v>124448063.19</v>
      </c>
      <c r="AP65" s="95">
        <v>153791820.34</v>
      </c>
      <c r="AQ65" s="38">
        <v>132005317.49000001</v>
      </c>
      <c r="AR65" s="38">
        <v>161975716.72</v>
      </c>
      <c r="AS65" s="38">
        <v>167819922.09</v>
      </c>
      <c r="AT65" s="38">
        <v>159740973.34999999</v>
      </c>
      <c r="AU65" s="100">
        <f t="shared" si="11"/>
        <v>1620611908.1199999</v>
      </c>
      <c r="AV65" s="7"/>
    </row>
    <row r="66" spans="1:48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168">
        <v>44440</v>
      </c>
      <c r="AC66" s="29">
        <v>164254725</v>
      </c>
      <c r="AD66" s="38">
        <v>493016057.37999988</v>
      </c>
      <c r="AE66" s="76">
        <f t="shared" si="10"/>
        <v>3.0015334863578498</v>
      </c>
      <c r="AH66" s="85">
        <v>2014</v>
      </c>
      <c r="AI66" s="38">
        <v>157270263.31999999</v>
      </c>
      <c r="AJ66" s="38">
        <v>186176628.27000001</v>
      </c>
      <c r="AK66" s="38">
        <v>209237700.49000001</v>
      </c>
      <c r="AL66" s="91">
        <v>202259494.34999999</v>
      </c>
      <c r="AM66" s="38">
        <v>204396213.88999999</v>
      </c>
      <c r="AN66" s="38">
        <v>202300302.75999999</v>
      </c>
      <c r="AO66" s="38">
        <v>186050165.88</v>
      </c>
      <c r="AP66" s="95">
        <v>192569703.63999999</v>
      </c>
      <c r="AQ66" s="38">
        <v>193567118.86000001</v>
      </c>
      <c r="AR66" s="38">
        <v>203766203.21000001</v>
      </c>
      <c r="AS66" s="38">
        <v>190634425.56</v>
      </c>
      <c r="AT66" s="38">
        <v>161389047.71000001</v>
      </c>
      <c r="AU66" s="100">
        <f t="shared" si="11"/>
        <v>2289617267.9400001</v>
      </c>
      <c r="AV66" s="6"/>
    </row>
    <row r="67" spans="1:48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168">
        <v>44470</v>
      </c>
      <c r="AC67" s="29">
        <v>155185007</v>
      </c>
      <c r="AD67" s="38">
        <v>485194548.26999998</v>
      </c>
      <c r="AE67" s="76">
        <f t="shared" si="10"/>
        <v>3.1265555716345714</v>
      </c>
      <c r="AH67" s="85">
        <v>2015</v>
      </c>
      <c r="AI67" s="40">
        <v>172181928.16</v>
      </c>
      <c r="AJ67" s="40">
        <v>179612761.63000005</v>
      </c>
      <c r="AK67" s="40">
        <v>200433236.15000001</v>
      </c>
      <c r="AL67" s="92">
        <v>176547639.62</v>
      </c>
      <c r="AM67" s="40">
        <v>216058473.84999999</v>
      </c>
      <c r="AN67" s="40">
        <v>205984269.31</v>
      </c>
      <c r="AO67" s="40">
        <v>194243215.44</v>
      </c>
      <c r="AP67" s="38">
        <v>200190621.66</v>
      </c>
      <c r="AQ67" s="38">
        <v>184618191.78</v>
      </c>
      <c r="AR67" s="38">
        <v>192641963.93000001</v>
      </c>
      <c r="AS67" s="38">
        <v>184986307.66</v>
      </c>
      <c r="AT67" s="38">
        <v>197403375.09999999</v>
      </c>
      <c r="AU67" s="100">
        <f t="shared" si="11"/>
        <v>2304901984.2900004</v>
      </c>
      <c r="AV67" s="15"/>
    </row>
    <row r="68" spans="1:48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168">
        <v>44501</v>
      </c>
      <c r="AC68" s="29">
        <v>188165830</v>
      </c>
      <c r="AD68" s="38">
        <v>582151974.10999978</v>
      </c>
      <c r="AE68" s="76">
        <f t="shared" si="10"/>
        <v>3.0938240705552107</v>
      </c>
      <c r="AG68" s="18"/>
      <c r="AH68" s="85">
        <v>2016</v>
      </c>
      <c r="AI68" s="40">
        <v>167851545.31</v>
      </c>
      <c r="AJ68" s="40">
        <v>172469337.84999999</v>
      </c>
      <c r="AK68" s="40">
        <v>191596585.38</v>
      </c>
      <c r="AL68" s="92">
        <v>206677641.86000001</v>
      </c>
      <c r="AM68" s="40">
        <v>234647491.84999999</v>
      </c>
      <c r="AN68" s="40">
        <v>217977716.47999999</v>
      </c>
      <c r="AO68" s="40">
        <v>223165859.21999997</v>
      </c>
      <c r="AP68" s="38">
        <v>197831552.56999999</v>
      </c>
      <c r="AQ68" s="38">
        <v>205265451.81</v>
      </c>
      <c r="AR68" s="38">
        <v>231275044.08000001</v>
      </c>
      <c r="AS68" s="38">
        <v>204222661.30999985</v>
      </c>
      <c r="AT68" s="38">
        <v>202303976.77000001</v>
      </c>
      <c r="AU68" s="100">
        <f t="shared" si="11"/>
        <v>2455284864.4899998</v>
      </c>
      <c r="AV68" s="7"/>
    </row>
    <row r="69" spans="1:48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168">
        <v>44531</v>
      </c>
      <c r="AC69" s="29">
        <f>+AT36</f>
        <v>95557708</v>
      </c>
      <c r="AD69" s="38">
        <f>+AT72</f>
        <v>220352183.37000003</v>
      </c>
      <c r="AE69" s="76">
        <f t="shared" si="10"/>
        <v>2.3059592782405374</v>
      </c>
      <c r="AG69" s="15"/>
      <c r="AH69" s="85">
        <v>2017</v>
      </c>
      <c r="AI69" s="40">
        <v>199045945.5</v>
      </c>
      <c r="AJ69" s="40">
        <v>206099394.28</v>
      </c>
      <c r="AK69" s="40">
        <v>222036343.91</v>
      </c>
      <c r="AL69" s="92">
        <v>245601181.59</v>
      </c>
      <c r="AM69" s="40">
        <v>262213940.41999999</v>
      </c>
      <c r="AN69" s="38">
        <v>259491252.75999996</v>
      </c>
      <c r="AO69" s="38">
        <v>274293480.52999997</v>
      </c>
      <c r="AP69" s="38">
        <v>221409741.70000002</v>
      </c>
      <c r="AQ69" s="39">
        <v>207106338.45000005</v>
      </c>
      <c r="AR69" s="38">
        <v>268999147.16999996</v>
      </c>
      <c r="AS69" s="38">
        <v>218612937.19999999</v>
      </c>
      <c r="AT69" s="38">
        <v>275721729.26000005</v>
      </c>
      <c r="AU69" s="100">
        <f t="shared" si="11"/>
        <v>2860631432.77</v>
      </c>
      <c r="AV69" s="7"/>
    </row>
    <row r="70" spans="1:48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180"/>
      <c r="Z70" s="180"/>
      <c r="AA70" s="180"/>
      <c r="AB70" s="168">
        <v>44562</v>
      </c>
      <c r="AC70" s="29">
        <v>161094284</v>
      </c>
      <c r="AD70" s="38">
        <v>470006158.97999978</v>
      </c>
      <c r="AE70" s="76">
        <f t="shared" si="10"/>
        <v>2.9175843320424688</v>
      </c>
      <c r="AG70" s="7"/>
      <c r="AH70" s="85">
        <v>2018</v>
      </c>
      <c r="AI70" s="40">
        <v>228251420.47999999</v>
      </c>
      <c r="AJ70" s="40">
        <v>225804061.73000008</v>
      </c>
      <c r="AK70" s="39">
        <v>250423741.74999991</v>
      </c>
      <c r="AL70" s="93">
        <v>315475764.76999998</v>
      </c>
      <c r="AM70" s="39">
        <v>312424062.74000001</v>
      </c>
      <c r="AN70" s="39">
        <v>253377264.18000004</v>
      </c>
      <c r="AO70" s="94">
        <v>281940230</v>
      </c>
      <c r="AP70" s="39">
        <v>275218913.16999996</v>
      </c>
      <c r="AQ70" s="38">
        <v>247966603.73999998</v>
      </c>
      <c r="AR70" s="38">
        <v>276231792.63999999</v>
      </c>
      <c r="AS70" s="40">
        <v>266763496.36000004</v>
      </c>
      <c r="AT70" s="40">
        <v>264838171.44000006</v>
      </c>
      <c r="AU70" s="99">
        <f t="shared" si="11"/>
        <v>3198715522.9999995</v>
      </c>
      <c r="AV70" s="7"/>
    </row>
    <row r="71" spans="1:48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178"/>
      <c r="Z71" s="178"/>
      <c r="AA71" s="178"/>
      <c r="AB71" s="168">
        <v>44593</v>
      </c>
      <c r="AC71" s="29">
        <v>180446924</v>
      </c>
      <c r="AD71" s="38">
        <v>532430796.37</v>
      </c>
      <c r="AE71" s="76">
        <f t="shared" si="10"/>
        <v>2.9506227347494161</v>
      </c>
      <c r="AG71" s="7"/>
      <c r="AH71" s="85">
        <v>2019</v>
      </c>
      <c r="AI71" s="40">
        <v>237806527.17000008</v>
      </c>
      <c r="AJ71" s="40">
        <v>267058137.86000001</v>
      </c>
      <c r="AK71" s="40">
        <v>308545725.49000001</v>
      </c>
      <c r="AL71" s="93">
        <v>319096198.44999999</v>
      </c>
      <c r="AM71" s="38">
        <v>318003984.67999995</v>
      </c>
      <c r="AN71" s="39">
        <v>320166090.88999999</v>
      </c>
      <c r="AO71" s="94">
        <v>324050947.59999985</v>
      </c>
      <c r="AP71" s="96">
        <v>326912721.97000003</v>
      </c>
      <c r="AQ71" s="38">
        <v>284125531.82000011</v>
      </c>
      <c r="AR71" s="38">
        <v>305288552.73999995</v>
      </c>
      <c r="AS71" s="38">
        <v>364320933.26999992</v>
      </c>
      <c r="AT71" s="40">
        <v>277308728.72000003</v>
      </c>
      <c r="AU71" s="99">
        <f t="shared" si="11"/>
        <v>3652684080.6599998</v>
      </c>
      <c r="AV71" s="11"/>
    </row>
    <row r="72" spans="1:48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AB72" s="168">
        <v>44621</v>
      </c>
      <c r="AC72" s="29">
        <v>184043936</v>
      </c>
      <c r="AD72" s="38">
        <v>542803777.60000002</v>
      </c>
      <c r="AE72" s="76">
        <f t="shared" si="10"/>
        <v>2.9493162849983823</v>
      </c>
      <c r="AG72" s="7"/>
      <c r="AH72" s="85">
        <v>2020</v>
      </c>
      <c r="AI72" s="40">
        <v>283056724.69999999</v>
      </c>
      <c r="AJ72" s="40">
        <v>334212222.10999995</v>
      </c>
      <c r="AK72" s="40">
        <v>290384081.64000005</v>
      </c>
      <c r="AL72" s="93">
        <v>317430911.43999994</v>
      </c>
      <c r="AM72" s="38">
        <v>392124655.53000003</v>
      </c>
      <c r="AN72" s="39">
        <v>291154723.31000012</v>
      </c>
      <c r="AO72" s="94">
        <v>233305331.41000006</v>
      </c>
      <c r="AP72" s="96">
        <v>269090673.78000003</v>
      </c>
      <c r="AQ72" s="38">
        <v>275908691.29999995</v>
      </c>
      <c r="AR72" s="38">
        <v>337330000.86999995</v>
      </c>
      <c r="AS72" s="38">
        <v>367520430.56</v>
      </c>
      <c r="AT72" s="40">
        <v>220352183.37000003</v>
      </c>
      <c r="AU72" s="99">
        <f t="shared" si="11"/>
        <v>3611870630.02</v>
      </c>
    </row>
    <row r="73" spans="1:48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AB73" s="168">
        <v>44652</v>
      </c>
      <c r="AC73" s="29">
        <v>182579815</v>
      </c>
      <c r="AD73" s="38">
        <v>538747730.44999993</v>
      </c>
      <c r="AE73" s="76">
        <f t="shared" si="10"/>
        <v>2.9507518695316892</v>
      </c>
      <c r="AG73" s="7"/>
      <c r="AH73" s="85">
        <v>2021</v>
      </c>
      <c r="AI73" s="40">
        <v>238565407.14000019</v>
      </c>
      <c r="AJ73" s="40">
        <v>288295658.07000005</v>
      </c>
      <c r="AK73" s="40">
        <v>325992264.56999999</v>
      </c>
      <c r="AL73" s="93">
        <v>404490954.65999979</v>
      </c>
      <c r="AM73" s="38">
        <v>406308292.1500001</v>
      </c>
      <c r="AN73" s="39">
        <v>414774773.79000008</v>
      </c>
      <c r="AO73" s="94">
        <v>459572273.56</v>
      </c>
      <c r="AP73" s="96">
        <v>441272957.15000015</v>
      </c>
      <c r="AQ73" s="38">
        <v>493016057.37999988</v>
      </c>
      <c r="AR73" s="38">
        <v>485194548.26999998</v>
      </c>
      <c r="AS73" s="38">
        <v>582151974.10999978</v>
      </c>
      <c r="AT73" s="40">
        <v>539190088.63000011</v>
      </c>
      <c r="AU73" s="99">
        <f t="shared" si="11"/>
        <v>5078825249.4800005</v>
      </c>
      <c r="AV73" s="6"/>
    </row>
    <row r="74" spans="1:48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180"/>
      <c r="U74" s="180"/>
      <c r="V74" s="180"/>
      <c r="W74" s="180"/>
      <c r="X74" s="180"/>
      <c r="AB74" s="168">
        <v>44682</v>
      </c>
      <c r="AC74" s="29">
        <v>208671837</v>
      </c>
      <c r="AD74" s="38">
        <v>610058453.05000019</v>
      </c>
      <c r="AE74" s="76">
        <f t="shared" si="10"/>
        <v>2.9235303710390022</v>
      </c>
      <c r="AG74" s="7"/>
      <c r="AH74" s="85">
        <v>2022</v>
      </c>
      <c r="AI74" s="40">
        <v>470006158.97999978</v>
      </c>
      <c r="AJ74" s="40">
        <v>532430796.37</v>
      </c>
      <c r="AK74" s="40">
        <v>542803778</v>
      </c>
      <c r="AL74" s="92">
        <v>538747730.44999993</v>
      </c>
      <c r="AM74" s="40">
        <v>610058453.05000019</v>
      </c>
      <c r="AN74" s="40">
        <v>599027188</v>
      </c>
      <c r="AO74" s="40">
        <v>653990770.48000014</v>
      </c>
      <c r="AP74" s="40">
        <v>534345749.87999988</v>
      </c>
      <c r="AQ74" s="40">
        <v>604738273.55000007</v>
      </c>
      <c r="AR74" s="97">
        <v>580802945.64999998</v>
      </c>
      <c r="AS74" s="38">
        <v>495790979.32999998</v>
      </c>
      <c r="AT74" s="40">
        <v>490442025.9600001</v>
      </c>
      <c r="AU74" s="99">
        <f t="shared" si="11"/>
        <v>6653184849.6999998</v>
      </c>
      <c r="AV74" s="6"/>
    </row>
    <row r="75" spans="1:48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80"/>
      <c r="U75" s="180"/>
      <c r="V75" s="180"/>
      <c r="W75" s="180"/>
      <c r="X75" s="180"/>
      <c r="AB75" s="168">
        <v>44713</v>
      </c>
      <c r="AC75" s="29">
        <v>209466750</v>
      </c>
      <c r="AD75" s="38">
        <v>599027188</v>
      </c>
      <c r="AE75" s="76">
        <f t="shared" si="10"/>
        <v>2.85977219773544</v>
      </c>
      <c r="AG75" s="7"/>
      <c r="AH75" s="85">
        <v>2023</v>
      </c>
      <c r="AI75" s="40">
        <v>518157909.93000001</v>
      </c>
      <c r="AJ75" s="40">
        <v>509310178.85000002</v>
      </c>
      <c r="AK75" s="40">
        <v>589982368.05000007</v>
      </c>
      <c r="AL75" s="92">
        <v>516304993.93000001</v>
      </c>
      <c r="AM75" s="40">
        <v>573666931.82000005</v>
      </c>
      <c r="AN75" s="40">
        <v>570758617.6099999</v>
      </c>
      <c r="AO75" s="40">
        <v>503906047.98000002</v>
      </c>
      <c r="AP75" s="40">
        <v>489472611.01999998</v>
      </c>
      <c r="AQ75" s="40">
        <v>547886534.18000007</v>
      </c>
      <c r="AR75" s="97">
        <v>495078500.28000003</v>
      </c>
      <c r="AS75" s="38">
        <v>471702913.96000004</v>
      </c>
      <c r="AT75" s="40">
        <v>502499848.62999988</v>
      </c>
      <c r="AU75" s="99">
        <v>6288727456.2399998</v>
      </c>
      <c r="AV75" s="6"/>
    </row>
    <row r="76" spans="1:48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178"/>
      <c r="U76" s="178"/>
      <c r="V76" s="178"/>
      <c r="W76" s="178"/>
      <c r="X76" s="178"/>
      <c r="AB76" s="168">
        <v>44743</v>
      </c>
      <c r="AC76" s="29">
        <v>227749024</v>
      </c>
      <c r="AD76" s="38">
        <v>653990770.48000014</v>
      </c>
      <c r="AE76" s="76">
        <f>(AD76/AC76)</f>
        <v>2.8715414845422131</v>
      </c>
      <c r="AH76" s="85">
        <v>2024</v>
      </c>
      <c r="AI76" s="40">
        <v>431631449.03999996</v>
      </c>
      <c r="AJ76" s="40">
        <v>453336476.48000002</v>
      </c>
      <c r="AK76" s="40">
        <v>460131615.48999983</v>
      </c>
      <c r="AL76" s="92">
        <v>539056871.41999996</v>
      </c>
      <c r="AM76" s="40">
        <v>602227046.5</v>
      </c>
      <c r="AN76" s="40">
        <v>523728067.52499998</v>
      </c>
      <c r="AO76" s="40">
        <v>480539138.24000001</v>
      </c>
      <c r="AP76" s="40">
        <v>513808828.35000002</v>
      </c>
      <c r="AQ76" s="40">
        <v>469609820.52999997</v>
      </c>
      <c r="AR76" s="97">
        <v>440920579.88</v>
      </c>
      <c r="AS76" s="38">
        <v>637745563.21000004</v>
      </c>
      <c r="AT76" s="40">
        <v>515712023.58999997</v>
      </c>
      <c r="AU76" s="99">
        <v>6068447480.2550001</v>
      </c>
      <c r="AV76" s="6"/>
    </row>
    <row r="77" spans="1:48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178"/>
      <c r="U77" s="178"/>
      <c r="V77" s="178"/>
      <c r="W77" s="178"/>
      <c r="X77" s="178"/>
      <c r="AB77" s="168">
        <v>44774</v>
      </c>
      <c r="AC77" s="29">
        <v>183783270</v>
      </c>
      <c r="AD77" s="38">
        <v>534345749.87999988</v>
      </c>
      <c r="AE77" s="76">
        <f>(AD77/AC77)</f>
        <v>2.9074776495161929</v>
      </c>
      <c r="AH77" s="85">
        <v>2025</v>
      </c>
      <c r="AI77" s="40">
        <v>544523353.16999996</v>
      </c>
      <c r="AJ77" s="40">
        <v>588784834.12</v>
      </c>
      <c r="AK77" s="40">
        <v>610022218.69799995</v>
      </c>
      <c r="AL77" s="92">
        <v>606151241.76999998</v>
      </c>
      <c r="AM77" s="92">
        <v>785190445.77999997</v>
      </c>
      <c r="AN77" s="40">
        <v>659340731.24800003</v>
      </c>
      <c r="AO77" s="92">
        <v>568191194.97000003</v>
      </c>
      <c r="AP77" s="40">
        <v>580596343.63999999</v>
      </c>
      <c r="AQ77" s="40">
        <v>571165905.01499999</v>
      </c>
      <c r="AR77" s="97">
        <v>650457489.13999999</v>
      </c>
      <c r="AS77" s="91">
        <v>679839844.10599995</v>
      </c>
      <c r="AT77" s="40">
        <v>630450452.71000004</v>
      </c>
      <c r="AU77" s="99">
        <v>7474714054.3670015</v>
      </c>
      <c r="AV77" s="6"/>
    </row>
    <row r="78" spans="1:48" ht="16.5" thickBot="1" x14ac:dyDescent="0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178"/>
      <c r="U78" s="178"/>
      <c r="V78" s="178"/>
      <c r="W78" s="178"/>
      <c r="X78" s="178"/>
      <c r="AB78" s="168">
        <v>44805</v>
      </c>
      <c r="AC78" s="29">
        <v>209270183</v>
      </c>
      <c r="AD78" s="38">
        <v>604738273.55000007</v>
      </c>
      <c r="AE78" s="76">
        <f t="shared" ref="AE78:AE102" si="12">(AD78/AC78)</f>
        <v>2.8897488637929851</v>
      </c>
      <c r="AH78" s="86">
        <v>2026</v>
      </c>
      <c r="AI78" s="54">
        <v>662758390.16999996</v>
      </c>
      <c r="AJ78" s="164">
        <v>619043853.58200002</v>
      </c>
      <c r="AK78" s="164">
        <v>683947907.78100002</v>
      </c>
      <c r="AL78" s="139">
        <v>711568825.44000006</v>
      </c>
      <c r="AM78" s="132"/>
      <c r="AN78" s="164"/>
      <c r="AO78" s="132"/>
      <c r="AP78" s="164"/>
      <c r="AQ78" s="164"/>
      <c r="AR78" s="164"/>
      <c r="AS78" s="132"/>
      <c r="AT78" s="139"/>
      <c r="AU78" s="121">
        <f>SUM(AI78:AT78)</f>
        <v>2677318976.973</v>
      </c>
      <c r="AV78" s="6"/>
    </row>
    <row r="79" spans="1:48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178"/>
      <c r="U79" s="178"/>
      <c r="V79" s="178"/>
      <c r="W79" s="178"/>
      <c r="X79" s="178"/>
      <c r="AB79" s="168">
        <v>44835</v>
      </c>
      <c r="AC79" s="29">
        <v>205648136</v>
      </c>
      <c r="AD79" s="38">
        <v>580802945.64999998</v>
      </c>
      <c r="AE79" s="76">
        <f t="shared" si="12"/>
        <v>2.8242558233058821</v>
      </c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</row>
    <row r="80" spans="1:48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178"/>
      <c r="U80" s="178"/>
      <c r="V80" s="178"/>
      <c r="W80" s="178"/>
      <c r="X80" s="178"/>
      <c r="AB80" s="168">
        <v>44866</v>
      </c>
      <c r="AC80" s="29">
        <v>188596398</v>
      </c>
      <c r="AD80" s="38">
        <v>495790979.32999998</v>
      </c>
      <c r="AE80" s="76">
        <f t="shared" si="12"/>
        <v>2.628846492232582</v>
      </c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</row>
    <row r="81" spans="1:48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180"/>
      <c r="U81" s="180"/>
      <c r="V81" s="180"/>
      <c r="W81" s="180"/>
      <c r="X81" s="180"/>
      <c r="AB81" s="168">
        <v>44896</v>
      </c>
      <c r="AC81" s="29">
        <v>197378288</v>
      </c>
      <c r="AD81" s="40">
        <v>490442025.9600001</v>
      </c>
      <c r="AE81" s="76">
        <f t="shared" si="12"/>
        <v>2.4847820443148239</v>
      </c>
      <c r="AG81" s="17"/>
      <c r="AH81" s="6"/>
      <c r="AI81" s="6"/>
      <c r="AJ81" s="6"/>
      <c r="AK81" s="6"/>
      <c r="AN81" s="6"/>
      <c r="AO81" s="6"/>
      <c r="AP81" s="6"/>
      <c r="AQ81" s="6"/>
      <c r="AR81" s="6"/>
      <c r="AS81" s="6"/>
      <c r="AT81" s="6"/>
      <c r="AU81" s="6"/>
      <c r="AV81" s="6"/>
    </row>
    <row r="82" spans="1:48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11"/>
      <c r="X82" s="11"/>
      <c r="Y82" s="7"/>
      <c r="Z82" s="7"/>
      <c r="AA82" s="185"/>
      <c r="AB82" s="168">
        <v>44927</v>
      </c>
      <c r="AC82" s="29">
        <f>$AI$41</f>
        <v>225192237</v>
      </c>
      <c r="AD82" s="40">
        <f>$AI$76</f>
        <v>431631449.03999996</v>
      </c>
      <c r="AE82" s="76">
        <f t="shared" si="12"/>
        <v>1.916724371986233</v>
      </c>
      <c r="AG82" s="17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</row>
    <row r="83" spans="1:48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1"/>
      <c r="X83" s="11"/>
      <c r="Y83" s="7"/>
      <c r="Z83" s="7"/>
      <c r="AA83" s="185"/>
      <c r="AB83" s="168">
        <v>44958</v>
      </c>
      <c r="AC83" s="29">
        <v>206062017</v>
      </c>
      <c r="AD83" s="69">
        <v>509310178.85000002</v>
      </c>
      <c r="AE83" s="76">
        <f t="shared" si="12"/>
        <v>2.4716354147402142</v>
      </c>
      <c r="AG83" s="16"/>
      <c r="AV83" s="6"/>
    </row>
    <row r="84" spans="1:48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1"/>
      <c r="X84" s="11"/>
      <c r="Y84" s="7"/>
      <c r="Z84" s="7"/>
      <c r="AA84" s="185"/>
      <c r="AB84" s="168">
        <v>44986</v>
      </c>
      <c r="AC84" s="29">
        <v>236255622</v>
      </c>
      <c r="AD84" s="69">
        <v>589982368.05000007</v>
      </c>
      <c r="AE84" s="76">
        <f t="shared" si="12"/>
        <v>2.4972204388431445</v>
      </c>
      <c r="AG84" s="16"/>
      <c r="AV84" s="6"/>
    </row>
    <row r="85" spans="1:48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11"/>
      <c r="X85" s="11"/>
      <c r="Y85" s="7"/>
      <c r="Z85" s="7"/>
      <c r="AA85" s="185"/>
      <c r="AB85" s="168">
        <v>45017</v>
      </c>
      <c r="AC85" s="29">
        <v>206800041</v>
      </c>
      <c r="AD85" s="69">
        <v>516304993.93000001</v>
      </c>
      <c r="AE85" s="76">
        <f t="shared" si="12"/>
        <v>2.4966387406567292</v>
      </c>
      <c r="AG85" s="16"/>
      <c r="AV85" s="6"/>
    </row>
    <row r="86" spans="1:48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11"/>
      <c r="X86" s="11"/>
      <c r="Y86" s="7"/>
      <c r="Z86" s="7"/>
      <c r="AA86" s="185"/>
      <c r="AB86" s="168">
        <v>45047</v>
      </c>
      <c r="AC86" s="29">
        <v>236817684</v>
      </c>
      <c r="AD86" s="69">
        <v>573666931.82000005</v>
      </c>
      <c r="AE86" s="76">
        <f t="shared" si="12"/>
        <v>2.4223990460948857</v>
      </c>
      <c r="AG86" s="9"/>
      <c r="AV86" s="6"/>
    </row>
    <row r="87" spans="1:48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11"/>
      <c r="X87" s="11"/>
      <c r="Y87" s="7"/>
      <c r="Z87" s="7"/>
      <c r="AA87" s="185"/>
      <c r="AB87" s="168">
        <v>45078</v>
      </c>
      <c r="AC87" s="29">
        <v>240986079</v>
      </c>
      <c r="AD87" s="69">
        <v>570758617.6099999</v>
      </c>
      <c r="AE87" s="76">
        <f t="shared" si="12"/>
        <v>2.3684298278905973</v>
      </c>
      <c r="AG87" s="16"/>
      <c r="AV87" s="6"/>
    </row>
    <row r="88" spans="1:48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11"/>
      <c r="X88" s="11"/>
      <c r="Y88" s="7"/>
      <c r="Z88" s="7"/>
      <c r="AA88" s="186"/>
      <c r="AB88" s="168">
        <v>45108</v>
      </c>
      <c r="AC88" s="29">
        <v>220840601</v>
      </c>
      <c r="AD88" s="40">
        <v>503906047.98000002</v>
      </c>
      <c r="AE88" s="76">
        <f t="shared" si="12"/>
        <v>2.2817636145628857</v>
      </c>
      <c r="AV88" s="6"/>
    </row>
    <row r="89" spans="1:48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11"/>
      <c r="X89" s="11"/>
      <c r="Y89" s="7"/>
      <c r="Z89" s="7"/>
      <c r="AA89" s="6"/>
      <c r="AB89" s="168">
        <v>45139</v>
      </c>
      <c r="AC89" s="29">
        <v>217441748</v>
      </c>
      <c r="AD89" s="40">
        <v>489472611.01999998</v>
      </c>
      <c r="AE89" s="76">
        <f t="shared" si="12"/>
        <v>2.2510516748605238</v>
      </c>
      <c r="AV89" s="6"/>
    </row>
    <row r="90" spans="1:48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186"/>
      <c r="Z90" s="186"/>
      <c r="AA90" s="6"/>
      <c r="AB90" s="168">
        <v>45170</v>
      </c>
      <c r="AC90" s="29">
        <v>236691628</v>
      </c>
      <c r="AD90" s="69">
        <v>547886534.18000007</v>
      </c>
      <c r="AE90" s="76">
        <f t="shared" si="12"/>
        <v>2.314769384999118</v>
      </c>
      <c r="AG90" s="6"/>
    </row>
    <row r="91" spans="1:48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168">
        <v>45200</v>
      </c>
      <c r="AC91" s="29">
        <v>216287609</v>
      </c>
      <c r="AD91" s="69">
        <v>495078500.28000003</v>
      </c>
      <c r="AE91" s="76">
        <f t="shared" si="12"/>
        <v>2.2889822610226367</v>
      </c>
      <c r="AG91" s="6"/>
    </row>
    <row r="92" spans="1:48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168">
        <v>45231</v>
      </c>
      <c r="AC92" s="29">
        <v>216042043</v>
      </c>
      <c r="AD92" s="69">
        <v>471702913.96000004</v>
      </c>
      <c r="AE92" s="76">
        <f t="shared" si="12"/>
        <v>2.1833848051510976</v>
      </c>
      <c r="AG92" s="6"/>
    </row>
    <row r="93" spans="1:48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168">
        <v>45261</v>
      </c>
      <c r="AC93" s="29">
        <v>233231853</v>
      </c>
      <c r="AD93" s="69">
        <v>502499848.62999988</v>
      </c>
      <c r="AE93" s="76">
        <f t="shared" si="12"/>
        <v>2.1545078091456054</v>
      </c>
      <c r="AG93" s="6"/>
    </row>
    <row r="94" spans="1:48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168">
        <v>45292</v>
      </c>
      <c r="AC94" s="29">
        <v>196676284</v>
      </c>
      <c r="AD94" s="40">
        <v>431631449.03999996</v>
      </c>
      <c r="AE94" s="76">
        <f t="shared" si="12"/>
        <v>2.1946288604883342</v>
      </c>
      <c r="AG94" s="6"/>
    </row>
    <row r="95" spans="1:48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168">
        <v>45323</v>
      </c>
      <c r="AC95" s="29">
        <v>201461305</v>
      </c>
      <c r="AD95" s="40">
        <v>453336476.48000002</v>
      </c>
      <c r="AE95" s="76">
        <f t="shared" si="12"/>
        <v>2.250240940710674</v>
      </c>
    </row>
    <row r="96" spans="1:48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168">
        <v>45352</v>
      </c>
      <c r="AC96" s="29">
        <v>202473619</v>
      </c>
      <c r="AD96" s="133">
        <v>460131615.48999983</v>
      </c>
      <c r="AE96" s="76">
        <f t="shared" si="12"/>
        <v>2.2725509513908566</v>
      </c>
    </row>
    <row r="97" spans="1:43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168">
        <v>45383</v>
      </c>
      <c r="AC97" s="29">
        <v>246220925</v>
      </c>
      <c r="AD97" s="133">
        <v>539056871.41999996</v>
      </c>
      <c r="AE97" s="76">
        <f t="shared" si="12"/>
        <v>2.1893219328129807</v>
      </c>
      <c r="AQ97" s="6"/>
    </row>
    <row r="98" spans="1:43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168">
        <v>45413</v>
      </c>
      <c r="AC98" s="137">
        <v>275347813</v>
      </c>
      <c r="AD98" s="138">
        <v>602227046.5</v>
      </c>
      <c r="AE98" s="76">
        <f t="shared" si="12"/>
        <v>2.187150280725128</v>
      </c>
      <c r="AQ98" s="6"/>
    </row>
    <row r="99" spans="1:43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168">
        <v>45444</v>
      </c>
      <c r="AC99" s="29">
        <v>236535209</v>
      </c>
      <c r="AD99" s="138">
        <v>523728067.52499998</v>
      </c>
      <c r="AE99" s="76">
        <f t="shared" si="12"/>
        <v>2.2141653656517577</v>
      </c>
    </row>
    <row r="100" spans="1:43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68">
        <v>45474</v>
      </c>
      <c r="AC100" s="29">
        <v>214697316</v>
      </c>
      <c r="AD100" s="138">
        <v>480539138.24000001</v>
      </c>
      <c r="AE100" s="76">
        <f t="shared" si="12"/>
        <v>2.238216793730202</v>
      </c>
    </row>
    <row r="101" spans="1:43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68">
        <v>45505</v>
      </c>
      <c r="AC101" s="29">
        <v>229869247</v>
      </c>
      <c r="AD101" s="138">
        <v>513808828.35000002</v>
      </c>
      <c r="AE101" s="76">
        <f t="shared" si="12"/>
        <v>2.2352221319539973</v>
      </c>
    </row>
    <row r="102" spans="1:43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68">
        <v>45536</v>
      </c>
      <c r="AC102" s="29">
        <v>209908753</v>
      </c>
      <c r="AD102" s="138">
        <v>469609820.52999997</v>
      </c>
      <c r="AE102" s="76">
        <f t="shared" si="12"/>
        <v>2.2372093293794184</v>
      </c>
    </row>
    <row r="103" spans="1:43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68">
        <v>45566</v>
      </c>
      <c r="AC103" s="29">
        <v>189754392</v>
      </c>
      <c r="AD103" s="138">
        <v>440920579.88</v>
      </c>
      <c r="AE103" s="76">
        <v>2.3236383370773308</v>
      </c>
    </row>
    <row r="104" spans="1:43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68">
        <v>45597</v>
      </c>
      <c r="AC104" s="29">
        <v>260146955</v>
      </c>
      <c r="AD104" s="138">
        <v>637745563.21000004</v>
      </c>
      <c r="AE104" s="76">
        <v>2.4514819449260901</v>
      </c>
    </row>
    <row r="105" spans="1:43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68">
        <v>45627</v>
      </c>
      <c r="AC105" s="29">
        <v>208127209</v>
      </c>
      <c r="AD105" s="138">
        <v>515712023.58999997</v>
      </c>
      <c r="AE105" s="76">
        <v>2.4778693091973381</v>
      </c>
    </row>
    <row r="106" spans="1:43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168">
        <v>45658</v>
      </c>
      <c r="AC106" s="29">
        <v>225192237</v>
      </c>
      <c r="AD106" s="138">
        <v>544523353.16999996</v>
      </c>
      <c r="AE106" s="76">
        <v>2.4180378525659392</v>
      </c>
    </row>
    <row r="107" spans="1:43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168">
        <v>45689</v>
      </c>
      <c r="AC107" s="29">
        <v>244773933</v>
      </c>
      <c r="AD107" s="138">
        <v>588784834.12</v>
      </c>
      <c r="AE107" s="76">
        <v>2.4054229423195981</v>
      </c>
    </row>
    <row r="108" spans="1:43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168">
        <v>45717</v>
      </c>
      <c r="AC108" s="29">
        <v>249652448</v>
      </c>
      <c r="AD108" s="138">
        <v>610022218.69799995</v>
      </c>
      <c r="AE108" s="76">
        <v>2.4434858283384431</v>
      </c>
    </row>
    <row r="109" spans="1:43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68">
        <v>45748</v>
      </c>
      <c r="AC109" s="29">
        <v>253851773</v>
      </c>
      <c r="AD109" s="138">
        <v>606151241.76999998</v>
      </c>
      <c r="AE109" s="76">
        <v>2.3878156713524308</v>
      </c>
    </row>
    <row r="110" spans="1:43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68">
        <v>45778</v>
      </c>
      <c r="AC110" s="29">
        <v>334047679</v>
      </c>
      <c r="AD110" s="138">
        <v>785190445.77999997</v>
      </c>
      <c r="AE110" s="76">
        <v>2.3505340558884709</v>
      </c>
    </row>
    <row r="111" spans="1:43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168">
        <v>45809</v>
      </c>
      <c r="AC111" s="29">
        <v>277945142</v>
      </c>
      <c r="AD111" s="138">
        <v>659340731.24800003</v>
      </c>
      <c r="AE111" s="76">
        <v>2.3721973570165868</v>
      </c>
    </row>
    <row r="112" spans="1:43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68">
        <v>45839</v>
      </c>
      <c r="AC112" s="29">
        <v>236828386</v>
      </c>
      <c r="AD112" s="138">
        <v>568191194.97000003</v>
      </c>
      <c r="AE112" s="76">
        <v>2.399168463572606</v>
      </c>
    </row>
    <row r="113" spans="1:35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68">
        <v>45870</v>
      </c>
      <c r="AC113" s="137">
        <v>236842391</v>
      </c>
      <c r="AD113" s="138">
        <v>580596343.63999999</v>
      </c>
      <c r="AE113" s="169">
        <v>2.45140382677525</v>
      </c>
    </row>
    <row r="114" spans="1:35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68">
        <v>45901</v>
      </c>
      <c r="AC114" s="137">
        <v>229724611</v>
      </c>
      <c r="AD114" s="138">
        <v>571165905.01499999</v>
      </c>
      <c r="AE114" s="169">
        <v>2.4863069852581008</v>
      </c>
    </row>
    <row r="115" spans="1:35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68">
        <v>45931</v>
      </c>
      <c r="AC115" s="137">
        <v>255976742</v>
      </c>
      <c r="AD115" s="138">
        <v>650457489.13999999</v>
      </c>
      <c r="AE115" s="169">
        <v>2.5410804280804542</v>
      </c>
    </row>
    <row r="116" spans="1:35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68">
        <v>45962</v>
      </c>
      <c r="AC116" s="137">
        <v>271180464</v>
      </c>
      <c r="AD116" s="138">
        <v>679839844.10599995</v>
      </c>
      <c r="AE116" s="169">
        <v>2.5069646761353721</v>
      </c>
    </row>
    <row r="117" spans="1:35" ht="1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68">
        <v>45992</v>
      </c>
      <c r="AC117" s="137">
        <v>258137081</v>
      </c>
      <c r="AD117" s="138">
        <v>630450452.71000004</v>
      </c>
      <c r="AE117" s="169">
        <v>2.442308754200254</v>
      </c>
    </row>
    <row r="118" spans="1:35" ht="1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168">
        <v>46023</v>
      </c>
      <c r="AC118" s="137">
        <v>276051015</v>
      </c>
      <c r="AD118" s="138">
        <v>662758390.16999996</v>
      </c>
      <c r="AE118" s="169">
        <v>2.4008547484239462</v>
      </c>
    </row>
    <row r="119" spans="1:35" ht="1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168">
        <v>46054</v>
      </c>
      <c r="AC119" s="137">
        <v>254960421</v>
      </c>
      <c r="AD119" s="138">
        <v>619043853.58200002</v>
      </c>
      <c r="AE119" s="169">
        <v>2.4279998093586461</v>
      </c>
    </row>
    <row r="120" spans="1:35" ht="1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168">
        <v>46082</v>
      </c>
      <c r="AC120" s="137">
        <v>279674638</v>
      </c>
      <c r="AD120" s="138">
        <v>683947907.78100002</v>
      </c>
      <c r="AE120" s="169">
        <v>2.4455128025623831</v>
      </c>
    </row>
    <row r="121" spans="1:35" ht="15" customHeight="1" thickBot="1" x14ac:dyDescent="0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167">
        <v>46113</v>
      </c>
      <c r="AC121" s="53">
        <v>298735131</v>
      </c>
      <c r="AD121" s="139">
        <v>711568825.44000006</v>
      </c>
      <c r="AE121" s="170">
        <v>2.3819388869935092</v>
      </c>
    </row>
    <row r="122" spans="1:35" ht="1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35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35" ht="16.5" thickBot="1" x14ac:dyDescent="0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C124" s="64"/>
    </row>
    <row r="125" spans="1:35" ht="16.5" thickBot="1" x14ac:dyDescent="0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4"/>
      <c r="Z125" s="64"/>
      <c r="AA125" s="119"/>
      <c r="AB125" s="231" t="s">
        <v>31</v>
      </c>
      <c r="AC125" s="232"/>
      <c r="AD125" s="232"/>
      <c r="AE125" s="232"/>
      <c r="AF125" s="233"/>
    </row>
    <row r="126" spans="1:35" ht="16.5" thickBot="1" x14ac:dyDescent="0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4"/>
      <c r="Z126" s="64"/>
      <c r="AA126" s="6"/>
      <c r="AB126" s="234" t="s">
        <v>13</v>
      </c>
      <c r="AC126" s="234" t="s">
        <v>0</v>
      </c>
      <c r="AD126" s="234" t="s">
        <v>4</v>
      </c>
      <c r="AE126" s="57" t="s">
        <v>9</v>
      </c>
      <c r="AF126" s="59" t="s">
        <v>25</v>
      </c>
      <c r="AG126" s="4"/>
      <c r="AH126" s="4"/>
      <c r="AI126" s="4"/>
    </row>
    <row r="127" spans="1:35" ht="16.5" thickBot="1" x14ac:dyDescent="0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4"/>
      <c r="Z127" s="64"/>
      <c r="AA127" s="6"/>
      <c r="AB127" s="235"/>
      <c r="AC127" s="235"/>
      <c r="AD127" s="235"/>
      <c r="AE127" s="231" t="s">
        <v>26</v>
      </c>
      <c r="AF127" s="233"/>
      <c r="AG127" s="4"/>
      <c r="AH127" s="4"/>
    </row>
    <row r="128" spans="1:35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4"/>
      <c r="Z128" s="64"/>
      <c r="AA128" s="6"/>
      <c r="AB128" s="160">
        <v>2020</v>
      </c>
      <c r="AC128" s="162">
        <v>127751797</v>
      </c>
      <c r="AD128" s="161">
        <v>317430911.44</v>
      </c>
      <c r="AE128" s="159"/>
      <c r="AF128" s="159"/>
      <c r="AG128" s="4"/>
      <c r="AH128" s="4"/>
    </row>
    <row r="129" spans="1:46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4"/>
      <c r="Z129" s="64"/>
      <c r="AA129" s="6"/>
      <c r="AB129" s="160">
        <v>2021</v>
      </c>
      <c r="AC129" s="162">
        <v>167273101</v>
      </c>
      <c r="AD129" s="161">
        <v>404490954.66000003</v>
      </c>
      <c r="AE129" s="157">
        <v>0.30936006324826892</v>
      </c>
      <c r="AF129" s="157">
        <v>0.27426454098329328</v>
      </c>
      <c r="AG129" s="4"/>
      <c r="AH129" s="4"/>
    </row>
    <row r="130" spans="1:46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4"/>
      <c r="Z130" s="64"/>
      <c r="AA130" s="6"/>
      <c r="AB130" s="160">
        <v>2022</v>
      </c>
      <c r="AC130" s="162">
        <v>182579815</v>
      </c>
      <c r="AD130" s="161">
        <v>538747730.45000005</v>
      </c>
      <c r="AE130" s="157">
        <v>9.1507324898580045E-2</v>
      </c>
      <c r="AF130" s="157">
        <v>0.33191539697803929</v>
      </c>
      <c r="AG130" s="4"/>
      <c r="AH130" s="4"/>
    </row>
    <row r="131" spans="1:46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4"/>
      <c r="Z131" s="64"/>
      <c r="AA131" s="6"/>
      <c r="AB131" s="160">
        <v>2023</v>
      </c>
      <c r="AC131" s="162">
        <v>206800041</v>
      </c>
      <c r="AD131" s="161">
        <v>516304993.93000001</v>
      </c>
      <c r="AE131" s="157">
        <v>0.13265555121742231</v>
      </c>
      <c r="AF131" s="158">
        <v>-4.1657227031386863E-2</v>
      </c>
      <c r="AG131" s="4"/>
      <c r="AH131" s="4"/>
    </row>
    <row r="132" spans="1:46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160">
        <v>2024</v>
      </c>
      <c r="AC132" s="162">
        <v>246220925</v>
      </c>
      <c r="AD132" s="161">
        <v>539056871.41999996</v>
      </c>
      <c r="AE132" s="157">
        <v>0.190623192381282</v>
      </c>
      <c r="AF132" s="157">
        <v>4.4066739151247918E-2</v>
      </c>
    </row>
    <row r="133" spans="1:46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160">
        <v>2025</v>
      </c>
      <c r="AC133" s="162">
        <v>253851773</v>
      </c>
      <c r="AD133" s="161">
        <v>606151241.76999998</v>
      </c>
      <c r="AE133" s="157">
        <v>3.0991874472082289E-2</v>
      </c>
      <c r="AF133" s="157">
        <v>0.12446621851467719</v>
      </c>
    </row>
    <row r="134" spans="1:46" ht="16.5" thickBot="1" x14ac:dyDescent="0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163">
        <v>2026</v>
      </c>
      <c r="AC134" s="165">
        <v>298735131</v>
      </c>
      <c r="AD134" s="164">
        <v>711568825.44000006</v>
      </c>
      <c r="AE134" s="176">
        <v>0.1768093146231442</v>
      </c>
      <c r="AF134" s="176">
        <v>0.1739130045534083</v>
      </c>
    </row>
    <row r="135" spans="1:46" ht="16.5" thickBo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46" ht="16.5" thickBot="1" x14ac:dyDescent="0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231" t="s">
        <v>94</v>
      </c>
      <c r="AC136" s="232"/>
      <c r="AD136" s="232"/>
      <c r="AE136" s="232"/>
      <c r="AF136" s="233"/>
    </row>
    <row r="137" spans="1:46" ht="16.5" thickBot="1" x14ac:dyDescent="0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234" t="s">
        <v>95</v>
      </c>
      <c r="AC137" s="234" t="s">
        <v>0</v>
      </c>
      <c r="AD137" s="234" t="s">
        <v>4</v>
      </c>
      <c r="AE137" s="57" t="s">
        <v>9</v>
      </c>
      <c r="AF137" s="59" t="s">
        <v>25</v>
      </c>
      <c r="AG137" s="4"/>
      <c r="AH137" s="4"/>
      <c r="AL137" s="6"/>
      <c r="AM137" s="6"/>
    </row>
    <row r="138" spans="1:46" ht="16.5" thickBot="1" x14ac:dyDescent="0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235"/>
      <c r="AC138" s="235"/>
      <c r="AD138" s="235"/>
      <c r="AE138" s="231" t="s">
        <v>26</v>
      </c>
      <c r="AF138" s="233"/>
      <c r="AG138" s="4"/>
      <c r="AH138" s="4"/>
      <c r="AL138" s="6"/>
      <c r="AM138" s="6"/>
      <c r="AN138" s="6"/>
      <c r="AO138" s="6"/>
      <c r="AP138" s="6"/>
      <c r="AQ138" s="6"/>
    </row>
    <row r="139" spans="1:46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AA139" s="6"/>
      <c r="AB139" s="155" t="s">
        <v>128</v>
      </c>
      <c r="AC139" s="162">
        <v>485275398</v>
      </c>
      <c r="AD139" s="161">
        <v>1225083939.8929999</v>
      </c>
      <c r="AE139" s="159"/>
      <c r="AF139" s="159"/>
      <c r="AG139" s="4"/>
      <c r="AH139" s="4"/>
      <c r="AL139" s="6"/>
      <c r="AM139" s="6"/>
      <c r="AN139" s="6"/>
      <c r="AO139" s="6"/>
      <c r="AP139" s="6"/>
      <c r="AQ139" s="6"/>
    </row>
    <row r="140" spans="1:46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AA140" s="6"/>
      <c r="AB140" s="56" t="s">
        <v>129</v>
      </c>
      <c r="AC140" s="162">
        <v>532730029</v>
      </c>
      <c r="AD140" s="161">
        <v>1257344284.4400001</v>
      </c>
      <c r="AE140" s="157">
        <v>9.7789072340320971E-2</v>
      </c>
      <c r="AF140" s="157">
        <v>2.633317072936037E-2</v>
      </c>
      <c r="AG140" s="4"/>
      <c r="AH140" s="4"/>
      <c r="AL140" s="6"/>
      <c r="AM140" s="6"/>
      <c r="AN140" s="6"/>
      <c r="AO140" s="6"/>
      <c r="AP140" s="6"/>
      <c r="AQ140" s="6"/>
    </row>
    <row r="141" spans="1:46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AA141" s="6"/>
      <c r="AB141" s="56" t="s">
        <v>130</v>
      </c>
      <c r="AC141" s="162">
        <v>708164959</v>
      </c>
      <c r="AD141" s="161">
        <v>2083988463.404</v>
      </c>
      <c r="AE141" s="157">
        <v>0.32931301118751088</v>
      </c>
      <c r="AF141" s="157">
        <v>0.65745252847128777</v>
      </c>
      <c r="AG141" s="4"/>
      <c r="AH141" s="4"/>
      <c r="AL141" s="6"/>
      <c r="AM141" s="6"/>
      <c r="AN141" s="6"/>
      <c r="AO141" s="6"/>
      <c r="AP141" s="6"/>
      <c r="AQ141" s="6"/>
    </row>
    <row r="142" spans="1:46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AA142" s="6"/>
      <c r="AB142" s="56" t="s">
        <v>131</v>
      </c>
      <c r="AC142" s="162">
        <v>858305930</v>
      </c>
      <c r="AD142" s="161">
        <v>2133755450.7650001</v>
      </c>
      <c r="AE142" s="157">
        <v>0.2120141205687642</v>
      </c>
      <c r="AF142" s="157">
        <v>2.3880644367728628E-2</v>
      </c>
      <c r="AG142" s="4"/>
      <c r="AH142" s="4"/>
      <c r="AL142" s="6"/>
      <c r="AM142" s="6"/>
      <c r="AN142" s="6"/>
      <c r="AO142" s="6"/>
      <c r="AP142" s="6"/>
      <c r="AQ142" s="6"/>
    </row>
    <row r="143" spans="1:46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56" t="s">
        <v>132</v>
      </c>
      <c r="AC143" s="162">
        <v>846832133</v>
      </c>
      <c r="AD143" s="161">
        <v>1884156412.4300001</v>
      </c>
      <c r="AE143" s="158">
        <v>-1.3367957273696111E-2</v>
      </c>
      <c r="AF143" s="158">
        <v>-0.1169764033856425</v>
      </c>
      <c r="AG143" s="4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:46" ht="1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187" t="s">
        <v>27</v>
      </c>
      <c r="M144" s="6"/>
      <c r="N144" s="188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56" t="s">
        <v>133</v>
      </c>
      <c r="AC144" s="162">
        <v>973470391</v>
      </c>
      <c r="AD144" s="161">
        <v>2349481647.7579999</v>
      </c>
      <c r="AE144" s="157">
        <v>0.14954351997882909</v>
      </c>
      <c r="AF144" s="157">
        <v>0.2469674132456281</v>
      </c>
      <c r="AG144" s="4"/>
    </row>
    <row r="145" spans="1:47" ht="16.5" thickBot="1" x14ac:dyDescent="0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188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116" t="s">
        <v>134</v>
      </c>
      <c r="AC145" s="165">
        <v>1109421205</v>
      </c>
      <c r="AD145" s="164">
        <v>2677318976.973</v>
      </c>
      <c r="AE145" s="176">
        <v>0.13965582852534861</v>
      </c>
      <c r="AF145" s="176">
        <v>0.13953602469201651</v>
      </c>
      <c r="AG145" s="4"/>
    </row>
    <row r="146" spans="1:47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G146" s="4"/>
    </row>
    <row r="147" spans="1:47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G147" s="4"/>
    </row>
    <row r="148" spans="1:47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M148" s="6"/>
      <c r="N148" s="6"/>
      <c r="O148" s="6"/>
      <c r="P148" s="6"/>
      <c r="Q148" s="6"/>
      <c r="R148" s="189"/>
      <c r="S148" s="6"/>
      <c r="U148" s="6"/>
      <c r="V148" s="6"/>
      <c r="W148" s="6"/>
      <c r="X148" s="6"/>
      <c r="Y148" s="6"/>
      <c r="Z148" s="6"/>
      <c r="AA148" s="6"/>
      <c r="AC148" s="120"/>
      <c r="AD148" s="120"/>
      <c r="AG148" s="4"/>
      <c r="AH148" s="27"/>
    </row>
    <row r="149" spans="1:47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189"/>
      <c r="S149" s="6"/>
      <c r="U149" s="6"/>
      <c r="V149" s="6"/>
      <c r="W149" s="6"/>
      <c r="X149" s="6"/>
      <c r="Y149" s="6"/>
      <c r="Z149" s="6"/>
      <c r="AA149" s="6"/>
      <c r="AC149" s="120"/>
      <c r="AD149" s="120"/>
      <c r="AG149" s="4"/>
      <c r="AH149" s="27"/>
    </row>
    <row r="150" spans="1:47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189"/>
      <c r="S150" s="6"/>
      <c r="U150" s="190"/>
      <c r="V150" s="6"/>
      <c r="W150" s="6"/>
      <c r="X150" s="6"/>
      <c r="Y150" s="6"/>
      <c r="Z150" s="6"/>
      <c r="AC150" s="120"/>
      <c r="AD150" s="120"/>
      <c r="AG150" s="4"/>
      <c r="AH150" s="27"/>
    </row>
    <row r="151" spans="1:47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189"/>
      <c r="S151" s="6"/>
      <c r="U151" s="190"/>
      <c r="V151" s="6"/>
      <c r="W151" s="6"/>
      <c r="X151" s="6"/>
      <c r="Y151" s="6"/>
      <c r="Z151" s="6"/>
      <c r="AC151" s="120"/>
      <c r="AD151" s="120"/>
      <c r="AG151" s="4"/>
      <c r="AH151" s="27"/>
    </row>
    <row r="152" spans="1:47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189"/>
      <c r="S152" s="6"/>
      <c r="U152" s="190"/>
      <c r="V152" s="6"/>
      <c r="W152" s="6"/>
      <c r="X152" s="6"/>
      <c r="Y152" s="6"/>
      <c r="Z152" s="6"/>
      <c r="AC152" s="120"/>
      <c r="AD152" s="120"/>
      <c r="AG152" s="6"/>
      <c r="AH152" s="27"/>
    </row>
    <row r="153" spans="1:47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189"/>
      <c r="S153" s="6"/>
      <c r="U153" s="190"/>
      <c r="V153" s="6"/>
      <c r="W153" s="6"/>
      <c r="X153" s="6"/>
      <c r="Y153" s="6"/>
      <c r="Z153" s="6"/>
      <c r="AG153" s="6"/>
    </row>
    <row r="154" spans="1:47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189"/>
      <c r="S154" s="6"/>
      <c r="U154" s="190"/>
      <c r="V154" s="6"/>
      <c r="W154" s="190"/>
      <c r="X154" s="6"/>
      <c r="Y154" s="191"/>
      <c r="Z154" s="6"/>
      <c r="AG154" s="6"/>
      <c r="AH154" s="14"/>
      <c r="AL154" s="6"/>
      <c r="AM154" s="6"/>
      <c r="AN154" s="6"/>
      <c r="AO154" s="6"/>
      <c r="AP154" s="6"/>
    </row>
    <row r="155" spans="1:47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190"/>
      <c r="V155" s="6"/>
      <c r="W155" s="190"/>
      <c r="X155" s="6"/>
      <c r="Y155" s="191"/>
      <c r="Z155" s="6"/>
      <c r="AG155" s="11"/>
      <c r="AH155" s="14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190"/>
      <c r="V156" s="6"/>
      <c r="W156" s="190"/>
      <c r="X156" s="6"/>
      <c r="Y156" s="191"/>
      <c r="Z156" s="6"/>
      <c r="AG156" s="11"/>
      <c r="AH156" s="14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7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190"/>
      <c r="X157" s="6"/>
      <c r="Y157" s="191"/>
      <c r="Z157" s="6"/>
      <c r="AF157" s="4"/>
      <c r="AG157" s="11"/>
      <c r="AH157" s="14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190"/>
      <c r="X158" s="6"/>
      <c r="Y158" s="191"/>
      <c r="Z158" s="6"/>
      <c r="AG158" s="11"/>
      <c r="AH158" s="14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190"/>
      <c r="X159" s="6"/>
      <c r="Y159" s="191"/>
      <c r="Z159" s="6"/>
      <c r="AG159" s="11"/>
      <c r="AH159" s="14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190"/>
      <c r="X160" s="6"/>
      <c r="Y160" s="191"/>
      <c r="Z160" s="6"/>
      <c r="AG160" s="6"/>
      <c r="AH160" s="14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8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G161" s="6"/>
      <c r="AH161" s="14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</row>
    <row r="162" spans="1:48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G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</row>
    <row r="163" spans="1:48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G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</row>
    <row r="164" spans="1:48" x14ac:dyDescent="0.45">
      <c r="Y164" s="6"/>
      <c r="Z164" s="6"/>
      <c r="AG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</row>
    <row r="165" spans="1:48" x14ac:dyDescent="0.45">
      <c r="AG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</row>
    <row r="166" spans="1:48" x14ac:dyDescent="0.45">
      <c r="AG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</row>
    <row r="167" spans="1:48" x14ac:dyDescent="0.45">
      <c r="AG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</row>
    <row r="168" spans="1:48" x14ac:dyDescent="0.45">
      <c r="AG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</row>
    <row r="169" spans="1:48" x14ac:dyDescent="0.45">
      <c r="AG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</row>
    <row r="170" spans="1:48" x14ac:dyDescent="0.45">
      <c r="AG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</row>
    <row r="171" spans="1:48" x14ac:dyDescent="0.45">
      <c r="AG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</row>
    <row r="172" spans="1:48" x14ac:dyDescent="0.45">
      <c r="AG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</row>
  </sheetData>
  <mergeCells count="14">
    <mergeCell ref="A1:F3"/>
    <mergeCell ref="AH8:AV8"/>
    <mergeCell ref="AH44:AU44"/>
    <mergeCell ref="AB8:AE8"/>
    <mergeCell ref="AB126:AB127"/>
    <mergeCell ref="AC126:AC127"/>
    <mergeCell ref="AD126:AD127"/>
    <mergeCell ref="AE127:AF127"/>
    <mergeCell ref="AB125:AF125"/>
    <mergeCell ref="AB136:AF136"/>
    <mergeCell ref="AB137:AB138"/>
    <mergeCell ref="AC137:AC138"/>
    <mergeCell ref="AD137:AD138"/>
    <mergeCell ref="AE138:AF138"/>
  </mergeCells>
  <phoneticPr fontId="11" type="noConversion"/>
  <conditionalFormatting sqref="AB128:AB134">
    <cfRule type="cellIs" dxfId="11" priority="6" operator="lessThan">
      <formula>0</formula>
    </cfRule>
  </conditionalFormatting>
  <conditionalFormatting sqref="AD94">
    <cfRule type="cellIs" dxfId="10" priority="1" operator="lessThan">
      <formula>0</formula>
    </cfRule>
  </conditionalFormatting>
  <conditionalFormatting sqref="AD96">
    <cfRule type="cellIs" dxfId="9" priority="5" operator="lessThan">
      <formula>0</formula>
    </cfRule>
  </conditionalFormatting>
  <conditionalFormatting sqref="AE128:AF134">
    <cfRule type="cellIs" dxfId="8" priority="4" operator="lessThan">
      <formula>0</formula>
    </cfRule>
  </conditionalFormatting>
  <conditionalFormatting sqref="AE139:AF145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6:AU74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4"/>
  <sheetViews>
    <sheetView showGridLines="0" zoomScale="70" zoomScaleNormal="70" workbookViewId="0">
      <selection activeCell="A4" sqref="A4"/>
    </sheetView>
  </sheetViews>
  <sheetFormatPr baseColWidth="10" defaultColWidth="9.08984375" defaultRowHeight="16" x14ac:dyDescent="0.45"/>
  <cols>
    <col min="1" max="1" width="32" style="1" customWidth="1"/>
    <col min="2" max="2" width="15.6328125" style="35" customWidth="1"/>
    <col min="3" max="3" width="14.6328125" style="41" customWidth="1"/>
    <col min="4" max="4" width="15.6328125" style="35" customWidth="1"/>
    <col min="5" max="5" width="15.6328125" style="41" customWidth="1"/>
    <col min="6" max="6" width="16.453125" style="31" customWidth="1"/>
    <col min="7" max="7" width="16.6328125" style="31" customWidth="1"/>
    <col min="8" max="8" width="16.453125" style="31" bestFit="1" customWidth="1"/>
    <col min="9" max="9" width="10.453125" style="60" customWidth="1"/>
    <col min="10" max="10" width="15.08984375" style="1" bestFit="1" customWidth="1"/>
    <col min="11" max="11" width="19.453125" style="1" bestFit="1" customWidth="1"/>
    <col min="12" max="12" width="18.6328125" style="1" customWidth="1"/>
    <col min="13" max="13" width="20.453125" style="1" customWidth="1"/>
    <col min="14" max="16384" width="9.08984375" style="1"/>
  </cols>
  <sheetData>
    <row r="1" spans="1:13" x14ac:dyDescent="0.45">
      <c r="A1" s="252"/>
      <c r="F1" s="30"/>
      <c r="G1" s="30"/>
    </row>
    <row r="2" spans="1:13" x14ac:dyDescent="0.45">
      <c r="A2" s="252"/>
      <c r="B2" s="36"/>
      <c r="D2" s="36"/>
    </row>
    <row r="3" spans="1:13" x14ac:dyDescent="0.45">
      <c r="A3" s="252"/>
      <c r="B3" s="36"/>
      <c r="D3" s="36"/>
    </row>
    <row r="4" spans="1:13" s="2" customFormat="1" x14ac:dyDescent="0.45">
      <c r="A4" s="3" t="s">
        <v>5</v>
      </c>
      <c r="B4" s="37"/>
      <c r="C4" s="42"/>
      <c r="D4" s="36"/>
      <c r="E4" s="42"/>
      <c r="F4" s="30"/>
      <c r="G4" s="30"/>
      <c r="H4" s="30"/>
      <c r="I4" s="61"/>
    </row>
    <row r="5" spans="1:13" s="2" customFormat="1" x14ac:dyDescent="0.45">
      <c r="A5" s="3" t="s">
        <v>28</v>
      </c>
      <c r="B5" s="37"/>
      <c r="C5" s="42"/>
      <c r="D5" s="37"/>
      <c r="E5" s="42"/>
      <c r="F5" s="30"/>
      <c r="G5" s="30"/>
      <c r="H5" s="30"/>
      <c r="I5" s="61"/>
    </row>
    <row r="6" spans="1:13" s="2" customFormat="1" x14ac:dyDescent="0.45">
      <c r="A6" s="3" t="s">
        <v>137</v>
      </c>
      <c r="B6" s="37"/>
      <c r="C6" s="42"/>
      <c r="D6" s="37"/>
      <c r="E6" s="42"/>
      <c r="F6" s="32"/>
      <c r="G6" s="32"/>
      <c r="H6" s="30"/>
      <c r="I6" s="61"/>
    </row>
    <row r="7" spans="1:13" s="2" customFormat="1" x14ac:dyDescent="0.45">
      <c r="A7" s="3" t="s">
        <v>71</v>
      </c>
      <c r="B7" s="37"/>
      <c r="C7" s="42"/>
      <c r="D7" s="37"/>
      <c r="E7" s="42"/>
      <c r="F7" s="30"/>
      <c r="G7" s="30"/>
      <c r="H7" s="30"/>
      <c r="I7" s="62"/>
    </row>
    <row r="8" spans="1:13" s="2" customFormat="1" x14ac:dyDescent="0.45">
      <c r="A8" s="3" t="s">
        <v>7</v>
      </c>
      <c r="B8" s="37"/>
      <c r="C8" s="42"/>
      <c r="D8" s="37"/>
      <c r="E8" s="42"/>
      <c r="F8" s="30"/>
      <c r="G8" s="30"/>
      <c r="H8" s="30"/>
      <c r="I8" s="62"/>
    </row>
    <row r="9" spans="1:13" ht="16.5" thickBot="1" x14ac:dyDescent="0.5">
      <c r="A9" s="28"/>
      <c r="B9" s="36"/>
      <c r="D9" s="36"/>
      <c r="F9" s="55"/>
      <c r="G9" s="55"/>
      <c r="H9" s="55"/>
    </row>
    <row r="10" spans="1:13" ht="15" customHeight="1" thickBot="1" x14ac:dyDescent="0.5">
      <c r="A10" s="240" t="s">
        <v>47</v>
      </c>
      <c r="B10" s="244">
        <v>45748</v>
      </c>
      <c r="C10" s="243"/>
      <c r="D10" s="244">
        <v>46113</v>
      </c>
      <c r="E10" s="243"/>
      <c r="F10" s="117"/>
      <c r="G10" s="117" t="s">
        <v>29</v>
      </c>
      <c r="H10" s="118"/>
      <c r="I10" s="63"/>
      <c r="K10" s="248" t="s">
        <v>113</v>
      </c>
      <c r="L10" s="249"/>
    </row>
    <row r="11" spans="1:13" ht="15" customHeight="1" thickBot="1" x14ac:dyDescent="0.5">
      <c r="A11" s="241"/>
      <c r="B11" s="51" t="s">
        <v>4</v>
      </c>
      <c r="C11" s="45" t="s">
        <v>0</v>
      </c>
      <c r="D11" s="46" t="s">
        <v>4</v>
      </c>
      <c r="E11" s="45" t="s">
        <v>0</v>
      </c>
      <c r="F11" s="46" t="s">
        <v>4</v>
      </c>
      <c r="G11" s="45" t="s">
        <v>0</v>
      </c>
      <c r="H11" s="82" t="s">
        <v>30</v>
      </c>
      <c r="I11" s="1"/>
      <c r="J11" s="24"/>
      <c r="K11" s="250"/>
      <c r="L11" s="251"/>
      <c r="M11" s="5"/>
    </row>
    <row r="12" spans="1:13" ht="16.5" thickBot="1" x14ac:dyDescent="0.5">
      <c r="A12" s="140" t="s">
        <v>41</v>
      </c>
      <c r="B12" s="141">
        <v>243594066.27000001</v>
      </c>
      <c r="C12" s="142">
        <v>116874411</v>
      </c>
      <c r="D12" s="141">
        <v>325113625.61000001</v>
      </c>
      <c r="E12" s="142">
        <v>156883810</v>
      </c>
      <c r="F12" s="143">
        <v>0.33465330493577627</v>
      </c>
      <c r="G12" s="143">
        <v>0.34232813374349341</v>
      </c>
      <c r="H12" s="143">
        <v>0.52516022964838371</v>
      </c>
      <c r="I12" s="77"/>
      <c r="J12" s="24"/>
      <c r="K12" s="50">
        <v>2025</v>
      </c>
      <c r="L12" s="50">
        <v>2026</v>
      </c>
    </row>
    <row r="13" spans="1:13" ht="16.5" thickBot="1" x14ac:dyDescent="0.5">
      <c r="A13" s="135" t="s">
        <v>41</v>
      </c>
      <c r="B13" s="144">
        <v>243594066.27000001</v>
      </c>
      <c r="C13" s="145">
        <v>116874411</v>
      </c>
      <c r="D13" s="144">
        <v>325113625.61000001</v>
      </c>
      <c r="E13" s="145">
        <v>156883810</v>
      </c>
      <c r="F13" s="122">
        <v>0.33465330493577627</v>
      </c>
      <c r="G13" s="122">
        <v>0.34232813374349341</v>
      </c>
      <c r="H13" s="122">
        <v>0.52516022964838371</v>
      </c>
      <c r="I13" s="62"/>
      <c r="J13" s="47" t="s">
        <v>41</v>
      </c>
      <c r="K13" s="78">
        <f>+C12/$C$83</f>
        <v>0.46040415482936176</v>
      </c>
      <c r="L13" s="79">
        <f>+E12/E83</f>
        <v>0.52516022964838371</v>
      </c>
    </row>
    <row r="14" spans="1:13" ht="16.5" thickBot="1" x14ac:dyDescent="0.5">
      <c r="A14" s="140" t="s">
        <v>1</v>
      </c>
      <c r="B14" s="141">
        <v>137415838.03</v>
      </c>
      <c r="C14" s="142">
        <v>47313530</v>
      </c>
      <c r="D14" s="141">
        <v>194630516.16999999</v>
      </c>
      <c r="E14" s="142">
        <v>65405643</v>
      </c>
      <c r="F14" s="143">
        <v>0.4163615996542489</v>
      </c>
      <c r="G14" s="143">
        <v>0.38238772291984979</v>
      </c>
      <c r="H14" s="143">
        <v>0.21894191948920799</v>
      </c>
      <c r="I14" s="62"/>
      <c r="J14" s="48" t="s">
        <v>1</v>
      </c>
      <c r="K14" s="78">
        <f>+C16/C83</f>
        <v>0.25428947860844764</v>
      </c>
      <c r="L14" s="80">
        <f>+E14/E83</f>
        <v>0.21894191948920799</v>
      </c>
    </row>
    <row r="15" spans="1:13" ht="16.5" thickBot="1" x14ac:dyDescent="0.5">
      <c r="A15" s="135" t="s">
        <v>82</v>
      </c>
      <c r="B15" s="144">
        <v>137415838.03</v>
      </c>
      <c r="C15" s="145">
        <v>47313530</v>
      </c>
      <c r="D15" s="144">
        <v>194630516.16999999</v>
      </c>
      <c r="E15" s="145">
        <v>65405643</v>
      </c>
      <c r="F15" s="122">
        <v>0.4163615996542489</v>
      </c>
      <c r="G15" s="122">
        <v>0.38238772291984979</v>
      </c>
      <c r="H15" s="122">
        <v>0.21894191948920799</v>
      </c>
      <c r="I15" s="62"/>
      <c r="J15" s="48" t="s">
        <v>2</v>
      </c>
      <c r="K15" s="78">
        <f>+C14/C83</f>
        <v>0.18638250755885011</v>
      </c>
      <c r="L15" s="80">
        <f>+H16</f>
        <v>0.16903109731677321</v>
      </c>
    </row>
    <row r="16" spans="1:13" ht="16.5" thickBot="1" x14ac:dyDescent="0.5">
      <c r="A16" s="140" t="s">
        <v>2</v>
      </c>
      <c r="B16" s="141">
        <v>161433367.58000001</v>
      </c>
      <c r="C16" s="142">
        <v>64551835</v>
      </c>
      <c r="D16" s="141">
        <v>126681493.33</v>
      </c>
      <c r="E16" s="142">
        <v>50495527</v>
      </c>
      <c r="F16" s="143">
        <v>-0.21527070128657469</v>
      </c>
      <c r="G16" s="143">
        <v>-0.2177522606444883</v>
      </c>
      <c r="H16" s="143">
        <v>0.16903109731677321</v>
      </c>
      <c r="I16" s="62"/>
      <c r="J16" s="48" t="s">
        <v>60</v>
      </c>
      <c r="K16" s="78">
        <f>+C40/$C$83</f>
        <v>5.9023306486813469E-2</v>
      </c>
      <c r="L16" s="80">
        <f>+H40</f>
        <v>4.7664236718111333E-2</v>
      </c>
    </row>
    <row r="17" spans="1:13" ht="16.5" thickBot="1" x14ac:dyDescent="0.5">
      <c r="A17" s="135" t="s">
        <v>40</v>
      </c>
      <c r="B17" s="144">
        <v>39685676.509999998</v>
      </c>
      <c r="C17" s="145">
        <v>16818041</v>
      </c>
      <c r="D17" s="144">
        <v>34062403.130000003</v>
      </c>
      <c r="E17" s="145">
        <v>14531549</v>
      </c>
      <c r="F17" s="122">
        <v>-0.14169528843947121</v>
      </c>
      <c r="G17" s="122">
        <v>-0.13595471672354709</v>
      </c>
      <c r="H17" s="122">
        <v>4.8643589226872681E-2</v>
      </c>
      <c r="I17" s="77"/>
      <c r="J17" s="48" t="s">
        <v>89</v>
      </c>
      <c r="K17" s="78">
        <f>+C57/$C$83</f>
        <v>2.4903540854922451E-2</v>
      </c>
      <c r="L17" s="80">
        <f>+H57</f>
        <v>2.7447287409929699E-2</v>
      </c>
    </row>
    <row r="18" spans="1:13" ht="16.5" thickBot="1" x14ac:dyDescent="0.5">
      <c r="A18" s="135" t="s">
        <v>39</v>
      </c>
      <c r="B18" s="144">
        <v>25695429.670000002</v>
      </c>
      <c r="C18" s="145">
        <v>10462126</v>
      </c>
      <c r="D18" s="144">
        <v>18282992.059999999</v>
      </c>
      <c r="E18" s="145">
        <v>7337246</v>
      </c>
      <c r="F18" s="122">
        <v>-0.28847299715148139</v>
      </c>
      <c r="G18" s="122">
        <v>-0.29868499002975107</v>
      </c>
      <c r="H18" s="122">
        <v>2.456104166737591E-2</v>
      </c>
      <c r="I18" s="77"/>
      <c r="J18" s="49" t="s">
        <v>90</v>
      </c>
      <c r="K18" s="78">
        <f>+C73/$C$83</f>
        <v>1.4308054488159907E-2</v>
      </c>
      <c r="L18" s="80">
        <f>+H73</f>
        <v>1.128440096320643E-2</v>
      </c>
    </row>
    <row r="19" spans="1:13" ht="16.5" thickBot="1" x14ac:dyDescent="0.5">
      <c r="A19" s="135" t="s">
        <v>38</v>
      </c>
      <c r="B19" s="144">
        <v>33025134.77</v>
      </c>
      <c r="C19" s="145">
        <v>13496443</v>
      </c>
      <c r="D19" s="144">
        <v>16535585.630000001</v>
      </c>
      <c r="E19" s="145">
        <v>6595296</v>
      </c>
      <c r="F19" s="122">
        <v>-0.4993030082947334</v>
      </c>
      <c r="G19" s="122">
        <v>-0.51133080027085653</v>
      </c>
      <c r="H19" s="122">
        <v>2.20774034105818E-2</v>
      </c>
      <c r="I19" s="77"/>
      <c r="J19" s="49" t="s">
        <v>54</v>
      </c>
      <c r="K19" s="78">
        <f>+C81/$C$83</f>
        <v>6.8895717344467792E-4</v>
      </c>
      <c r="L19" s="80">
        <f>+H81</f>
        <v>4.7082845438757592E-4</v>
      </c>
    </row>
    <row r="20" spans="1:13" ht="16.25" customHeight="1" x14ac:dyDescent="0.45">
      <c r="A20" s="135" t="s">
        <v>37</v>
      </c>
      <c r="B20" s="144">
        <v>16037234.130000001</v>
      </c>
      <c r="C20" s="145">
        <v>6877911</v>
      </c>
      <c r="D20" s="144">
        <v>12425478.880000001</v>
      </c>
      <c r="E20" s="145">
        <v>5688343</v>
      </c>
      <c r="F20" s="122">
        <v>-0.2252106080588849</v>
      </c>
      <c r="G20" s="122">
        <v>-0.1729548405031702</v>
      </c>
      <c r="H20" s="122">
        <v>1.904142636642223E-2</v>
      </c>
      <c r="I20" s="77"/>
    </row>
    <row r="21" spans="1:13" ht="16.25" customHeight="1" x14ac:dyDescent="0.45">
      <c r="A21" s="135" t="s">
        <v>84</v>
      </c>
      <c r="B21" s="144">
        <v>7014993.5499999998</v>
      </c>
      <c r="C21" s="145">
        <v>1984280</v>
      </c>
      <c r="D21" s="144">
        <v>9798984.6099999994</v>
      </c>
      <c r="E21" s="145">
        <v>2858706</v>
      </c>
      <c r="F21" s="122">
        <v>0.3968629536373558</v>
      </c>
      <c r="G21" s="122">
        <v>0.4406767190114298</v>
      </c>
      <c r="H21" s="122">
        <v>9.5693666507539084E-3</v>
      </c>
      <c r="I21" s="77"/>
    </row>
    <row r="22" spans="1:13" ht="16.25" customHeight="1" x14ac:dyDescent="0.45">
      <c r="A22" s="135" t="s">
        <v>85</v>
      </c>
      <c r="B22" s="144">
        <v>8636373.4900000002</v>
      </c>
      <c r="C22" s="145">
        <v>2745262</v>
      </c>
      <c r="D22" s="144">
        <v>7681465.8899999997</v>
      </c>
      <c r="E22" s="145">
        <v>2383359</v>
      </c>
      <c r="F22" s="122">
        <v>-0.1105681222686445</v>
      </c>
      <c r="G22" s="122">
        <v>-0.1318282189459512</v>
      </c>
      <c r="H22" s="122">
        <v>7.9781677903828455E-3</v>
      </c>
      <c r="I22" s="77"/>
    </row>
    <row r="23" spans="1:13" x14ac:dyDescent="0.45">
      <c r="A23" s="135" t="s">
        <v>34</v>
      </c>
      <c r="B23" s="144">
        <v>3877847.52</v>
      </c>
      <c r="C23" s="145">
        <v>1541641</v>
      </c>
      <c r="D23" s="144">
        <v>5499501.8300000001</v>
      </c>
      <c r="E23" s="145">
        <v>2216011</v>
      </c>
      <c r="F23" s="122">
        <v>0.41818413479032301</v>
      </c>
      <c r="G23" s="122">
        <v>0.43743647191531632</v>
      </c>
      <c r="H23" s="122">
        <v>7.4179792399441634E-3</v>
      </c>
      <c r="I23" s="77"/>
    </row>
    <row r="24" spans="1:13" x14ac:dyDescent="0.45">
      <c r="A24" s="135" t="s">
        <v>62</v>
      </c>
      <c r="B24" s="144">
        <v>7872097.1100000003</v>
      </c>
      <c r="C24" s="145">
        <v>3434616</v>
      </c>
      <c r="D24" s="144">
        <v>4229338.07</v>
      </c>
      <c r="E24" s="145">
        <v>1818566</v>
      </c>
      <c r="F24" s="122">
        <v>-0.46274315332982469</v>
      </c>
      <c r="G24" s="122">
        <v>-0.47051839274026552</v>
      </c>
      <c r="H24" s="122">
        <v>6.087553191057399E-3</v>
      </c>
      <c r="I24" s="77"/>
      <c r="M24" s="44"/>
    </row>
    <row r="25" spans="1:13" x14ac:dyDescent="0.45">
      <c r="A25" s="135" t="s">
        <v>97</v>
      </c>
      <c r="B25" s="144">
        <v>2137151.1800000002</v>
      </c>
      <c r="C25" s="145">
        <v>858321</v>
      </c>
      <c r="D25" s="144">
        <v>3280224.14</v>
      </c>
      <c r="E25" s="145">
        <v>1373436</v>
      </c>
      <c r="F25" s="122">
        <v>0.53485825930199282</v>
      </c>
      <c r="G25" s="122">
        <v>0.60014260399081465</v>
      </c>
      <c r="H25" s="122">
        <v>4.5975041348585146E-3</v>
      </c>
      <c r="I25" s="77"/>
    </row>
    <row r="26" spans="1:13" x14ac:dyDescent="0.45">
      <c r="A26" s="135" t="s">
        <v>35</v>
      </c>
      <c r="B26" s="144">
        <v>3951146.59</v>
      </c>
      <c r="C26" s="145">
        <v>1738017</v>
      </c>
      <c r="D26" s="144">
        <v>2950110.4</v>
      </c>
      <c r="E26" s="145">
        <v>1259892</v>
      </c>
      <c r="F26" s="122">
        <v>-0.2533533411626725</v>
      </c>
      <c r="G26" s="122">
        <v>-0.2750979996168047</v>
      </c>
      <c r="H26" s="122">
        <v>4.2174216195550174E-3</v>
      </c>
      <c r="I26" s="77"/>
    </row>
    <row r="27" spans="1:13" x14ac:dyDescent="0.45">
      <c r="A27" s="135" t="s">
        <v>86</v>
      </c>
      <c r="B27" s="144">
        <v>1707151.94</v>
      </c>
      <c r="C27" s="145">
        <v>743013</v>
      </c>
      <c r="D27" s="144">
        <v>2828968.46</v>
      </c>
      <c r="E27" s="145">
        <v>1129489</v>
      </c>
      <c r="F27" s="122">
        <v>0.6571275196512385</v>
      </c>
      <c r="G27" s="122">
        <v>0.52014702299959747</v>
      </c>
      <c r="H27" s="122">
        <v>3.7809044962977588E-3</v>
      </c>
      <c r="I27" s="77"/>
    </row>
    <row r="28" spans="1:13" x14ac:dyDescent="0.45">
      <c r="A28" s="135" t="s">
        <v>83</v>
      </c>
      <c r="B28" s="144">
        <v>6635413.54</v>
      </c>
      <c r="C28" s="145">
        <v>2157842</v>
      </c>
      <c r="D28" s="144">
        <v>3470913.96</v>
      </c>
      <c r="E28" s="145">
        <v>1066269</v>
      </c>
      <c r="F28" s="122">
        <v>-0.47691067948117671</v>
      </c>
      <c r="G28" s="122">
        <v>-0.50586326524370184</v>
      </c>
      <c r="H28" s="122">
        <v>3.5692789007798348E-3</v>
      </c>
      <c r="I28" s="77"/>
    </row>
    <row r="29" spans="1:13" x14ac:dyDescent="0.45">
      <c r="A29" s="135" t="s">
        <v>33</v>
      </c>
      <c r="B29" s="144">
        <v>792813.47</v>
      </c>
      <c r="C29" s="145">
        <v>382943</v>
      </c>
      <c r="D29" s="144">
        <v>1395689.6</v>
      </c>
      <c r="E29" s="145">
        <v>588929</v>
      </c>
      <c r="F29" s="122">
        <v>0.76042619457512517</v>
      </c>
      <c r="G29" s="122">
        <v>0.53790250768391124</v>
      </c>
      <c r="H29" s="122">
        <v>1.9714085786582628E-3</v>
      </c>
      <c r="I29" s="77"/>
    </row>
    <row r="30" spans="1:13" x14ac:dyDescent="0.45">
      <c r="A30" s="135" t="s">
        <v>87</v>
      </c>
      <c r="B30" s="144">
        <v>318329.7</v>
      </c>
      <c r="C30" s="145">
        <v>121313</v>
      </c>
      <c r="D30" s="144">
        <v>1326700.76</v>
      </c>
      <c r="E30" s="145">
        <v>537779</v>
      </c>
      <c r="F30" s="122">
        <v>3.1676939349360111</v>
      </c>
      <c r="G30" s="122">
        <v>3.4329873962394801</v>
      </c>
      <c r="H30" s="122">
        <v>1.800186667700626E-3</v>
      </c>
      <c r="I30" s="77"/>
    </row>
    <row r="31" spans="1:13" x14ac:dyDescent="0.45">
      <c r="A31" s="135" t="s">
        <v>67</v>
      </c>
      <c r="B31" s="144">
        <v>651649.63</v>
      </c>
      <c r="C31" s="145">
        <v>229555</v>
      </c>
      <c r="D31" s="144">
        <v>1272520.1200000001</v>
      </c>
      <c r="E31" s="145">
        <v>527759</v>
      </c>
      <c r="F31" s="122">
        <v>0.95276734830648202</v>
      </c>
      <c r="G31" s="122">
        <v>1.2990525146479059</v>
      </c>
      <c r="H31" s="122">
        <v>1.766645249366403E-3</v>
      </c>
      <c r="I31" s="77"/>
    </row>
    <row r="32" spans="1:13" x14ac:dyDescent="0.45">
      <c r="A32" s="135" t="s">
        <v>36</v>
      </c>
      <c r="B32" s="144">
        <v>1780408.91</v>
      </c>
      <c r="C32" s="145">
        <v>423177</v>
      </c>
      <c r="D32" s="144">
        <v>582778.63</v>
      </c>
      <c r="E32" s="145">
        <v>153048</v>
      </c>
      <c r="F32" s="122">
        <v>-0.67267147073533795</v>
      </c>
      <c r="G32" s="122">
        <v>-0.63833573185688253</v>
      </c>
      <c r="H32" s="122">
        <v>5.1232005920321441E-4</v>
      </c>
      <c r="I32" s="77"/>
    </row>
    <row r="33" spans="1:9" x14ac:dyDescent="0.45">
      <c r="A33" s="135" t="s">
        <v>58</v>
      </c>
      <c r="B33" s="144">
        <v>277072.82</v>
      </c>
      <c r="C33" s="145">
        <v>102688</v>
      </c>
      <c r="D33" s="144">
        <v>370156.65</v>
      </c>
      <c r="E33" s="145">
        <v>150482</v>
      </c>
      <c r="F33" s="122">
        <v>0.33595438917465809</v>
      </c>
      <c r="G33" s="122">
        <v>0.46542926145216579</v>
      </c>
      <c r="H33" s="122">
        <v>5.0373051035634635E-4</v>
      </c>
      <c r="I33" s="77"/>
    </row>
    <row r="34" spans="1:9" x14ac:dyDescent="0.45">
      <c r="A34" s="135" t="s">
        <v>66</v>
      </c>
      <c r="B34" s="144">
        <v>0</v>
      </c>
      <c r="C34" s="145">
        <v>0</v>
      </c>
      <c r="D34" s="144">
        <v>241218.32</v>
      </c>
      <c r="E34" s="145">
        <v>97778</v>
      </c>
      <c r="F34" s="122"/>
      <c r="G34" s="122"/>
      <c r="H34" s="122">
        <v>3.273066668546593E-4</v>
      </c>
      <c r="I34" s="77"/>
    </row>
    <row r="35" spans="1:9" x14ac:dyDescent="0.45">
      <c r="A35" s="135" t="s">
        <v>114</v>
      </c>
      <c r="B35" s="144">
        <v>874944.76</v>
      </c>
      <c r="C35" s="145">
        <v>301333</v>
      </c>
      <c r="D35" s="144">
        <v>230288.43</v>
      </c>
      <c r="E35" s="145">
        <v>90640</v>
      </c>
      <c r="F35" s="122">
        <v>-0.73679660645090328</v>
      </c>
      <c r="G35" s="122">
        <v>-0.69920320708319372</v>
      </c>
      <c r="H35" s="122">
        <v>3.0341259060019958E-4</v>
      </c>
      <c r="I35" s="77"/>
    </row>
    <row r="36" spans="1:9" x14ac:dyDescent="0.45">
      <c r="A36" s="135" t="s">
        <v>92</v>
      </c>
      <c r="B36" s="144">
        <v>111588.3</v>
      </c>
      <c r="C36" s="145">
        <v>50265</v>
      </c>
      <c r="D36" s="144">
        <v>111375.6</v>
      </c>
      <c r="E36" s="145">
        <v>48470</v>
      </c>
      <c r="F36" s="122">
        <v>-1.906113813007204E-3</v>
      </c>
      <c r="G36" s="122">
        <v>-3.5710733114493132E-2</v>
      </c>
      <c r="H36" s="122">
        <v>1.6225075315966101E-4</v>
      </c>
      <c r="I36" s="77"/>
    </row>
    <row r="37" spans="1:9" x14ac:dyDescent="0.45">
      <c r="A37" s="135" t="s">
        <v>91</v>
      </c>
      <c r="B37" s="144">
        <v>0</v>
      </c>
      <c r="C37" s="145">
        <v>0</v>
      </c>
      <c r="D37" s="144">
        <v>104798.16</v>
      </c>
      <c r="E37" s="145">
        <v>42480</v>
      </c>
      <c r="F37" s="122"/>
      <c r="G37" s="122"/>
      <c r="H37" s="122">
        <v>1.4219954599179699E-4</v>
      </c>
      <c r="I37" s="77"/>
    </row>
    <row r="38" spans="1:9" x14ac:dyDescent="0.45">
      <c r="A38" s="135" t="s">
        <v>57</v>
      </c>
      <c r="B38" s="144">
        <v>274163.39</v>
      </c>
      <c r="C38" s="145">
        <v>68498</v>
      </c>
      <c r="D38" s="144">
        <v>0</v>
      </c>
      <c r="E38" s="145">
        <v>0</v>
      </c>
      <c r="F38" s="122">
        <v>-1</v>
      </c>
      <c r="G38" s="122">
        <v>-1</v>
      </c>
      <c r="H38" s="122">
        <v>0</v>
      </c>
      <c r="I38" s="77"/>
    </row>
    <row r="39" spans="1:9" ht="16.5" thickBot="1" x14ac:dyDescent="0.5">
      <c r="A39" s="135" t="s">
        <v>116</v>
      </c>
      <c r="B39" s="144">
        <v>76746.600000000006</v>
      </c>
      <c r="C39" s="145">
        <v>14550</v>
      </c>
      <c r="D39" s="144">
        <v>0</v>
      </c>
      <c r="E39" s="145">
        <v>0</v>
      </c>
      <c r="F39" s="122">
        <v>-1</v>
      </c>
      <c r="G39" s="122">
        <v>-1</v>
      </c>
      <c r="H39" s="122">
        <v>0</v>
      </c>
      <c r="I39" s="77"/>
    </row>
    <row r="40" spans="1:9" ht="16.5" thickBot="1" x14ac:dyDescent="0.5">
      <c r="A40" s="140" t="s">
        <v>60</v>
      </c>
      <c r="B40" s="141">
        <v>39216438.380000003</v>
      </c>
      <c r="C40" s="142">
        <v>14983171</v>
      </c>
      <c r="D40" s="141">
        <v>36704038.780000001</v>
      </c>
      <c r="E40" s="142">
        <v>14238982</v>
      </c>
      <c r="F40" s="143">
        <v>-6.4064961117970887E-2</v>
      </c>
      <c r="G40" s="143">
        <v>-4.9668324548922227E-2</v>
      </c>
      <c r="H40" s="143">
        <v>4.7664236718111333E-2</v>
      </c>
      <c r="I40" s="77"/>
    </row>
    <row r="41" spans="1:9" x14ac:dyDescent="0.45">
      <c r="A41" s="135" t="s">
        <v>76</v>
      </c>
      <c r="B41" s="144">
        <v>6440212.46</v>
      </c>
      <c r="C41" s="145">
        <v>2456230</v>
      </c>
      <c r="D41" s="144">
        <v>9735566.2300000004</v>
      </c>
      <c r="E41" s="145">
        <v>3827596</v>
      </c>
      <c r="F41" s="122">
        <v>0.51168401515747508</v>
      </c>
      <c r="G41" s="122">
        <v>0.55832149269408804</v>
      </c>
      <c r="H41" s="122">
        <v>1.281267451600796E-2</v>
      </c>
      <c r="I41" s="77"/>
    </row>
    <row r="42" spans="1:9" x14ac:dyDescent="0.45">
      <c r="A42" s="135" t="s">
        <v>75</v>
      </c>
      <c r="B42" s="144">
        <v>9331367.4600000009</v>
      </c>
      <c r="C42" s="145">
        <v>2978212</v>
      </c>
      <c r="D42" s="144">
        <v>7788780.4500000002</v>
      </c>
      <c r="E42" s="145">
        <v>2670512</v>
      </c>
      <c r="F42" s="122">
        <v>-0.16531199919116679</v>
      </c>
      <c r="G42" s="122">
        <v>-0.1033170237713098</v>
      </c>
      <c r="H42" s="122">
        <v>8.9393972214135073E-3</v>
      </c>
      <c r="I42" s="77"/>
    </row>
    <row r="43" spans="1:9" x14ac:dyDescent="0.45">
      <c r="A43" s="135" t="s">
        <v>48</v>
      </c>
      <c r="B43" s="144">
        <v>2621836.11</v>
      </c>
      <c r="C43" s="145">
        <v>1160562</v>
      </c>
      <c r="D43" s="144">
        <v>4353405.9800000004</v>
      </c>
      <c r="E43" s="145">
        <v>1874677</v>
      </c>
      <c r="F43" s="122">
        <v>0.66044168946929349</v>
      </c>
      <c r="G43" s="122">
        <v>0.61531826821832869</v>
      </c>
      <c r="H43" s="122">
        <v>6.2753817862821097E-3</v>
      </c>
      <c r="I43" s="77"/>
    </row>
    <row r="44" spans="1:9" x14ac:dyDescent="0.45">
      <c r="A44" s="135" t="s">
        <v>78</v>
      </c>
      <c r="B44" s="144">
        <v>4042159.38</v>
      </c>
      <c r="C44" s="145">
        <v>1660067</v>
      </c>
      <c r="D44" s="144">
        <v>4674410.74</v>
      </c>
      <c r="E44" s="145">
        <v>1860146</v>
      </c>
      <c r="F44" s="122">
        <v>0.15641425796525629</v>
      </c>
      <c r="G44" s="122">
        <v>0.1205246535230204</v>
      </c>
      <c r="H44" s="122">
        <v>6.2267400348036068E-3</v>
      </c>
      <c r="I44" s="77"/>
    </row>
    <row r="45" spans="1:9" x14ac:dyDescent="0.45">
      <c r="A45" s="135" t="s">
        <v>77</v>
      </c>
      <c r="B45" s="144">
        <v>1931823.79</v>
      </c>
      <c r="C45" s="145">
        <v>809524</v>
      </c>
      <c r="D45" s="144">
        <v>2529126.58</v>
      </c>
      <c r="E45" s="145">
        <v>1106137</v>
      </c>
      <c r="F45" s="122">
        <v>0.30919113487053612</v>
      </c>
      <c r="G45" s="122">
        <v>0.36640420790489242</v>
      </c>
      <c r="H45" s="122">
        <v>3.7027349153655451E-3</v>
      </c>
      <c r="I45" s="77"/>
    </row>
    <row r="46" spans="1:9" x14ac:dyDescent="0.45">
      <c r="A46" s="135" t="s">
        <v>80</v>
      </c>
      <c r="B46" s="144">
        <v>321609</v>
      </c>
      <c r="C46" s="145">
        <v>105822</v>
      </c>
      <c r="D46" s="144">
        <v>2590844.23</v>
      </c>
      <c r="E46" s="145">
        <v>828834</v>
      </c>
      <c r="F46" s="122">
        <v>7.0558822358827022</v>
      </c>
      <c r="G46" s="122">
        <v>6.8323411010942907</v>
      </c>
      <c r="H46" s="122">
        <v>2.7744778366893849E-3</v>
      </c>
      <c r="I46" s="77"/>
    </row>
    <row r="47" spans="1:9" x14ac:dyDescent="0.45">
      <c r="A47" s="135" t="s">
        <v>56</v>
      </c>
      <c r="B47" s="144">
        <v>4510810.21</v>
      </c>
      <c r="C47" s="145">
        <v>1734522</v>
      </c>
      <c r="D47" s="144">
        <v>1528082.56</v>
      </c>
      <c r="E47" s="145">
        <v>578005</v>
      </c>
      <c r="F47" s="122">
        <v>-0.66123989064926758</v>
      </c>
      <c r="G47" s="122">
        <v>-0.66676409984998752</v>
      </c>
      <c r="H47" s="122">
        <v>1.9348410682906931E-3</v>
      </c>
      <c r="I47" s="77"/>
    </row>
    <row r="48" spans="1:9" x14ac:dyDescent="0.45">
      <c r="A48" s="135" t="s">
        <v>81</v>
      </c>
      <c r="B48" s="144">
        <v>1027771.35</v>
      </c>
      <c r="C48" s="145">
        <v>459623</v>
      </c>
      <c r="D48" s="144">
        <v>1164456.47</v>
      </c>
      <c r="E48" s="145">
        <v>527866</v>
      </c>
      <c r="F48" s="122">
        <v>0.132991759305219</v>
      </c>
      <c r="G48" s="122">
        <v>0.14847603361885711</v>
      </c>
      <c r="H48" s="122">
        <v>1.767003426188934E-3</v>
      </c>
      <c r="I48" s="77"/>
    </row>
    <row r="49" spans="1:9" x14ac:dyDescent="0.45">
      <c r="A49" s="135" t="s">
        <v>53</v>
      </c>
      <c r="B49" s="144">
        <v>562437.74</v>
      </c>
      <c r="C49" s="145">
        <v>248070</v>
      </c>
      <c r="D49" s="144">
        <v>503668</v>
      </c>
      <c r="E49" s="145">
        <v>226192</v>
      </c>
      <c r="F49" s="122">
        <v>-0.1044911033174979</v>
      </c>
      <c r="G49" s="122">
        <v>-8.8192848792679523E-2</v>
      </c>
      <c r="H49" s="122">
        <v>7.5716571814916543E-4</v>
      </c>
      <c r="I49" s="77"/>
    </row>
    <row r="50" spans="1:9" x14ac:dyDescent="0.45">
      <c r="A50" s="135" t="s">
        <v>103</v>
      </c>
      <c r="B50" s="144">
        <v>128304</v>
      </c>
      <c r="C50" s="145">
        <v>51429</v>
      </c>
      <c r="D50" s="144">
        <v>488894.38</v>
      </c>
      <c r="E50" s="145">
        <v>196306</v>
      </c>
      <c r="F50" s="122">
        <v>2.8104375545579252</v>
      </c>
      <c r="G50" s="122">
        <v>2.81702930253359</v>
      </c>
      <c r="H50" s="122">
        <v>6.5712391891397596E-4</v>
      </c>
      <c r="I50" s="77"/>
    </row>
    <row r="51" spans="1:9" x14ac:dyDescent="0.45">
      <c r="A51" s="135" t="s">
        <v>138</v>
      </c>
      <c r="B51" s="144">
        <v>0</v>
      </c>
      <c r="C51" s="145">
        <v>0</v>
      </c>
      <c r="D51" s="144">
        <v>368359.42</v>
      </c>
      <c r="E51" s="145">
        <v>158730</v>
      </c>
      <c r="F51" s="122"/>
      <c r="G51" s="122"/>
      <c r="H51" s="122">
        <v>5.3134025271369908E-4</v>
      </c>
      <c r="I51" s="77"/>
    </row>
    <row r="52" spans="1:9" x14ac:dyDescent="0.45">
      <c r="A52" s="135" t="s">
        <v>105</v>
      </c>
      <c r="B52" s="144">
        <v>0</v>
      </c>
      <c r="C52" s="145">
        <v>0</v>
      </c>
      <c r="D52" s="144">
        <v>365765.6</v>
      </c>
      <c r="E52" s="145">
        <v>140213</v>
      </c>
      <c r="F52" s="122"/>
      <c r="G52" s="122"/>
      <c r="H52" s="122">
        <v>4.6935557773417682E-4</v>
      </c>
      <c r="I52" s="77"/>
    </row>
    <row r="53" spans="1:9" x14ac:dyDescent="0.45">
      <c r="A53" s="135" t="s">
        <v>104</v>
      </c>
      <c r="B53" s="144">
        <v>350927.17</v>
      </c>
      <c r="C53" s="145">
        <v>127425</v>
      </c>
      <c r="D53" s="144">
        <v>354220.14</v>
      </c>
      <c r="E53" s="145">
        <v>140152</v>
      </c>
      <c r="F53" s="122">
        <v>9.3836279476451345E-3</v>
      </c>
      <c r="G53" s="122">
        <v>9.9878359819501661E-2</v>
      </c>
      <c r="H53" s="122">
        <v>4.6915138347086472E-4</v>
      </c>
      <c r="I53" s="77"/>
    </row>
    <row r="54" spans="1:9" x14ac:dyDescent="0.45">
      <c r="A54" s="135" t="s">
        <v>106</v>
      </c>
      <c r="B54" s="144">
        <v>0</v>
      </c>
      <c r="C54" s="145">
        <v>0</v>
      </c>
      <c r="D54" s="144">
        <v>258458</v>
      </c>
      <c r="E54" s="145">
        <v>103616</v>
      </c>
      <c r="F54" s="122"/>
      <c r="G54" s="122"/>
      <c r="H54" s="122">
        <v>3.4684906208771272E-4</v>
      </c>
      <c r="I54" s="77"/>
    </row>
    <row r="55" spans="1:9" x14ac:dyDescent="0.45">
      <c r="A55" s="135" t="s">
        <v>79</v>
      </c>
      <c r="B55" s="144">
        <v>7537046.2000000002</v>
      </c>
      <c r="C55" s="145">
        <v>3025813</v>
      </c>
      <c r="D55" s="144">
        <v>0</v>
      </c>
      <c r="E55" s="145">
        <v>0</v>
      </c>
      <c r="F55" s="122">
        <v>-1</v>
      </c>
      <c r="G55" s="122">
        <v>-1</v>
      </c>
      <c r="H55" s="122">
        <v>0</v>
      </c>
      <c r="I55" s="77"/>
    </row>
    <row r="56" spans="1:9" ht="16.5" thickBot="1" x14ac:dyDescent="0.5">
      <c r="A56" s="135" t="s">
        <v>98</v>
      </c>
      <c r="B56" s="144">
        <v>410133.51</v>
      </c>
      <c r="C56" s="145">
        <v>165872</v>
      </c>
      <c r="D56" s="144">
        <v>0</v>
      </c>
      <c r="E56" s="145">
        <v>0</v>
      </c>
      <c r="F56" s="122">
        <v>-1</v>
      </c>
      <c r="G56" s="122">
        <v>-1</v>
      </c>
      <c r="H56" s="122">
        <v>0</v>
      </c>
      <c r="I56" s="77"/>
    </row>
    <row r="57" spans="1:9" ht="16.5" thickBot="1" x14ac:dyDescent="0.5">
      <c r="A57" s="140" t="s">
        <v>65</v>
      </c>
      <c r="B57" s="141">
        <v>15738662.34</v>
      </c>
      <c r="C57" s="142">
        <v>6321808</v>
      </c>
      <c r="D57" s="141">
        <v>21085978.260000002</v>
      </c>
      <c r="E57" s="142">
        <v>8199469</v>
      </c>
      <c r="F57" s="143">
        <v>0.33975669624792282</v>
      </c>
      <c r="G57" s="143">
        <v>0.29701329113443498</v>
      </c>
      <c r="H57" s="143">
        <v>2.7447287409929699E-2</v>
      </c>
      <c r="I57" s="77"/>
    </row>
    <row r="58" spans="1:9" x14ac:dyDescent="0.45">
      <c r="A58" s="135" t="s">
        <v>42</v>
      </c>
      <c r="B58" s="144">
        <v>6842326.8399999999</v>
      </c>
      <c r="C58" s="145">
        <v>2994046</v>
      </c>
      <c r="D58" s="144">
        <v>6365446.6500000004</v>
      </c>
      <c r="E58" s="145">
        <v>2601001</v>
      </c>
      <c r="F58" s="122">
        <v>-6.9695616878775013E-2</v>
      </c>
      <c r="G58" s="122">
        <v>-0.1312755381847841</v>
      </c>
      <c r="H58" s="122">
        <v>8.7067128371989162E-3</v>
      </c>
      <c r="I58" s="77"/>
    </row>
    <row r="59" spans="1:9" x14ac:dyDescent="0.45">
      <c r="A59" s="135" t="s">
        <v>43</v>
      </c>
      <c r="B59" s="144">
        <v>1522428.1</v>
      </c>
      <c r="C59" s="145">
        <v>602333</v>
      </c>
      <c r="D59" s="144">
        <v>4079004.65</v>
      </c>
      <c r="E59" s="145">
        <v>1704740</v>
      </c>
      <c r="F59" s="122">
        <v>1.679275724088382</v>
      </c>
      <c r="G59" s="122">
        <v>1.8302284616648929</v>
      </c>
      <c r="H59" s="122">
        <v>5.7065266957169493E-3</v>
      </c>
      <c r="I59" s="77"/>
    </row>
    <row r="60" spans="1:9" x14ac:dyDescent="0.45">
      <c r="A60" s="135" t="s">
        <v>73</v>
      </c>
      <c r="B60" s="144">
        <v>1887014.75</v>
      </c>
      <c r="C60" s="145">
        <v>712918</v>
      </c>
      <c r="D60" s="144">
        <v>3567033.73</v>
      </c>
      <c r="E60" s="145">
        <v>1225131</v>
      </c>
      <c r="F60" s="122">
        <v>0.89030516587112007</v>
      </c>
      <c r="G60" s="122">
        <v>0.71847393388860992</v>
      </c>
      <c r="H60" s="122">
        <v>4.1010610164895541E-3</v>
      </c>
      <c r="I60" s="77"/>
    </row>
    <row r="61" spans="1:9" x14ac:dyDescent="0.45">
      <c r="A61" s="135" t="s">
        <v>44</v>
      </c>
      <c r="B61" s="144">
        <v>2551294.19</v>
      </c>
      <c r="C61" s="145">
        <v>893851</v>
      </c>
      <c r="D61" s="144">
        <v>2205800.9300000002</v>
      </c>
      <c r="E61" s="145">
        <v>821329</v>
      </c>
      <c r="F61" s="122">
        <v>-0.13541882443592279</v>
      </c>
      <c r="G61" s="122">
        <v>-8.1134327757087066E-2</v>
      </c>
      <c r="H61" s="122">
        <v>2.7493552474081129E-3</v>
      </c>
      <c r="I61" s="77"/>
    </row>
    <row r="62" spans="1:9" x14ac:dyDescent="0.45">
      <c r="A62" s="135" t="s">
        <v>69</v>
      </c>
      <c r="B62" s="144">
        <v>581929.93999999994</v>
      </c>
      <c r="C62" s="145">
        <v>225820</v>
      </c>
      <c r="D62" s="144">
        <v>1529499.34</v>
      </c>
      <c r="E62" s="145">
        <v>548009</v>
      </c>
      <c r="F62" s="122">
        <v>1.6283221310111671</v>
      </c>
      <c r="G62" s="122">
        <v>1.4267513949163051</v>
      </c>
      <c r="H62" s="122">
        <v>1.834431049892153E-3</v>
      </c>
      <c r="I62" s="77"/>
    </row>
    <row r="63" spans="1:9" x14ac:dyDescent="0.45">
      <c r="A63" s="135" t="s">
        <v>93</v>
      </c>
      <c r="B63" s="144">
        <v>469870.22</v>
      </c>
      <c r="C63" s="145">
        <v>174901</v>
      </c>
      <c r="D63" s="144">
        <v>1181161.3999999999</v>
      </c>
      <c r="E63" s="145">
        <v>477870</v>
      </c>
      <c r="F63" s="122">
        <v>1.513803492377108</v>
      </c>
      <c r="G63" s="122">
        <v>1.7322313766073381</v>
      </c>
      <c r="H63" s="122">
        <v>1.5996444689995301E-3</v>
      </c>
      <c r="I63" s="77"/>
    </row>
    <row r="64" spans="1:9" x14ac:dyDescent="0.45">
      <c r="A64" s="135" t="s">
        <v>74</v>
      </c>
      <c r="B64" s="144">
        <v>196240.55</v>
      </c>
      <c r="C64" s="145">
        <v>86580</v>
      </c>
      <c r="D64" s="144">
        <v>793406.16</v>
      </c>
      <c r="E64" s="145">
        <v>340504</v>
      </c>
      <c r="F64" s="122">
        <v>3.0430286197220719</v>
      </c>
      <c r="G64" s="122">
        <v>2.9328251328251329</v>
      </c>
      <c r="H64" s="122">
        <v>1.1398190727022329E-3</v>
      </c>
      <c r="I64" s="77"/>
    </row>
    <row r="65" spans="1:9" x14ac:dyDescent="0.45">
      <c r="A65" s="135" t="s">
        <v>107</v>
      </c>
      <c r="B65" s="144">
        <v>634678.67000000004</v>
      </c>
      <c r="C65" s="145">
        <v>272050</v>
      </c>
      <c r="D65" s="144">
        <v>343005.17</v>
      </c>
      <c r="E65" s="145">
        <v>155005</v>
      </c>
      <c r="F65" s="122">
        <v>-0.4595608987458174</v>
      </c>
      <c r="G65" s="122">
        <v>-0.43023341297555601</v>
      </c>
      <c r="H65" s="122">
        <v>5.1887101286390055E-4</v>
      </c>
      <c r="I65" s="77"/>
    </row>
    <row r="66" spans="1:9" x14ac:dyDescent="0.45">
      <c r="A66" s="135" t="s">
        <v>70</v>
      </c>
      <c r="B66" s="144">
        <v>400788.54</v>
      </c>
      <c r="C66" s="145">
        <v>127595</v>
      </c>
      <c r="D66" s="144">
        <v>422488.98</v>
      </c>
      <c r="E66" s="145">
        <v>115502</v>
      </c>
      <c r="F66" s="122">
        <v>5.4144362510963877E-2</v>
      </c>
      <c r="G66" s="122">
        <v>-9.477644108311456E-2</v>
      </c>
      <c r="H66" s="122">
        <v>3.8663681641112381E-4</v>
      </c>
      <c r="I66" s="77"/>
    </row>
    <row r="67" spans="1:9" x14ac:dyDescent="0.45">
      <c r="A67" s="135" t="s">
        <v>100</v>
      </c>
      <c r="B67" s="144">
        <v>0</v>
      </c>
      <c r="C67" s="145">
        <v>0</v>
      </c>
      <c r="D67" s="144">
        <v>304493.89</v>
      </c>
      <c r="E67" s="145">
        <v>90220</v>
      </c>
      <c r="F67" s="122"/>
      <c r="G67" s="122"/>
      <c r="H67" s="122">
        <v>3.0200666288559142E-4</v>
      </c>
      <c r="I67" s="77"/>
    </row>
    <row r="68" spans="1:9" x14ac:dyDescent="0.45">
      <c r="A68" s="135" t="s">
        <v>119</v>
      </c>
      <c r="B68" s="144">
        <v>0</v>
      </c>
      <c r="C68" s="145">
        <v>0</v>
      </c>
      <c r="D68" s="144">
        <v>190375.6</v>
      </c>
      <c r="E68" s="145">
        <v>72380</v>
      </c>
      <c r="F68" s="122"/>
      <c r="G68" s="122"/>
      <c r="H68" s="122">
        <v>2.4228820948414E-4</v>
      </c>
      <c r="I68" s="77"/>
    </row>
    <row r="69" spans="1:9" x14ac:dyDescent="0.45">
      <c r="A69" s="135" t="s">
        <v>61</v>
      </c>
      <c r="B69" s="144">
        <v>256905.3</v>
      </c>
      <c r="C69" s="145">
        <v>90103</v>
      </c>
      <c r="D69" s="144">
        <v>104261.75999999999</v>
      </c>
      <c r="E69" s="145">
        <v>47778</v>
      </c>
      <c r="F69" s="122">
        <v>-0.59416267395028444</v>
      </c>
      <c r="G69" s="122">
        <v>-0.46974018623131308</v>
      </c>
      <c r="H69" s="122">
        <v>1.5993431987749711E-4</v>
      </c>
      <c r="I69" s="77"/>
    </row>
    <row r="70" spans="1:9" x14ac:dyDescent="0.45">
      <c r="A70" s="135" t="s">
        <v>109</v>
      </c>
      <c r="B70" s="144">
        <v>202250</v>
      </c>
      <c r="C70" s="145">
        <v>57000</v>
      </c>
      <c r="D70" s="144">
        <v>0</v>
      </c>
      <c r="E70" s="145">
        <v>0</v>
      </c>
      <c r="F70" s="122">
        <v>-1</v>
      </c>
      <c r="G70" s="122">
        <v>-1</v>
      </c>
      <c r="H70" s="122">
        <v>0</v>
      </c>
      <c r="I70" s="77"/>
    </row>
    <row r="71" spans="1:9" x14ac:dyDescent="0.45">
      <c r="A71" s="135" t="s">
        <v>64</v>
      </c>
      <c r="B71" s="144">
        <v>108201.45</v>
      </c>
      <c r="C71" s="145">
        <v>48369</v>
      </c>
      <c r="D71" s="144">
        <v>0</v>
      </c>
      <c r="E71" s="145">
        <v>0</v>
      </c>
      <c r="F71" s="122">
        <v>-1</v>
      </c>
      <c r="G71" s="122">
        <v>-1</v>
      </c>
      <c r="H71" s="122">
        <v>0</v>
      </c>
      <c r="I71" s="77"/>
    </row>
    <row r="72" spans="1:9" ht="16.5" thickBot="1" x14ac:dyDescent="0.5">
      <c r="A72" s="135" t="s">
        <v>59</v>
      </c>
      <c r="B72" s="144">
        <v>84733.79</v>
      </c>
      <c r="C72" s="145">
        <v>36242</v>
      </c>
      <c r="D72" s="144">
        <v>0</v>
      </c>
      <c r="E72" s="145">
        <v>0</v>
      </c>
      <c r="F72" s="122">
        <v>-1</v>
      </c>
      <c r="G72" s="122">
        <v>-1</v>
      </c>
      <c r="H72" s="122">
        <v>0</v>
      </c>
      <c r="I72" s="77"/>
    </row>
    <row r="73" spans="1:9" ht="16.5" thickBot="1" x14ac:dyDescent="0.5">
      <c r="A73" s="140" t="s">
        <v>46</v>
      </c>
      <c r="B73" s="141">
        <v>8314477.2699999996</v>
      </c>
      <c r="C73" s="142">
        <v>3632125</v>
      </c>
      <c r="D73" s="141">
        <v>7010162.29</v>
      </c>
      <c r="E73" s="142">
        <v>3371047</v>
      </c>
      <c r="F73" s="143">
        <v>-0.15687275791903141</v>
      </c>
      <c r="G73" s="143">
        <v>-7.1880235399387371E-2</v>
      </c>
      <c r="H73" s="143">
        <v>1.128440096320643E-2</v>
      </c>
      <c r="I73" s="77"/>
    </row>
    <row r="74" spans="1:9" x14ac:dyDescent="0.45">
      <c r="A74" s="135" t="s">
        <v>45</v>
      </c>
      <c r="B74" s="144">
        <v>5450607.4299999997</v>
      </c>
      <c r="C74" s="145">
        <v>2461130</v>
      </c>
      <c r="D74" s="144">
        <v>3705716.69</v>
      </c>
      <c r="E74" s="145">
        <v>1975473</v>
      </c>
      <c r="F74" s="122">
        <v>-0.32012775867808191</v>
      </c>
      <c r="G74" s="122">
        <v>-0.19733090084635921</v>
      </c>
      <c r="H74" s="122">
        <v>6.6127910480003101E-3</v>
      </c>
      <c r="I74" s="77"/>
    </row>
    <row r="75" spans="1:9" x14ac:dyDescent="0.45">
      <c r="A75" s="135" t="s">
        <v>72</v>
      </c>
      <c r="B75" s="144">
        <v>1695327.58</v>
      </c>
      <c r="C75" s="145">
        <v>683141</v>
      </c>
      <c r="D75" s="144">
        <v>1909775.24</v>
      </c>
      <c r="E75" s="145">
        <v>863633</v>
      </c>
      <c r="F75" s="122">
        <v>0.12649334708516921</v>
      </c>
      <c r="G75" s="122">
        <v>0.26420899931346531</v>
      </c>
      <c r="H75" s="122">
        <v>2.89096564273855E-3</v>
      </c>
      <c r="I75" s="77"/>
    </row>
    <row r="76" spans="1:9" x14ac:dyDescent="0.45">
      <c r="A76" s="135" t="s">
        <v>108</v>
      </c>
      <c r="B76" s="144">
        <v>944606.36</v>
      </c>
      <c r="C76" s="145">
        <v>396825</v>
      </c>
      <c r="D76" s="144">
        <v>683332.5</v>
      </c>
      <c r="E76" s="145">
        <v>259922</v>
      </c>
      <c r="F76" s="122">
        <v>-0.27659549105724851</v>
      </c>
      <c r="G76" s="122">
        <v>-0.34499590499590499</v>
      </c>
      <c r="H76" s="122">
        <v>8.70075103419959E-4</v>
      </c>
      <c r="I76" s="77"/>
    </row>
    <row r="77" spans="1:9" x14ac:dyDescent="0.45">
      <c r="A77" s="135" t="s">
        <v>68</v>
      </c>
      <c r="B77" s="144">
        <v>112891.65</v>
      </c>
      <c r="C77" s="145">
        <v>48039</v>
      </c>
      <c r="D77" s="144">
        <v>432918.36</v>
      </c>
      <c r="E77" s="145">
        <v>165426</v>
      </c>
      <c r="F77" s="122">
        <v>2.834812937892218</v>
      </c>
      <c r="G77" s="122">
        <v>2.4435770936114412</v>
      </c>
      <c r="H77" s="122">
        <v>5.5375475742088062E-4</v>
      </c>
      <c r="I77" s="77"/>
    </row>
    <row r="78" spans="1:9" ht="14.4" customHeight="1" x14ac:dyDescent="0.45">
      <c r="A78" s="135" t="s">
        <v>127</v>
      </c>
      <c r="B78" s="144">
        <v>0</v>
      </c>
      <c r="C78" s="145">
        <v>0</v>
      </c>
      <c r="D78" s="144">
        <v>145600</v>
      </c>
      <c r="E78" s="145">
        <v>57320</v>
      </c>
      <c r="F78" s="122"/>
      <c r="G78" s="122"/>
      <c r="H78" s="122">
        <v>1.9187565857461871E-4</v>
      </c>
      <c r="I78" s="77"/>
    </row>
    <row r="79" spans="1:9" x14ac:dyDescent="0.45">
      <c r="A79" s="135" t="s">
        <v>121</v>
      </c>
      <c r="B79" s="144">
        <v>0</v>
      </c>
      <c r="C79" s="145">
        <v>0</v>
      </c>
      <c r="D79" s="144">
        <v>132819.5</v>
      </c>
      <c r="E79" s="145">
        <v>49273</v>
      </c>
      <c r="F79" s="122"/>
      <c r="G79" s="122"/>
      <c r="H79" s="122">
        <v>1.6493875305211421E-4</v>
      </c>
      <c r="I79" s="77"/>
    </row>
    <row r="80" spans="1:9" ht="16.5" thickBot="1" x14ac:dyDescent="0.5">
      <c r="A80" s="135" t="s">
        <v>99</v>
      </c>
      <c r="B80" s="144">
        <v>111044.25</v>
      </c>
      <c r="C80" s="145">
        <v>42990</v>
      </c>
      <c r="D80" s="144">
        <v>0</v>
      </c>
      <c r="E80" s="145">
        <v>0</v>
      </c>
      <c r="F80" s="122">
        <v>-1</v>
      </c>
      <c r="G80" s="122">
        <v>-1</v>
      </c>
      <c r="H80" s="122">
        <v>0</v>
      </c>
      <c r="I80" s="77"/>
    </row>
    <row r="81" spans="1:12" s="192" customFormat="1" ht="16.5" thickBot="1" x14ac:dyDescent="0.5">
      <c r="A81" s="140" t="s">
        <v>54</v>
      </c>
      <c r="B81" s="141">
        <v>438391.9</v>
      </c>
      <c r="C81" s="142">
        <v>174893</v>
      </c>
      <c r="D81" s="141">
        <v>343011</v>
      </c>
      <c r="E81" s="142">
        <v>140653</v>
      </c>
      <c r="F81" s="143">
        <v>-0.21756994141543221</v>
      </c>
      <c r="G81" s="143">
        <v>-0.195776846414665</v>
      </c>
      <c r="H81" s="143">
        <v>4.7082845438757592E-4</v>
      </c>
      <c r="I81" s="77"/>
      <c r="J81" s="1"/>
      <c r="K81" s="1"/>
      <c r="L81" s="1"/>
    </row>
    <row r="82" spans="1:12" ht="16.5" thickBot="1" x14ac:dyDescent="0.5">
      <c r="A82" s="152" t="s">
        <v>55</v>
      </c>
      <c r="B82" s="153">
        <v>438391.9</v>
      </c>
      <c r="C82" s="154">
        <v>174893</v>
      </c>
      <c r="D82" s="153">
        <v>343011</v>
      </c>
      <c r="E82" s="154">
        <v>140653</v>
      </c>
      <c r="F82" s="177">
        <v>-0.21756994141543221</v>
      </c>
      <c r="G82" s="177">
        <v>-0.195776846414665</v>
      </c>
      <c r="H82" s="177">
        <v>4.7082845438757592E-4</v>
      </c>
      <c r="I82" s="77"/>
    </row>
    <row r="83" spans="1:12" ht="16.5" thickBot="1" x14ac:dyDescent="0.5">
      <c r="A83" s="140" t="s">
        <v>49</v>
      </c>
      <c r="B83" s="141">
        <f>+B12+B14+B16+B40+B57+B73+B81</f>
        <v>606151241.76999998</v>
      </c>
      <c r="C83" s="142">
        <f>+C12+C14+C16+C40+C57+C73+C81</f>
        <v>253851773</v>
      </c>
      <c r="D83" s="141">
        <f>+D12+D14+D16+D40+D57+D73+D81</f>
        <v>711568825.43999994</v>
      </c>
      <c r="E83" s="142">
        <f>+E12+E14+E16+E40+E57+E73+E81</f>
        <v>298735131</v>
      </c>
      <c r="F83" s="143">
        <f>+D83/B83-1</f>
        <v>0.17391300455340808</v>
      </c>
      <c r="G83" s="143">
        <f>+E83/C83-1</f>
        <v>0.1768093146231442</v>
      </c>
      <c r="H83" s="143">
        <f>+H12+H14+H16+H57+H81+H73+H40</f>
        <v>1</v>
      </c>
      <c r="I83" s="77"/>
    </row>
    <row r="84" spans="1:12" ht="16.5" thickBot="1" x14ac:dyDescent="0.5">
      <c r="A84" s="146"/>
      <c r="B84" s="147"/>
      <c r="C84" s="148"/>
      <c r="D84" s="147"/>
      <c r="E84" s="148"/>
      <c r="F84" s="149"/>
      <c r="G84" s="149"/>
      <c r="H84" s="149"/>
      <c r="I84" s="77"/>
    </row>
    <row r="85" spans="1:12" ht="16.5" thickBot="1" x14ac:dyDescent="0.5">
      <c r="A85" s="240" t="s">
        <v>47</v>
      </c>
      <c r="B85" s="242">
        <v>45748</v>
      </c>
      <c r="C85" s="243"/>
      <c r="D85" s="242">
        <v>46113</v>
      </c>
      <c r="E85" s="243"/>
      <c r="F85" s="254" t="s">
        <v>101</v>
      </c>
      <c r="G85" s="256" t="s">
        <v>112</v>
      </c>
      <c r="H85" s="126"/>
      <c r="I85" s="77"/>
    </row>
    <row r="86" spans="1:12" ht="16.5" thickBot="1" x14ac:dyDescent="0.5">
      <c r="A86" s="253"/>
      <c r="B86" s="65" t="s">
        <v>4</v>
      </c>
      <c r="C86" s="45" t="s">
        <v>0</v>
      </c>
      <c r="D86" s="66" t="s">
        <v>4</v>
      </c>
      <c r="E86" s="45" t="s">
        <v>0</v>
      </c>
      <c r="F86" s="255"/>
      <c r="G86" s="257"/>
      <c r="H86" s="123"/>
      <c r="I86" s="77"/>
    </row>
    <row r="87" spans="1:12" x14ac:dyDescent="0.45">
      <c r="A87" s="134" t="s">
        <v>41</v>
      </c>
      <c r="B87" s="150">
        <v>243594066.27000001</v>
      </c>
      <c r="C87" s="151">
        <v>116874411</v>
      </c>
      <c r="D87" s="150">
        <v>325113625.61000001</v>
      </c>
      <c r="E87" s="151">
        <v>156883810</v>
      </c>
      <c r="F87" s="128">
        <f>+C87/$C$83</f>
        <v>0.46040415482936176</v>
      </c>
      <c r="G87" s="128">
        <f t="shared" ref="G87:G118" si="0">+E87/$E$83</f>
        <v>0.52516022964838371</v>
      </c>
      <c r="H87" s="245">
        <f>SUM(G87:G96)</f>
        <v>0.8984537610342187</v>
      </c>
      <c r="I87" s="77"/>
    </row>
    <row r="88" spans="1:12" x14ac:dyDescent="0.45">
      <c r="A88" s="135" t="s">
        <v>82</v>
      </c>
      <c r="B88" s="144">
        <v>137415838.03</v>
      </c>
      <c r="C88" s="145">
        <v>47313530</v>
      </c>
      <c r="D88" s="144">
        <v>194630516.16999999</v>
      </c>
      <c r="E88" s="145">
        <v>65405643</v>
      </c>
      <c r="F88" s="129">
        <f t="shared" ref="F88:F118" si="1">+C88/$C$83</f>
        <v>0.18638250755885011</v>
      </c>
      <c r="G88" s="129">
        <f t="shared" si="0"/>
        <v>0.21894191948920799</v>
      </c>
      <c r="H88" s="246"/>
      <c r="I88" s="1"/>
    </row>
    <row r="89" spans="1:12" x14ac:dyDescent="0.45">
      <c r="A89" s="135" t="s">
        <v>40</v>
      </c>
      <c r="B89" s="144">
        <v>39685676.509999998</v>
      </c>
      <c r="C89" s="145">
        <v>16818041</v>
      </c>
      <c r="D89" s="144">
        <v>34062403.130000003</v>
      </c>
      <c r="E89" s="145">
        <v>14531549</v>
      </c>
      <c r="F89" s="124">
        <f t="shared" si="1"/>
        <v>6.6251422242380786E-2</v>
      </c>
      <c r="G89" s="131">
        <f t="shared" si="0"/>
        <v>4.8643589226872681E-2</v>
      </c>
      <c r="H89" s="246"/>
      <c r="I89" s="115"/>
      <c r="J89" s="58"/>
    </row>
    <row r="90" spans="1:12" x14ac:dyDescent="0.45">
      <c r="A90" s="135" t="s">
        <v>39</v>
      </c>
      <c r="B90" s="144">
        <v>25695429.670000002</v>
      </c>
      <c r="C90" s="145">
        <v>10462126</v>
      </c>
      <c r="D90" s="144">
        <v>18282992.059999999</v>
      </c>
      <c r="E90" s="145">
        <v>7337246</v>
      </c>
      <c r="F90" s="129">
        <f t="shared" si="1"/>
        <v>4.1213523452522827E-2</v>
      </c>
      <c r="G90" s="129">
        <f t="shared" si="0"/>
        <v>2.4561041667375907E-2</v>
      </c>
      <c r="H90" s="246"/>
      <c r="J90" s="58"/>
    </row>
    <row r="91" spans="1:12" x14ac:dyDescent="0.45">
      <c r="A91" s="135" t="s">
        <v>38</v>
      </c>
      <c r="B91" s="144">
        <v>33025134.77</v>
      </c>
      <c r="C91" s="145">
        <v>13496443</v>
      </c>
      <c r="D91" s="144">
        <v>16535585.630000001</v>
      </c>
      <c r="E91" s="145">
        <v>6595296</v>
      </c>
      <c r="F91" s="129">
        <f t="shared" si="1"/>
        <v>5.316662885785714E-2</v>
      </c>
      <c r="G91" s="129">
        <f t="shared" si="0"/>
        <v>2.2077403410581797E-2</v>
      </c>
      <c r="H91" s="246"/>
      <c r="J91" s="58"/>
    </row>
    <row r="92" spans="1:12" x14ac:dyDescent="0.45">
      <c r="A92" s="135" t="s">
        <v>37</v>
      </c>
      <c r="B92" s="144">
        <v>16037234.130000001</v>
      </c>
      <c r="C92" s="145">
        <v>6877911</v>
      </c>
      <c r="D92" s="144">
        <v>12425478.880000001</v>
      </c>
      <c r="E92" s="145">
        <v>5688343</v>
      </c>
      <c r="F92" s="129">
        <f t="shared" si="1"/>
        <v>2.7094201150212174E-2</v>
      </c>
      <c r="G92" s="129">
        <f t="shared" si="0"/>
        <v>1.9041426366422233E-2</v>
      </c>
      <c r="H92" s="246"/>
      <c r="J92" s="58"/>
    </row>
    <row r="93" spans="1:12" x14ac:dyDescent="0.45">
      <c r="A93" s="135" t="s">
        <v>76</v>
      </c>
      <c r="B93" s="144">
        <v>6440212.46</v>
      </c>
      <c r="C93" s="145">
        <v>2456230</v>
      </c>
      <c r="D93" s="144">
        <v>9735566.2300000004</v>
      </c>
      <c r="E93" s="145">
        <v>3827596</v>
      </c>
      <c r="F93" s="129">
        <f t="shared" si="1"/>
        <v>9.6758433907018649E-3</v>
      </c>
      <c r="G93" s="129">
        <f t="shared" si="0"/>
        <v>1.2812674516007962E-2</v>
      </c>
      <c r="H93" s="246"/>
      <c r="J93" s="58"/>
    </row>
    <row r="94" spans="1:12" x14ac:dyDescent="0.45">
      <c r="A94" s="135" t="s">
        <v>84</v>
      </c>
      <c r="B94" s="144">
        <v>7014993.5499999998</v>
      </c>
      <c r="C94" s="145">
        <v>1984280</v>
      </c>
      <c r="D94" s="144">
        <v>9798984.6099999994</v>
      </c>
      <c r="E94" s="145">
        <v>2858706</v>
      </c>
      <c r="F94" s="129">
        <f t="shared" si="1"/>
        <v>7.8166875753906979E-3</v>
      </c>
      <c r="G94" s="129">
        <f t="shared" si="0"/>
        <v>9.5693666507539084E-3</v>
      </c>
      <c r="H94" s="246"/>
      <c r="I94" s="115"/>
      <c r="J94" s="58"/>
    </row>
    <row r="95" spans="1:12" x14ac:dyDescent="0.45">
      <c r="A95" s="135" t="s">
        <v>75</v>
      </c>
      <c r="B95" s="144">
        <v>9331367.4600000009</v>
      </c>
      <c r="C95" s="145">
        <v>2978212</v>
      </c>
      <c r="D95" s="144">
        <v>7788780.4500000002</v>
      </c>
      <c r="E95" s="145">
        <v>2670512</v>
      </c>
      <c r="F95" s="129">
        <f t="shared" si="1"/>
        <v>1.1732090600761729E-2</v>
      </c>
      <c r="G95" s="129">
        <f t="shared" si="0"/>
        <v>8.9393972214135073E-3</v>
      </c>
      <c r="H95" s="246"/>
      <c r="I95" s="115"/>
      <c r="J95" s="58"/>
    </row>
    <row r="96" spans="1:12" ht="16.5" thickBot="1" x14ac:dyDescent="0.5">
      <c r="A96" s="152" t="s">
        <v>42</v>
      </c>
      <c r="B96" s="153">
        <v>6842326.8399999999</v>
      </c>
      <c r="C96" s="154">
        <v>2994046</v>
      </c>
      <c r="D96" s="153">
        <v>6365446.6500000004</v>
      </c>
      <c r="E96" s="154">
        <v>2601001</v>
      </c>
      <c r="F96" s="130">
        <f t="shared" si="1"/>
        <v>1.1794465583661691E-2</v>
      </c>
      <c r="G96" s="130">
        <f t="shared" si="0"/>
        <v>8.7067128371989162E-3</v>
      </c>
      <c r="H96" s="247"/>
      <c r="I96" s="115"/>
      <c r="J96" s="58"/>
    </row>
    <row r="97" spans="1:10" x14ac:dyDescent="0.45">
      <c r="A97" s="134" t="s">
        <v>85</v>
      </c>
      <c r="B97" s="150">
        <v>8636373.4900000002</v>
      </c>
      <c r="C97" s="151">
        <v>2745262</v>
      </c>
      <c r="D97" s="175">
        <v>7681465.8899999997</v>
      </c>
      <c r="E97" s="151">
        <v>2383359</v>
      </c>
      <c r="F97" s="128">
        <f>+C97/$C$83</f>
        <v>1.0814429095990596E-2</v>
      </c>
      <c r="G97" s="166">
        <f t="shared" si="0"/>
        <v>7.9781677903828455E-3</v>
      </c>
      <c r="H97" s="127"/>
      <c r="I97" s="115"/>
      <c r="J97" s="58"/>
    </row>
    <row r="98" spans="1:10" x14ac:dyDescent="0.45">
      <c r="A98" s="135" t="s">
        <v>34</v>
      </c>
      <c r="B98" s="144">
        <v>3877847.52</v>
      </c>
      <c r="C98" s="145">
        <v>1541641</v>
      </c>
      <c r="D98" s="175">
        <v>5499501.8300000001</v>
      </c>
      <c r="E98" s="145">
        <v>2216011</v>
      </c>
      <c r="F98" s="129">
        <f t="shared" si="1"/>
        <v>6.0729967798964319E-3</v>
      </c>
      <c r="G98" s="166">
        <f t="shared" si="0"/>
        <v>7.4179792399441634E-3</v>
      </c>
      <c r="H98" s="127"/>
      <c r="I98" s="115"/>
      <c r="J98" s="58"/>
    </row>
    <row r="99" spans="1:10" x14ac:dyDescent="0.45">
      <c r="A99" s="135" t="s">
        <v>45</v>
      </c>
      <c r="B99" s="144">
        <v>5450607.4299999997</v>
      </c>
      <c r="C99" s="145">
        <v>2461130</v>
      </c>
      <c r="D99" s="175">
        <v>3705716.69</v>
      </c>
      <c r="E99" s="145">
        <v>1975473</v>
      </c>
      <c r="F99" s="129">
        <f t="shared" si="1"/>
        <v>9.6951459937213037E-3</v>
      </c>
      <c r="G99" s="166">
        <f t="shared" si="0"/>
        <v>6.6127910480003101E-3</v>
      </c>
      <c r="H99" s="125"/>
      <c r="I99" s="115"/>
      <c r="J99" s="58"/>
    </row>
    <row r="100" spans="1:10" x14ac:dyDescent="0.45">
      <c r="A100" s="135" t="s">
        <v>48</v>
      </c>
      <c r="B100" s="144">
        <v>2621836.11</v>
      </c>
      <c r="C100" s="145">
        <v>1160562</v>
      </c>
      <c r="D100" s="175">
        <v>4353405.9800000004</v>
      </c>
      <c r="E100" s="145">
        <v>1874677</v>
      </c>
      <c r="F100" s="129">
        <f t="shared" si="1"/>
        <v>4.5718097072341502E-3</v>
      </c>
      <c r="G100" s="166">
        <f t="shared" si="0"/>
        <v>6.2753817862821097E-3</v>
      </c>
      <c r="H100" s="125"/>
      <c r="I100" s="115"/>
      <c r="J100" s="58"/>
    </row>
    <row r="101" spans="1:10" x14ac:dyDescent="0.45">
      <c r="A101" s="135" t="s">
        <v>78</v>
      </c>
      <c r="B101" s="144">
        <v>4042159.38</v>
      </c>
      <c r="C101" s="145">
        <v>1660067</v>
      </c>
      <c r="D101" s="175">
        <v>4674410.74</v>
      </c>
      <c r="E101" s="145">
        <v>1860146</v>
      </c>
      <c r="F101" s="129">
        <f t="shared" si="1"/>
        <v>6.5395131197291262E-3</v>
      </c>
      <c r="G101" s="166">
        <f t="shared" si="0"/>
        <v>6.2267400348036068E-3</v>
      </c>
      <c r="H101" s="125"/>
      <c r="I101" s="115"/>
      <c r="J101" s="58"/>
    </row>
    <row r="102" spans="1:10" x14ac:dyDescent="0.45">
      <c r="A102" s="135" t="s">
        <v>62</v>
      </c>
      <c r="B102" s="144">
        <v>7872097.1100000003</v>
      </c>
      <c r="C102" s="145">
        <v>3434616</v>
      </c>
      <c r="D102" s="175">
        <v>4229338.07</v>
      </c>
      <c r="E102" s="145">
        <v>1818566</v>
      </c>
      <c r="F102" s="129">
        <f t="shared" si="1"/>
        <v>1.3530005953513667E-2</v>
      </c>
      <c r="G102" s="166">
        <f t="shared" si="0"/>
        <v>6.087553191057399E-3</v>
      </c>
      <c r="H102" s="125"/>
      <c r="I102" s="115"/>
      <c r="J102" s="58"/>
    </row>
    <row r="103" spans="1:10" x14ac:dyDescent="0.45">
      <c r="A103" s="135" t="s">
        <v>43</v>
      </c>
      <c r="B103" s="144">
        <v>1522428.1</v>
      </c>
      <c r="C103" s="145">
        <v>602333</v>
      </c>
      <c r="D103" s="175">
        <v>4079004.65</v>
      </c>
      <c r="E103" s="145">
        <v>1704740</v>
      </c>
      <c r="F103" s="129">
        <f t="shared" si="1"/>
        <v>2.3727744458180325E-3</v>
      </c>
      <c r="G103" s="166">
        <f t="shared" si="0"/>
        <v>5.7065266957169493E-3</v>
      </c>
      <c r="H103" s="125"/>
      <c r="I103" s="115"/>
      <c r="J103" s="58"/>
    </row>
    <row r="104" spans="1:10" x14ac:dyDescent="0.45">
      <c r="A104" s="135" t="s">
        <v>97</v>
      </c>
      <c r="B104" s="144">
        <v>2137151.1800000002</v>
      </c>
      <c r="C104" s="145">
        <v>858321</v>
      </c>
      <c r="D104" s="175">
        <v>3280224.14</v>
      </c>
      <c r="E104" s="145">
        <v>1373436</v>
      </c>
      <c r="F104" s="129">
        <f t="shared" si="1"/>
        <v>3.3811896992344426E-3</v>
      </c>
      <c r="G104" s="166">
        <f t="shared" si="0"/>
        <v>4.5975041348585146E-3</v>
      </c>
      <c r="H104" s="125"/>
      <c r="I104" s="115"/>
      <c r="J104" s="58"/>
    </row>
    <row r="105" spans="1:10" x14ac:dyDescent="0.45">
      <c r="A105" s="135" t="s">
        <v>35</v>
      </c>
      <c r="B105" s="144">
        <v>3951146.59</v>
      </c>
      <c r="C105" s="145">
        <v>1738017</v>
      </c>
      <c r="D105" s="175">
        <v>2950110.4</v>
      </c>
      <c r="E105" s="145">
        <v>1259892</v>
      </c>
      <c r="F105" s="129">
        <f t="shared" si="1"/>
        <v>6.846582080007769E-3</v>
      </c>
      <c r="G105" s="166">
        <f t="shared" si="0"/>
        <v>4.2174216195550165E-3</v>
      </c>
      <c r="H105" s="125"/>
      <c r="I105" s="115"/>
      <c r="J105" s="58"/>
    </row>
    <row r="106" spans="1:10" x14ac:dyDescent="0.45">
      <c r="A106" s="135" t="s">
        <v>73</v>
      </c>
      <c r="B106" s="144">
        <v>1887014.75</v>
      </c>
      <c r="C106" s="145">
        <v>712918</v>
      </c>
      <c r="D106" s="175">
        <v>3567033.73</v>
      </c>
      <c r="E106" s="145">
        <v>1225131</v>
      </c>
      <c r="F106" s="129">
        <f t="shared" si="1"/>
        <v>2.8084026815128841E-3</v>
      </c>
      <c r="G106" s="166">
        <f t="shared" si="0"/>
        <v>4.1010610164895541E-3</v>
      </c>
      <c r="H106" s="125"/>
      <c r="I106" s="115"/>
      <c r="J106" s="58"/>
    </row>
    <row r="107" spans="1:10" x14ac:dyDescent="0.45">
      <c r="A107" s="135" t="s">
        <v>86</v>
      </c>
      <c r="B107" s="144">
        <v>1707151.94</v>
      </c>
      <c r="C107" s="145">
        <v>743013</v>
      </c>
      <c r="D107" s="175">
        <v>2828968.46</v>
      </c>
      <c r="E107" s="145">
        <v>1129489</v>
      </c>
      <c r="F107" s="129">
        <f t="shared" si="1"/>
        <v>2.9269561178128941E-3</v>
      </c>
      <c r="G107" s="166">
        <f t="shared" si="0"/>
        <v>3.7809044962977588E-3</v>
      </c>
      <c r="H107" s="125"/>
      <c r="I107" s="115"/>
      <c r="J107" s="58"/>
    </row>
    <row r="108" spans="1:10" x14ac:dyDescent="0.45">
      <c r="A108" s="135" t="s">
        <v>77</v>
      </c>
      <c r="B108" s="144">
        <v>1931823.79</v>
      </c>
      <c r="C108" s="145">
        <v>809524</v>
      </c>
      <c r="D108" s="175">
        <v>2529126.58</v>
      </c>
      <c r="E108" s="145">
        <v>1106137</v>
      </c>
      <c r="F108" s="129">
        <f t="shared" si="1"/>
        <v>3.1889633483079909E-3</v>
      </c>
      <c r="G108" s="166">
        <f t="shared" si="0"/>
        <v>3.7027349153655451E-3</v>
      </c>
      <c r="H108" s="125"/>
      <c r="I108" s="115"/>
      <c r="J108" s="58"/>
    </row>
    <row r="109" spans="1:10" x14ac:dyDescent="0.45">
      <c r="A109" s="135" t="s">
        <v>83</v>
      </c>
      <c r="B109" s="144">
        <v>6635413.54</v>
      </c>
      <c r="C109" s="145">
        <v>2157842</v>
      </c>
      <c r="D109" s="175">
        <v>3470913.96</v>
      </c>
      <c r="E109" s="145">
        <v>1066269</v>
      </c>
      <c r="F109" s="129">
        <f t="shared" si="1"/>
        <v>8.5004015315662176E-3</v>
      </c>
      <c r="G109" s="166">
        <f t="shared" si="0"/>
        <v>3.5692789007798348E-3</v>
      </c>
      <c r="H109" s="125"/>
      <c r="I109" s="115"/>
      <c r="J109" s="58"/>
    </row>
    <row r="110" spans="1:10" x14ac:dyDescent="0.45">
      <c r="A110" s="135" t="s">
        <v>72</v>
      </c>
      <c r="B110" s="144">
        <v>1695327.58</v>
      </c>
      <c r="C110" s="145">
        <v>683141</v>
      </c>
      <c r="D110" s="175">
        <v>1909775.24</v>
      </c>
      <c r="E110" s="145">
        <v>863633</v>
      </c>
      <c r="F110" s="129">
        <f t="shared" si="1"/>
        <v>2.6911019447557688E-3</v>
      </c>
      <c r="G110" s="166">
        <f t="shared" si="0"/>
        <v>2.8909656427385504E-3</v>
      </c>
      <c r="H110" s="125"/>
      <c r="I110" s="115"/>
      <c r="J110" s="58"/>
    </row>
    <row r="111" spans="1:10" x14ac:dyDescent="0.45">
      <c r="A111" s="135" t="s">
        <v>80</v>
      </c>
      <c r="B111" s="144">
        <v>321609</v>
      </c>
      <c r="C111" s="145">
        <v>105822</v>
      </c>
      <c r="D111" s="175">
        <v>2590844.23</v>
      </c>
      <c r="E111" s="145">
        <v>828834</v>
      </c>
      <c r="F111" s="129">
        <f t="shared" si="1"/>
        <v>4.1686531769860829E-4</v>
      </c>
      <c r="G111" s="166">
        <f t="shared" si="0"/>
        <v>2.7744778366893849E-3</v>
      </c>
      <c r="H111" s="125"/>
      <c r="I111" s="115"/>
      <c r="J111" s="58"/>
    </row>
    <row r="112" spans="1:10" x14ac:dyDescent="0.45">
      <c r="A112" s="135" t="s">
        <v>44</v>
      </c>
      <c r="B112" s="144">
        <v>2551294.19</v>
      </c>
      <c r="C112" s="145">
        <v>893851</v>
      </c>
      <c r="D112" s="175">
        <v>2205800.9300000002</v>
      </c>
      <c r="E112" s="145">
        <v>821329</v>
      </c>
      <c r="F112" s="129">
        <f t="shared" si="1"/>
        <v>3.5211532676590758E-3</v>
      </c>
      <c r="G112" s="166">
        <f t="shared" si="0"/>
        <v>2.7493552474081129E-3</v>
      </c>
      <c r="H112" s="125"/>
      <c r="I112" s="115"/>
      <c r="J112" s="58"/>
    </row>
    <row r="113" spans="1:10" x14ac:dyDescent="0.45">
      <c r="A113" s="135" t="s">
        <v>33</v>
      </c>
      <c r="B113" s="144">
        <v>792813.47</v>
      </c>
      <c r="C113" s="145">
        <v>382943</v>
      </c>
      <c r="D113" s="175">
        <v>1395689.6</v>
      </c>
      <c r="E113" s="145">
        <v>588929</v>
      </c>
      <c r="F113" s="129">
        <f t="shared" si="1"/>
        <v>1.508529940423146E-3</v>
      </c>
      <c r="G113" s="166">
        <f t="shared" si="0"/>
        <v>1.9714085786582628E-3</v>
      </c>
      <c r="H113" s="125"/>
      <c r="I113" s="115"/>
      <c r="J113" s="58"/>
    </row>
    <row r="114" spans="1:10" x14ac:dyDescent="0.45">
      <c r="A114" s="135" t="s">
        <v>56</v>
      </c>
      <c r="B114" s="144">
        <v>4510810.21</v>
      </c>
      <c r="C114" s="145">
        <v>1734522</v>
      </c>
      <c r="D114" s="175">
        <v>1528082.56</v>
      </c>
      <c r="E114" s="145">
        <v>578005</v>
      </c>
      <c r="F114" s="129">
        <f t="shared" si="1"/>
        <v>6.832814202956148E-3</v>
      </c>
      <c r="G114" s="166">
        <f t="shared" si="0"/>
        <v>1.9348410682906926E-3</v>
      </c>
      <c r="H114" s="125"/>
      <c r="I114" s="115"/>
      <c r="J114" s="58"/>
    </row>
    <row r="115" spans="1:10" x14ac:dyDescent="0.45">
      <c r="A115" s="135" t="s">
        <v>69</v>
      </c>
      <c r="B115" s="144">
        <v>581929.93999999994</v>
      </c>
      <c r="C115" s="145">
        <v>225820</v>
      </c>
      <c r="D115" s="175">
        <v>1529499.34</v>
      </c>
      <c r="E115" s="145">
        <v>548009</v>
      </c>
      <c r="F115" s="129">
        <f t="shared" si="1"/>
        <v>8.8957424772447816E-4</v>
      </c>
      <c r="G115" s="166">
        <f t="shared" si="0"/>
        <v>1.8344310498921534E-3</v>
      </c>
      <c r="H115" s="125"/>
      <c r="I115" s="115"/>
      <c r="J115" s="58"/>
    </row>
    <row r="116" spans="1:10" x14ac:dyDescent="0.45">
      <c r="A116" s="135" t="s">
        <v>87</v>
      </c>
      <c r="B116" s="144">
        <v>318329.7</v>
      </c>
      <c r="C116" s="145">
        <v>121313</v>
      </c>
      <c r="D116" s="175">
        <v>1326700.76</v>
      </c>
      <c r="E116" s="145">
        <v>537779</v>
      </c>
      <c r="F116" s="129">
        <f t="shared" si="1"/>
        <v>4.7788911838720938E-4</v>
      </c>
      <c r="G116" s="166">
        <f t="shared" si="0"/>
        <v>1.800186667700626E-3</v>
      </c>
      <c r="H116" s="125"/>
      <c r="I116" s="115"/>
      <c r="J116" s="58"/>
    </row>
    <row r="117" spans="1:10" x14ac:dyDescent="0.45">
      <c r="A117" s="135" t="s">
        <v>81</v>
      </c>
      <c r="B117" s="144">
        <v>1027771.35</v>
      </c>
      <c r="C117" s="145">
        <v>459623</v>
      </c>
      <c r="D117" s="175">
        <v>1164456.47</v>
      </c>
      <c r="E117" s="145">
        <v>527866</v>
      </c>
      <c r="F117" s="129">
        <f t="shared" si="1"/>
        <v>1.810595981143689E-3</v>
      </c>
      <c r="G117" s="166">
        <f t="shared" si="0"/>
        <v>1.7670034261889338E-3</v>
      </c>
      <c r="H117" s="125"/>
      <c r="I117" s="115"/>
      <c r="J117" s="58"/>
    </row>
    <row r="118" spans="1:10" x14ac:dyDescent="0.45">
      <c r="A118" s="135" t="s">
        <v>67</v>
      </c>
      <c r="B118" s="144">
        <v>651649.63</v>
      </c>
      <c r="C118" s="145">
        <v>229555</v>
      </c>
      <c r="D118" s="175">
        <v>1272520.1200000001</v>
      </c>
      <c r="E118" s="145">
        <v>527759</v>
      </c>
      <c r="F118" s="129">
        <f t="shared" si="1"/>
        <v>9.0428755839337791E-4</v>
      </c>
      <c r="G118" s="166">
        <f t="shared" si="0"/>
        <v>1.7666452493664028E-3</v>
      </c>
      <c r="H118" s="125"/>
      <c r="I118" s="115"/>
      <c r="J118" s="58"/>
    </row>
    <row r="119" spans="1:10" x14ac:dyDescent="0.45">
      <c r="A119" s="135" t="s">
        <v>93</v>
      </c>
      <c r="B119" s="144">
        <v>469870.22</v>
      </c>
      <c r="C119" s="145">
        <v>174901</v>
      </c>
      <c r="D119" s="175">
        <v>1181161.3999999999</v>
      </c>
      <c r="E119" s="145">
        <v>477870</v>
      </c>
      <c r="F119" s="129">
        <f t="shared" ref="F119:F138" si="2">+C119/$C$83</f>
        <v>6.8898868789858713E-4</v>
      </c>
      <c r="G119" s="166">
        <f t="shared" ref="G119:G138" si="3">+E119/$E$83</f>
        <v>1.5996444689995299E-3</v>
      </c>
      <c r="H119" s="125"/>
      <c r="I119" s="115"/>
      <c r="J119" s="58"/>
    </row>
    <row r="120" spans="1:10" x14ac:dyDescent="0.45">
      <c r="A120" s="135" t="s">
        <v>74</v>
      </c>
      <c r="B120" s="144">
        <v>196240.55</v>
      </c>
      <c r="C120" s="145">
        <v>86580</v>
      </c>
      <c r="D120" s="175">
        <v>793406.16</v>
      </c>
      <c r="E120" s="145">
        <v>340504</v>
      </c>
      <c r="F120" s="129">
        <f t="shared" si="2"/>
        <v>3.4106517743328897E-4</v>
      </c>
      <c r="G120" s="166">
        <f t="shared" si="3"/>
        <v>1.1398190727022327E-3</v>
      </c>
      <c r="H120" s="125"/>
      <c r="I120" s="115"/>
      <c r="J120" s="58"/>
    </row>
    <row r="121" spans="1:10" x14ac:dyDescent="0.45">
      <c r="A121" s="135" t="s">
        <v>108</v>
      </c>
      <c r="B121" s="144">
        <v>944606.36</v>
      </c>
      <c r="C121" s="145">
        <v>396825</v>
      </c>
      <c r="D121" s="175">
        <v>683332.5</v>
      </c>
      <c r="E121" s="145">
        <v>259922</v>
      </c>
      <c r="F121" s="129">
        <f t="shared" si="2"/>
        <v>1.5632153965692412E-3</v>
      </c>
      <c r="G121" s="166">
        <f t="shared" si="3"/>
        <v>8.70075103419959E-4</v>
      </c>
      <c r="H121" s="125"/>
      <c r="I121" s="115"/>
      <c r="J121" s="58"/>
    </row>
    <row r="122" spans="1:10" x14ac:dyDescent="0.45">
      <c r="A122" s="135" t="s">
        <v>53</v>
      </c>
      <c r="B122" s="144">
        <v>562437.74</v>
      </c>
      <c r="C122" s="145">
        <v>248070</v>
      </c>
      <c r="D122" s="175">
        <v>503668</v>
      </c>
      <c r="E122" s="145">
        <v>226192</v>
      </c>
      <c r="F122" s="129">
        <f t="shared" si="2"/>
        <v>9.7722382265969052E-4</v>
      </c>
      <c r="G122" s="166">
        <f t="shared" si="3"/>
        <v>7.5716571814916543E-4</v>
      </c>
      <c r="H122" s="125"/>
      <c r="I122" s="115"/>
      <c r="J122" s="58"/>
    </row>
    <row r="123" spans="1:10" x14ac:dyDescent="0.45">
      <c r="A123" s="135" t="s">
        <v>103</v>
      </c>
      <c r="B123" s="144">
        <v>128304</v>
      </c>
      <c r="C123" s="145">
        <v>51429</v>
      </c>
      <c r="D123" s="175">
        <v>488894.38</v>
      </c>
      <c r="E123" s="145">
        <v>196306</v>
      </c>
      <c r="F123" s="129">
        <f t="shared" si="2"/>
        <v>2.0259460626260821E-4</v>
      </c>
      <c r="G123" s="166">
        <f t="shared" si="3"/>
        <v>6.5712391891397596E-4</v>
      </c>
      <c r="H123" s="125"/>
      <c r="I123" s="115"/>
      <c r="J123" s="58"/>
    </row>
    <row r="124" spans="1:10" x14ac:dyDescent="0.45">
      <c r="A124" s="135" t="s">
        <v>68</v>
      </c>
      <c r="B124" s="144">
        <v>112891.65</v>
      </c>
      <c r="C124" s="145">
        <v>48039</v>
      </c>
      <c r="D124" s="175">
        <v>432918.36</v>
      </c>
      <c r="E124" s="145">
        <v>165426</v>
      </c>
      <c r="F124" s="129">
        <f t="shared" si="2"/>
        <v>1.8924035641854666E-4</v>
      </c>
      <c r="G124" s="166">
        <f t="shared" si="3"/>
        <v>5.5375475742088062E-4</v>
      </c>
      <c r="H124" s="125"/>
      <c r="I124" s="115"/>
      <c r="J124" s="58"/>
    </row>
    <row r="125" spans="1:10" x14ac:dyDescent="0.45">
      <c r="A125" s="135" t="s">
        <v>138</v>
      </c>
      <c r="B125" s="144">
        <v>0</v>
      </c>
      <c r="C125" s="145">
        <v>0</v>
      </c>
      <c r="D125" s="175">
        <v>368359.42</v>
      </c>
      <c r="E125" s="145">
        <v>158730</v>
      </c>
      <c r="F125" s="129">
        <f t="shared" si="2"/>
        <v>0</v>
      </c>
      <c r="G125" s="166">
        <f t="shared" si="3"/>
        <v>5.3134025271369908E-4</v>
      </c>
      <c r="H125" s="125"/>
      <c r="I125" s="115"/>
      <c r="J125" s="58"/>
    </row>
    <row r="126" spans="1:10" x14ac:dyDescent="0.45">
      <c r="A126" s="135" t="s">
        <v>107</v>
      </c>
      <c r="B126" s="144">
        <v>634678.67000000004</v>
      </c>
      <c r="C126" s="145">
        <v>272050</v>
      </c>
      <c r="D126" s="175">
        <v>343005.17</v>
      </c>
      <c r="E126" s="145">
        <v>155005</v>
      </c>
      <c r="F126" s="129">
        <f t="shared" si="2"/>
        <v>1.0716883982527868E-3</v>
      </c>
      <c r="G126" s="166">
        <f t="shared" si="3"/>
        <v>5.1887101286390055E-4</v>
      </c>
      <c r="H126" s="125"/>
      <c r="I126" s="115"/>
      <c r="J126" s="58"/>
    </row>
    <row r="127" spans="1:10" x14ac:dyDescent="0.45">
      <c r="A127" s="135" t="s">
        <v>36</v>
      </c>
      <c r="B127" s="144">
        <v>1780408.91</v>
      </c>
      <c r="C127" s="145">
        <v>423177</v>
      </c>
      <c r="D127" s="175">
        <v>582778.63</v>
      </c>
      <c r="E127" s="145">
        <v>153048</v>
      </c>
      <c r="F127" s="129">
        <f t="shared" si="2"/>
        <v>1.667024007746442E-3</v>
      </c>
      <c r="G127" s="166">
        <f t="shared" si="3"/>
        <v>5.1232005920321441E-4</v>
      </c>
      <c r="H127" s="125"/>
      <c r="I127" s="115"/>
      <c r="J127" s="58"/>
    </row>
    <row r="128" spans="1:10" x14ac:dyDescent="0.45">
      <c r="A128" s="135" t="s">
        <v>58</v>
      </c>
      <c r="B128" s="144">
        <v>277072.82</v>
      </c>
      <c r="C128" s="145">
        <v>102688</v>
      </c>
      <c r="D128" s="175">
        <v>370156.65</v>
      </c>
      <c r="E128" s="145">
        <v>150482</v>
      </c>
      <c r="F128" s="129">
        <f t="shared" si="2"/>
        <v>4.0451953037964401E-4</v>
      </c>
      <c r="G128" s="166">
        <f t="shared" si="3"/>
        <v>5.0373051035634635E-4</v>
      </c>
      <c r="H128" s="125"/>
      <c r="I128" s="115"/>
      <c r="J128" s="58"/>
    </row>
    <row r="129" spans="1:11" x14ac:dyDescent="0.45">
      <c r="A129" s="135" t="s">
        <v>55</v>
      </c>
      <c r="B129" s="144">
        <v>438391.9</v>
      </c>
      <c r="C129" s="145">
        <v>174893</v>
      </c>
      <c r="D129" s="175">
        <v>343011</v>
      </c>
      <c r="E129" s="145">
        <v>140653</v>
      </c>
      <c r="F129" s="129">
        <f t="shared" si="2"/>
        <v>6.8895717344467792E-4</v>
      </c>
      <c r="G129" s="166">
        <f t="shared" si="3"/>
        <v>4.7082845438757586E-4</v>
      </c>
      <c r="H129" s="125"/>
      <c r="I129" s="115"/>
      <c r="J129" s="70"/>
      <c r="K129" s="58"/>
    </row>
    <row r="130" spans="1:11" x14ac:dyDescent="0.45">
      <c r="A130" s="135" t="s">
        <v>105</v>
      </c>
      <c r="B130" s="144">
        <v>0</v>
      </c>
      <c r="C130" s="145">
        <v>0</v>
      </c>
      <c r="D130" s="175">
        <v>365765.6</v>
      </c>
      <c r="E130" s="145">
        <v>140213</v>
      </c>
      <c r="F130" s="129">
        <f t="shared" si="2"/>
        <v>0</v>
      </c>
      <c r="G130" s="166">
        <f t="shared" si="3"/>
        <v>4.6935557773417682E-4</v>
      </c>
      <c r="H130" s="125"/>
      <c r="I130" s="115"/>
      <c r="J130" s="70"/>
      <c r="K130" s="58"/>
    </row>
    <row r="131" spans="1:11" x14ac:dyDescent="0.45">
      <c r="A131" s="135" t="s">
        <v>104</v>
      </c>
      <c r="B131" s="144">
        <v>350927.17</v>
      </c>
      <c r="C131" s="145">
        <v>127425</v>
      </c>
      <c r="D131" s="175">
        <v>354220.14</v>
      </c>
      <c r="E131" s="145">
        <v>140152</v>
      </c>
      <c r="F131" s="129">
        <f t="shared" si="2"/>
        <v>5.0196616117390675E-4</v>
      </c>
      <c r="G131" s="166">
        <f t="shared" si="3"/>
        <v>4.6915138347086472E-4</v>
      </c>
      <c r="H131" s="125"/>
      <c r="I131" s="115"/>
      <c r="J131" s="70"/>
      <c r="K131" s="58"/>
    </row>
    <row r="132" spans="1:11" x14ac:dyDescent="0.45">
      <c r="A132" s="135" t="s">
        <v>70</v>
      </c>
      <c r="B132" s="144">
        <v>400788.54</v>
      </c>
      <c r="C132" s="145">
        <v>127595</v>
      </c>
      <c r="D132" s="175">
        <v>422488.98</v>
      </c>
      <c r="E132" s="145">
        <v>115502</v>
      </c>
      <c r="F132" s="129">
        <f t="shared" si="2"/>
        <v>5.0263584331947922E-4</v>
      </c>
      <c r="G132" s="166">
        <f t="shared" si="3"/>
        <v>3.8663681641112375E-4</v>
      </c>
      <c r="H132" s="125"/>
      <c r="I132" s="115"/>
      <c r="J132" s="70"/>
      <c r="K132" s="58"/>
    </row>
    <row r="133" spans="1:11" x14ac:dyDescent="0.45">
      <c r="A133" s="135" t="s">
        <v>106</v>
      </c>
      <c r="B133" s="144">
        <v>0</v>
      </c>
      <c r="C133" s="145">
        <v>0</v>
      </c>
      <c r="D133" s="175">
        <v>258458</v>
      </c>
      <c r="E133" s="145">
        <v>103616</v>
      </c>
      <c r="F133" s="129">
        <f t="shared" si="2"/>
        <v>0</v>
      </c>
      <c r="G133" s="166">
        <f t="shared" si="3"/>
        <v>3.4684906208771272E-4</v>
      </c>
      <c r="H133" s="125"/>
      <c r="I133" s="115"/>
      <c r="J133" s="70"/>
      <c r="K133" s="58"/>
    </row>
    <row r="134" spans="1:11" x14ac:dyDescent="0.45">
      <c r="A134" s="135" t="s">
        <v>66</v>
      </c>
      <c r="B134" s="144">
        <v>0</v>
      </c>
      <c r="C134" s="145">
        <v>0</v>
      </c>
      <c r="D134" s="175">
        <v>241218.32</v>
      </c>
      <c r="E134" s="145">
        <v>97778</v>
      </c>
      <c r="F134" s="129">
        <f t="shared" si="2"/>
        <v>0</v>
      </c>
      <c r="G134" s="166">
        <f t="shared" si="3"/>
        <v>3.273066668546593E-4</v>
      </c>
      <c r="H134" s="125"/>
      <c r="I134" s="115"/>
      <c r="J134" s="70"/>
      <c r="K134" s="58"/>
    </row>
    <row r="135" spans="1:11" x14ac:dyDescent="0.45">
      <c r="A135" s="135" t="s">
        <v>114</v>
      </c>
      <c r="B135" s="144">
        <v>874944.76</v>
      </c>
      <c r="C135" s="145">
        <v>301333</v>
      </c>
      <c r="D135" s="175">
        <v>230288.43</v>
      </c>
      <c r="E135" s="145">
        <v>90640</v>
      </c>
      <c r="F135" s="129">
        <f t="shared" si="2"/>
        <v>1.1870431174810035E-3</v>
      </c>
      <c r="G135" s="166">
        <f t="shared" si="3"/>
        <v>3.0341259060019963E-4</v>
      </c>
      <c r="H135" s="125"/>
      <c r="I135" s="115"/>
      <c r="J135" s="70"/>
      <c r="K135" s="58"/>
    </row>
    <row r="136" spans="1:11" x14ac:dyDescent="0.45">
      <c r="A136" s="135" t="s">
        <v>100</v>
      </c>
      <c r="B136" s="144">
        <v>0</v>
      </c>
      <c r="C136" s="145">
        <v>0</v>
      </c>
      <c r="D136" s="175">
        <v>304493.89</v>
      </c>
      <c r="E136" s="145">
        <v>90220</v>
      </c>
      <c r="F136" s="129">
        <f t="shared" si="2"/>
        <v>0</v>
      </c>
      <c r="G136" s="166">
        <f t="shared" si="3"/>
        <v>3.0200666288559142E-4</v>
      </c>
      <c r="H136" s="125"/>
      <c r="I136" s="115"/>
      <c r="J136" s="70"/>
      <c r="K136" s="58"/>
    </row>
    <row r="137" spans="1:11" x14ac:dyDescent="0.45">
      <c r="A137" s="135" t="s">
        <v>119</v>
      </c>
      <c r="B137" s="144">
        <v>0</v>
      </c>
      <c r="C137" s="145">
        <v>0</v>
      </c>
      <c r="D137" s="175">
        <v>190375.6</v>
      </c>
      <c r="E137" s="145">
        <v>72380</v>
      </c>
      <c r="F137" s="129">
        <f t="shared" si="2"/>
        <v>0</v>
      </c>
      <c r="G137" s="166">
        <f t="shared" si="3"/>
        <v>2.4228820948413998E-4</v>
      </c>
      <c r="H137" s="125"/>
      <c r="I137" s="70"/>
      <c r="J137" s="58"/>
    </row>
    <row r="138" spans="1:11" x14ac:dyDescent="0.45">
      <c r="A138" s="135" t="s">
        <v>127</v>
      </c>
      <c r="B138" s="144">
        <v>0</v>
      </c>
      <c r="C138" s="145">
        <v>0</v>
      </c>
      <c r="D138" s="175">
        <v>145600</v>
      </c>
      <c r="E138" s="145">
        <v>57320</v>
      </c>
      <c r="F138" s="129">
        <f t="shared" si="2"/>
        <v>0</v>
      </c>
      <c r="G138" s="166">
        <f t="shared" si="3"/>
        <v>1.9187565857461874E-4</v>
      </c>
      <c r="H138" s="125"/>
      <c r="I138" s="70"/>
      <c r="J138" s="58"/>
    </row>
    <row r="139" spans="1:11" x14ac:dyDescent="0.45">
      <c r="A139" s="135" t="s">
        <v>121</v>
      </c>
      <c r="B139" s="144">
        <v>0</v>
      </c>
      <c r="C139" s="145">
        <v>0</v>
      </c>
      <c r="D139" s="175">
        <v>132819.5</v>
      </c>
      <c r="E139" s="145">
        <v>49273</v>
      </c>
      <c r="F139" s="129">
        <f t="shared" ref="F139:F150" si="4">+C139/$C$83</f>
        <v>0</v>
      </c>
      <c r="G139" s="166">
        <f t="shared" ref="G139:G150" si="5">+E139/$E$83</f>
        <v>1.6493875305211424E-4</v>
      </c>
      <c r="H139" s="125"/>
      <c r="I139" s="70"/>
      <c r="J139" s="58"/>
    </row>
    <row r="140" spans="1:11" x14ac:dyDescent="0.45">
      <c r="A140" s="135" t="s">
        <v>92</v>
      </c>
      <c r="B140" s="144">
        <v>111588.3</v>
      </c>
      <c r="C140" s="145">
        <v>50265</v>
      </c>
      <c r="D140" s="175">
        <v>111375.6</v>
      </c>
      <c r="E140" s="145">
        <v>48470</v>
      </c>
      <c r="F140" s="129">
        <f t="shared" si="4"/>
        <v>1.9800925321880654E-4</v>
      </c>
      <c r="G140" s="166">
        <f t="shared" si="5"/>
        <v>1.6225075315966103E-4</v>
      </c>
      <c r="H140" s="125"/>
      <c r="I140" s="70"/>
      <c r="J140" s="58"/>
    </row>
    <row r="141" spans="1:11" x14ac:dyDescent="0.45">
      <c r="A141" s="135" t="s">
        <v>61</v>
      </c>
      <c r="B141" s="144">
        <v>256905.3</v>
      </c>
      <c r="C141" s="145">
        <v>90103</v>
      </c>
      <c r="D141" s="175">
        <v>104261.75999999999</v>
      </c>
      <c r="E141" s="145">
        <v>47778</v>
      </c>
      <c r="F141" s="129"/>
      <c r="G141" s="166"/>
      <c r="H141" s="125"/>
      <c r="I141" s="70"/>
      <c r="J141" s="58"/>
    </row>
    <row r="142" spans="1:11" x14ac:dyDescent="0.45">
      <c r="A142" s="135" t="s">
        <v>91</v>
      </c>
      <c r="B142" s="144">
        <v>0</v>
      </c>
      <c r="C142" s="145">
        <v>0</v>
      </c>
      <c r="D142" s="175">
        <v>104798.16</v>
      </c>
      <c r="E142" s="145">
        <v>42480</v>
      </c>
      <c r="F142" s="129"/>
      <c r="G142" s="166"/>
      <c r="H142" s="125"/>
      <c r="I142" s="70"/>
      <c r="J142" s="58"/>
    </row>
    <row r="143" spans="1:11" x14ac:dyDescent="0.45">
      <c r="A143" s="135" t="s">
        <v>57</v>
      </c>
      <c r="B143" s="144">
        <v>274163.39</v>
      </c>
      <c r="C143" s="145">
        <v>68498</v>
      </c>
      <c r="D143" s="175">
        <v>0</v>
      </c>
      <c r="E143" s="145">
        <v>0</v>
      </c>
      <c r="F143" s="129"/>
      <c r="G143" s="166"/>
      <c r="H143" s="125"/>
      <c r="I143" s="70"/>
      <c r="J143" s="58"/>
    </row>
    <row r="144" spans="1:11" x14ac:dyDescent="0.45">
      <c r="A144" s="135" t="s">
        <v>116</v>
      </c>
      <c r="B144" s="144">
        <v>76746.600000000006</v>
      </c>
      <c r="C144" s="145">
        <v>14550</v>
      </c>
      <c r="D144" s="175">
        <v>0</v>
      </c>
      <c r="E144" s="145">
        <v>0</v>
      </c>
      <c r="F144" s="129"/>
      <c r="G144" s="166"/>
      <c r="H144" s="125"/>
      <c r="I144" s="70"/>
      <c r="J144" s="58"/>
    </row>
    <row r="145" spans="1:10" x14ac:dyDescent="0.45">
      <c r="A145" s="135" t="s">
        <v>79</v>
      </c>
      <c r="B145" s="144">
        <v>7537046.2000000002</v>
      </c>
      <c r="C145" s="145">
        <v>3025813</v>
      </c>
      <c r="D145" s="175">
        <v>0</v>
      </c>
      <c r="E145" s="145">
        <v>0</v>
      </c>
      <c r="F145" s="129"/>
      <c r="G145" s="166"/>
      <c r="H145" s="125"/>
      <c r="I145" s="70"/>
      <c r="J145" s="58"/>
    </row>
    <row r="146" spans="1:10" x14ac:dyDescent="0.45">
      <c r="A146" s="135" t="s">
        <v>98</v>
      </c>
      <c r="B146" s="144">
        <v>410133.51</v>
      </c>
      <c r="C146" s="145">
        <v>165872</v>
      </c>
      <c r="D146" s="175">
        <v>0</v>
      </c>
      <c r="E146" s="145">
        <v>0</v>
      </c>
      <c r="F146" s="129"/>
      <c r="G146" s="166"/>
      <c r="H146" s="125"/>
      <c r="I146" s="70"/>
      <c r="J146" s="58"/>
    </row>
    <row r="147" spans="1:10" x14ac:dyDescent="0.45">
      <c r="A147" s="135" t="s">
        <v>109</v>
      </c>
      <c r="B147" s="144">
        <v>202250</v>
      </c>
      <c r="C147" s="145">
        <v>57000</v>
      </c>
      <c r="D147" s="175">
        <v>0</v>
      </c>
      <c r="E147" s="145">
        <v>0</v>
      </c>
      <c r="F147" s="129"/>
      <c r="G147" s="166"/>
      <c r="H147" s="125"/>
      <c r="I147" s="70"/>
      <c r="J147" s="58"/>
    </row>
    <row r="148" spans="1:10" x14ac:dyDescent="0.45">
      <c r="A148" s="135" t="s">
        <v>64</v>
      </c>
      <c r="B148" s="144">
        <v>108201.45</v>
      </c>
      <c r="C148" s="145">
        <v>48369</v>
      </c>
      <c r="D148" s="175">
        <v>0</v>
      </c>
      <c r="E148" s="145">
        <v>0</v>
      </c>
      <c r="F148" s="129">
        <f t="shared" si="4"/>
        <v>1.9054032764230486E-4</v>
      </c>
      <c r="G148" s="166">
        <f t="shared" si="5"/>
        <v>0</v>
      </c>
      <c r="H148" s="125"/>
      <c r="I148" s="70"/>
      <c r="J148" s="58"/>
    </row>
    <row r="149" spans="1:10" x14ac:dyDescent="0.45">
      <c r="A149" s="135" t="s">
        <v>59</v>
      </c>
      <c r="B149" s="144">
        <v>84733.79</v>
      </c>
      <c r="C149" s="145">
        <v>36242</v>
      </c>
      <c r="D149" s="175">
        <v>0</v>
      </c>
      <c r="E149" s="145">
        <v>0</v>
      </c>
      <c r="F149" s="129">
        <f t="shared" si="4"/>
        <v>1.4276835482256018E-4</v>
      </c>
      <c r="G149" s="166">
        <f t="shared" si="5"/>
        <v>0</v>
      </c>
      <c r="H149" s="125"/>
      <c r="I149" s="70"/>
      <c r="J149" s="58"/>
    </row>
    <row r="150" spans="1:10" ht="16.5" thickBot="1" x14ac:dyDescent="0.5">
      <c r="A150" s="152" t="s">
        <v>99</v>
      </c>
      <c r="B150" s="153">
        <v>111044.25</v>
      </c>
      <c r="C150" s="154">
        <v>42990</v>
      </c>
      <c r="D150" s="173">
        <v>0</v>
      </c>
      <c r="E150" s="154">
        <v>0</v>
      </c>
      <c r="F150" s="130">
        <f t="shared" si="4"/>
        <v>1.6935079669504614E-4</v>
      </c>
      <c r="G150" s="174">
        <f t="shared" si="5"/>
        <v>0</v>
      </c>
      <c r="H150" s="125"/>
      <c r="I150" s="70"/>
      <c r="J150" s="58"/>
    </row>
    <row r="151" spans="1:10" x14ac:dyDescent="0.45">
      <c r="I151" s="70"/>
      <c r="J151" s="58"/>
    </row>
    <row r="152" spans="1:10" x14ac:dyDescent="0.45">
      <c r="I152" s="70"/>
      <c r="J152" s="58"/>
    </row>
    <row r="153" spans="1:10" x14ac:dyDescent="0.45">
      <c r="I153" s="70"/>
      <c r="J153" s="58"/>
    </row>
    <row r="154" spans="1:10" x14ac:dyDescent="0.45">
      <c r="I154" s="70"/>
      <c r="J154" s="58"/>
    </row>
    <row r="155" spans="1:10" x14ac:dyDescent="0.45">
      <c r="I155" s="70"/>
      <c r="J155" s="58"/>
    </row>
    <row r="156" spans="1:10" x14ac:dyDescent="0.45">
      <c r="I156" s="70"/>
      <c r="J156" s="58"/>
    </row>
    <row r="157" spans="1:10" x14ac:dyDescent="0.45">
      <c r="I157" s="70"/>
      <c r="J157" s="58"/>
    </row>
    <row r="158" spans="1:10" x14ac:dyDescent="0.45">
      <c r="I158" s="70"/>
      <c r="J158" s="58"/>
    </row>
    <row r="159" spans="1:10" x14ac:dyDescent="0.45">
      <c r="I159" s="70"/>
      <c r="J159" s="58"/>
    </row>
    <row r="160" spans="1:10" x14ac:dyDescent="0.45">
      <c r="I160" s="70"/>
      <c r="J160" s="58"/>
    </row>
    <row r="161" spans="9:10" x14ac:dyDescent="0.45">
      <c r="I161" s="70"/>
      <c r="J161" s="58"/>
    </row>
    <row r="162" spans="9:10" x14ac:dyDescent="0.45">
      <c r="I162" s="70"/>
      <c r="J162" s="58"/>
    </row>
    <row r="163" spans="9:10" x14ac:dyDescent="0.45">
      <c r="I163" s="70"/>
      <c r="J163" s="58"/>
    </row>
    <row r="164" spans="9:10" x14ac:dyDescent="0.45">
      <c r="I164" s="70"/>
      <c r="J164" s="58"/>
    </row>
  </sheetData>
  <mergeCells count="11">
    <mergeCell ref="H87:H96"/>
    <mergeCell ref="K10:L11"/>
    <mergeCell ref="A1:A3"/>
    <mergeCell ref="B10:C10"/>
    <mergeCell ref="D10:E10"/>
    <mergeCell ref="A10:A11"/>
    <mergeCell ref="A85:A86"/>
    <mergeCell ref="B85:C85"/>
    <mergeCell ref="D85:E85"/>
    <mergeCell ref="F85:F86"/>
    <mergeCell ref="G85:G86"/>
  </mergeCells>
  <phoneticPr fontId="11" type="noConversion"/>
  <conditionalFormatting sqref="F12:G84">
    <cfRule type="cellIs" dxfId="6" priority="4" operator="lessThan">
      <formula>0</formula>
    </cfRule>
  </conditionalFormatting>
  <conditionalFormatting sqref="F1:H10 H85:H87 F87:G87">
    <cfRule type="cellIs" dxfId="5" priority="54" stopIfTrue="1" operator="lessThan">
      <formula>0</formula>
    </cfRule>
  </conditionalFormatting>
  <conditionalFormatting sqref="F57:H84 F85:G85 F89:G65127 H99:H65132">
    <cfRule type="cellIs" dxfId="4" priority="1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79"/>
  <sheetViews>
    <sheetView showGridLines="0" zoomScale="70" zoomScaleNormal="70" workbookViewId="0">
      <selection activeCell="H5" sqref="H5"/>
    </sheetView>
  </sheetViews>
  <sheetFormatPr baseColWidth="10" defaultColWidth="9.08984375" defaultRowHeight="16" x14ac:dyDescent="0.45"/>
  <cols>
    <col min="1" max="1" width="32" style="58" customWidth="1"/>
    <col min="2" max="2" width="18.453125" style="199" customWidth="1"/>
    <col min="3" max="3" width="17.54296875" style="200" customWidth="1"/>
    <col min="4" max="4" width="18.6328125" style="199" bestFit="1" customWidth="1"/>
    <col min="5" max="5" width="16.453125" style="200" bestFit="1" customWidth="1"/>
    <col min="6" max="6" width="16.453125" style="202" bestFit="1" customWidth="1"/>
    <col min="7" max="7" width="16.453125" style="202" customWidth="1"/>
    <col min="8" max="8" width="16.453125" style="202" bestFit="1" customWidth="1"/>
    <col min="9" max="9" width="10.453125" style="203" customWidth="1"/>
    <col min="10" max="10" width="15.08984375" style="58" bestFit="1" customWidth="1"/>
    <col min="11" max="11" width="19.453125" style="58" bestFit="1" customWidth="1"/>
    <col min="12" max="12" width="18.6328125" style="58" customWidth="1"/>
    <col min="13" max="13" width="20.453125" style="58" customWidth="1"/>
    <col min="14" max="14" width="13.6328125" style="58" bestFit="1" customWidth="1"/>
    <col min="15" max="16384" width="9.08984375" style="58"/>
  </cols>
  <sheetData>
    <row r="1" spans="1:15" x14ac:dyDescent="0.45">
      <c r="A1" s="265"/>
      <c r="F1" s="201"/>
      <c r="G1" s="201"/>
    </row>
    <row r="2" spans="1:15" x14ac:dyDescent="0.45">
      <c r="A2" s="265"/>
      <c r="B2" s="204"/>
      <c r="D2" s="204"/>
    </row>
    <row r="3" spans="1:15" x14ac:dyDescent="0.45">
      <c r="A3" s="265"/>
      <c r="B3" s="204"/>
      <c r="D3" s="204"/>
    </row>
    <row r="4" spans="1:15" x14ac:dyDescent="0.45">
      <c r="A4" s="205" t="s">
        <v>5</v>
      </c>
      <c r="B4" s="204"/>
      <c r="D4" s="204"/>
      <c r="F4" s="201"/>
      <c r="G4" s="201"/>
      <c r="H4" s="201"/>
    </row>
    <row r="5" spans="1:15" x14ac:dyDescent="0.45">
      <c r="A5" s="205" t="s">
        <v>96</v>
      </c>
      <c r="B5" s="204"/>
      <c r="D5" s="204"/>
      <c r="F5" s="201"/>
      <c r="G5" s="201"/>
      <c r="H5" s="201"/>
    </row>
    <row r="6" spans="1:15" x14ac:dyDescent="0.45">
      <c r="A6" s="205" t="s">
        <v>136</v>
      </c>
      <c r="B6" s="204"/>
      <c r="D6" s="204"/>
      <c r="H6" s="201"/>
    </row>
    <row r="7" spans="1:15" x14ac:dyDescent="0.45">
      <c r="A7" s="205" t="s">
        <v>71</v>
      </c>
      <c r="B7" s="204"/>
      <c r="D7" s="204"/>
      <c r="F7" s="201"/>
      <c r="G7" s="201"/>
      <c r="H7" s="201"/>
      <c r="I7" s="206"/>
    </row>
    <row r="8" spans="1:15" x14ac:dyDescent="0.45">
      <c r="A8" s="205" t="s">
        <v>7</v>
      </c>
      <c r="B8" s="204"/>
      <c r="D8" s="204"/>
      <c r="F8" s="201"/>
      <c r="G8" s="201"/>
      <c r="H8" s="201"/>
      <c r="I8" s="206"/>
    </row>
    <row r="9" spans="1:15" ht="16.5" thickBot="1" x14ac:dyDescent="0.5">
      <c r="A9" s="205"/>
      <c r="B9" s="204"/>
      <c r="D9" s="204"/>
      <c r="F9" s="201"/>
      <c r="G9" s="201"/>
      <c r="H9" s="201"/>
    </row>
    <row r="10" spans="1:15" ht="15" customHeight="1" thickBot="1" x14ac:dyDescent="0.5">
      <c r="A10" s="266" t="s">
        <v>47</v>
      </c>
      <c r="B10" s="268" t="s">
        <v>139</v>
      </c>
      <c r="C10" s="269"/>
      <c r="D10" s="268" t="s">
        <v>140</v>
      </c>
      <c r="E10" s="269"/>
      <c r="F10" s="207"/>
      <c r="G10" s="208" t="s">
        <v>29</v>
      </c>
      <c r="H10" s="209"/>
      <c r="I10" s="210"/>
      <c r="K10" s="261" t="s">
        <v>113</v>
      </c>
      <c r="L10" s="262"/>
    </row>
    <row r="11" spans="1:15" ht="15" customHeight="1" thickBot="1" x14ac:dyDescent="0.5">
      <c r="A11" s="267"/>
      <c r="B11" s="211" t="s">
        <v>4</v>
      </c>
      <c r="C11" s="212" t="s">
        <v>0</v>
      </c>
      <c r="D11" s="213" t="s">
        <v>4</v>
      </c>
      <c r="E11" s="212" t="s">
        <v>0</v>
      </c>
      <c r="F11" s="213" t="s">
        <v>4</v>
      </c>
      <c r="G11" s="212" t="s">
        <v>0</v>
      </c>
      <c r="H11" s="214" t="s">
        <v>30</v>
      </c>
      <c r="I11" s="58"/>
      <c r="J11" s="215"/>
      <c r="K11" s="263"/>
      <c r="L11" s="264"/>
      <c r="M11" s="216"/>
      <c r="N11" s="216"/>
      <c r="O11" s="216"/>
    </row>
    <row r="12" spans="1:15" ht="16.5" thickBot="1" x14ac:dyDescent="0.5">
      <c r="A12" s="140" t="s">
        <v>41</v>
      </c>
      <c r="B12" s="141">
        <v>980870144.36000001</v>
      </c>
      <c r="C12" s="142">
        <v>463229006</v>
      </c>
      <c r="D12" s="141">
        <v>1203321116.6819999</v>
      </c>
      <c r="E12" s="142">
        <v>571446621</v>
      </c>
      <c r="F12" s="143">
        <v>0.22678942121043469</v>
      </c>
      <c r="G12" s="143">
        <v>0.23361580038880381</v>
      </c>
      <c r="H12" s="143">
        <v>0.51508536020816365</v>
      </c>
      <c r="I12" s="217"/>
      <c r="J12" s="215"/>
      <c r="K12" s="218">
        <v>2025</v>
      </c>
      <c r="L12" s="218">
        <v>2026</v>
      </c>
    </row>
    <row r="13" spans="1:15" ht="16.5" thickBot="1" x14ac:dyDescent="0.5">
      <c r="A13" s="135" t="s">
        <v>41</v>
      </c>
      <c r="B13" s="144">
        <v>980870144.36000001</v>
      </c>
      <c r="C13" s="145">
        <v>463229006</v>
      </c>
      <c r="D13" s="144">
        <v>1203321116.6819999</v>
      </c>
      <c r="E13" s="145">
        <v>571446621</v>
      </c>
      <c r="F13" s="122">
        <v>0.22678942121043469</v>
      </c>
      <c r="G13" s="122">
        <v>0.23361580038880381</v>
      </c>
      <c r="H13" s="122">
        <v>0.51508536020816365</v>
      </c>
      <c r="I13" s="217"/>
      <c r="J13" s="219" t="s">
        <v>41</v>
      </c>
      <c r="K13" s="220">
        <f>+C12/$C$97</f>
        <v>0.47585320548285687</v>
      </c>
      <c r="L13" s="221">
        <f>+H12</f>
        <v>0.51508536020816365</v>
      </c>
    </row>
    <row r="14" spans="1:15" ht="16.5" thickBot="1" x14ac:dyDescent="0.5">
      <c r="A14" s="140" t="s">
        <v>1</v>
      </c>
      <c r="B14" s="141">
        <v>560702740.70799994</v>
      </c>
      <c r="C14" s="142">
        <v>190537171</v>
      </c>
      <c r="D14" s="141">
        <v>746252228.94000006</v>
      </c>
      <c r="E14" s="142">
        <v>249081560</v>
      </c>
      <c r="F14" s="143">
        <v>0.33092309839204043</v>
      </c>
      <c r="G14" s="143">
        <v>0.30725967375678098</v>
      </c>
      <c r="H14" s="143">
        <v>0.22451487214903201</v>
      </c>
      <c r="I14" s="217"/>
      <c r="J14" s="222" t="s">
        <v>1</v>
      </c>
      <c r="K14" s="220">
        <f>+C14/$C$97</f>
        <v>0.19572980622889843</v>
      </c>
      <c r="L14" s="223">
        <f>+H14</f>
        <v>0.22451487214903201</v>
      </c>
    </row>
    <row r="15" spans="1:15" ht="16.5" thickBot="1" x14ac:dyDescent="0.5">
      <c r="A15" s="135" t="s">
        <v>82</v>
      </c>
      <c r="B15" s="144">
        <v>560702740.70799994</v>
      </c>
      <c r="C15" s="145">
        <v>190537171</v>
      </c>
      <c r="D15" s="144">
        <v>746252228.94000006</v>
      </c>
      <c r="E15" s="145">
        <v>249081560</v>
      </c>
      <c r="F15" s="122">
        <v>0.33092309839204043</v>
      </c>
      <c r="G15" s="122">
        <v>0.30725967375678098</v>
      </c>
      <c r="H15" s="122">
        <v>0.22451487214903201</v>
      </c>
      <c r="I15" s="217"/>
      <c r="J15" s="222" t="s">
        <v>2</v>
      </c>
      <c r="K15" s="220">
        <f>+C16/$C$97</f>
        <v>0.22587027302816035</v>
      </c>
      <c r="L15" s="223">
        <f>+H16</f>
        <v>0.16938055010405181</v>
      </c>
    </row>
    <row r="16" spans="1:15" ht="16.5" thickBot="1" x14ac:dyDescent="0.5">
      <c r="A16" s="140" t="s">
        <v>2</v>
      </c>
      <c r="B16" s="141">
        <v>549045892.94000006</v>
      </c>
      <c r="C16" s="142">
        <v>219878023</v>
      </c>
      <c r="D16" s="141">
        <v>468953180.35000002</v>
      </c>
      <c r="E16" s="142">
        <v>187914374</v>
      </c>
      <c r="F16" s="143">
        <v>-0.14587617104487219</v>
      </c>
      <c r="G16" s="143">
        <v>-0.1453699126628949</v>
      </c>
      <c r="H16" s="143">
        <v>0.16938055010405181</v>
      </c>
      <c r="I16" s="217"/>
      <c r="J16" s="222" t="s">
        <v>60</v>
      </c>
      <c r="K16" s="220">
        <f>+C43/$C$97</f>
        <v>6.4914320542493006E-2</v>
      </c>
      <c r="L16" s="223">
        <f>+H43</f>
        <v>4.6987609183114537E-2</v>
      </c>
    </row>
    <row r="17" spans="1:13" ht="16.5" thickBot="1" x14ac:dyDescent="0.5">
      <c r="A17" s="135" t="s">
        <v>40</v>
      </c>
      <c r="B17" s="144">
        <v>132774311.11</v>
      </c>
      <c r="C17" s="145">
        <v>55932033</v>
      </c>
      <c r="D17" s="144">
        <v>114623402.11</v>
      </c>
      <c r="E17" s="145">
        <v>48515015</v>
      </c>
      <c r="F17" s="122">
        <v>-0.13670497589674899</v>
      </c>
      <c r="G17" s="122">
        <v>-0.13260769548641291</v>
      </c>
      <c r="H17" s="122">
        <v>4.3730023170054692E-2</v>
      </c>
      <c r="I17" s="217"/>
      <c r="J17" s="222" t="s">
        <v>89</v>
      </c>
      <c r="K17" s="220">
        <f>+C64/$C$97</f>
        <v>2.4458299112253123E-2</v>
      </c>
      <c r="L17" s="223">
        <f>+H64</f>
        <v>3.3153625362695317E-2</v>
      </c>
    </row>
    <row r="18" spans="1:13" ht="16.5" thickBot="1" x14ac:dyDescent="0.5">
      <c r="A18" s="135" t="s">
        <v>38</v>
      </c>
      <c r="B18" s="144">
        <v>116488441.48</v>
      </c>
      <c r="C18" s="145">
        <v>47824749</v>
      </c>
      <c r="D18" s="144">
        <v>74560264.620000005</v>
      </c>
      <c r="E18" s="145">
        <v>31015442</v>
      </c>
      <c r="F18" s="122">
        <v>-0.35993422460887398</v>
      </c>
      <c r="G18" s="122">
        <v>-0.35147716091515713</v>
      </c>
      <c r="H18" s="122">
        <v>2.7956417148165109E-2</v>
      </c>
      <c r="I18" s="217"/>
      <c r="J18" s="224" t="s">
        <v>90</v>
      </c>
      <c r="K18" s="220">
        <f>+C86/$C$97</f>
        <v>1.2377400598309517E-2</v>
      </c>
      <c r="L18" s="223">
        <f>+H86</f>
        <v>9.96073804087781E-3</v>
      </c>
    </row>
    <row r="19" spans="1:13" ht="16.5" thickBot="1" x14ac:dyDescent="0.5">
      <c r="A19" s="135" t="s">
        <v>39</v>
      </c>
      <c r="B19" s="144">
        <v>83030893.439999998</v>
      </c>
      <c r="C19" s="145">
        <v>33668682</v>
      </c>
      <c r="D19" s="144">
        <v>66109870.710000001</v>
      </c>
      <c r="E19" s="145">
        <v>26830474</v>
      </c>
      <c r="F19" s="122">
        <v>-0.2037918903308864</v>
      </c>
      <c r="G19" s="122">
        <v>-0.20310293108592731</v>
      </c>
      <c r="H19" s="122">
        <v>2.4184208737924741E-2</v>
      </c>
      <c r="I19" s="217"/>
      <c r="J19" s="224" t="s">
        <v>54</v>
      </c>
      <c r="K19" s="220">
        <f>+C95/$C$97</f>
        <v>7.9669500702872432E-4</v>
      </c>
      <c r="L19" s="223">
        <f>+H95</f>
        <v>9.172449520648922E-4</v>
      </c>
    </row>
    <row r="20" spans="1:13" x14ac:dyDescent="0.45">
      <c r="A20" s="135" t="s">
        <v>37</v>
      </c>
      <c r="B20" s="144">
        <v>40680549.68</v>
      </c>
      <c r="C20" s="145">
        <v>17705887</v>
      </c>
      <c r="D20" s="144">
        <v>41144124.369999997</v>
      </c>
      <c r="E20" s="145">
        <v>19145945</v>
      </c>
      <c r="F20" s="122">
        <v>1.139548736795715E-2</v>
      </c>
      <c r="G20" s="122">
        <v>8.1332158055679393E-2</v>
      </c>
      <c r="H20" s="122">
        <v>1.7257597848059879E-2</v>
      </c>
      <c r="I20" s="217"/>
      <c r="L20" s="215"/>
    </row>
    <row r="21" spans="1:13" x14ac:dyDescent="0.45">
      <c r="A21" s="135" t="s">
        <v>84</v>
      </c>
      <c r="B21" s="144">
        <v>24947351.98</v>
      </c>
      <c r="C21" s="145">
        <v>7580868</v>
      </c>
      <c r="D21" s="144">
        <v>35652061.539999999</v>
      </c>
      <c r="E21" s="145">
        <v>10794632</v>
      </c>
      <c r="F21" s="122">
        <v>0.42909201620203369</v>
      </c>
      <c r="G21" s="122">
        <v>0.42393087440646648</v>
      </c>
      <c r="H21" s="122">
        <v>9.7299672580172109E-3</v>
      </c>
      <c r="I21" s="217"/>
    </row>
    <row r="22" spans="1:13" x14ac:dyDescent="0.45">
      <c r="A22" s="135" t="s">
        <v>62</v>
      </c>
      <c r="B22" s="144">
        <v>24184609.16</v>
      </c>
      <c r="C22" s="145">
        <v>10824170</v>
      </c>
      <c r="D22" s="144">
        <v>23663223.460000001</v>
      </c>
      <c r="E22" s="145">
        <v>10599162</v>
      </c>
      <c r="F22" s="122">
        <v>-2.15585745690835E-2</v>
      </c>
      <c r="G22" s="122">
        <v>-2.0787552301931741E-2</v>
      </c>
      <c r="H22" s="122">
        <v>9.553776286437575E-3</v>
      </c>
      <c r="I22" s="217"/>
      <c r="M22" s="225"/>
    </row>
    <row r="23" spans="1:13" x14ac:dyDescent="0.45">
      <c r="A23" s="135" t="s">
        <v>34</v>
      </c>
      <c r="B23" s="144">
        <v>19632688.870000001</v>
      </c>
      <c r="C23" s="145">
        <v>7961105</v>
      </c>
      <c r="D23" s="144">
        <v>19673302.670000002</v>
      </c>
      <c r="E23" s="145">
        <v>7908359</v>
      </c>
      <c r="F23" s="122">
        <v>2.0686825054341269E-3</v>
      </c>
      <c r="G23" s="122">
        <v>-6.6254621688823789E-3</v>
      </c>
      <c r="H23" s="122">
        <v>7.1283647404233631E-3</v>
      </c>
      <c r="I23" s="217"/>
      <c r="M23" s="225"/>
    </row>
    <row r="24" spans="1:13" x14ac:dyDescent="0.45">
      <c r="A24" s="135" t="s">
        <v>85</v>
      </c>
      <c r="B24" s="144">
        <v>32070507.73</v>
      </c>
      <c r="C24" s="145">
        <v>10269198</v>
      </c>
      <c r="D24" s="144">
        <v>25130108.920000002</v>
      </c>
      <c r="E24" s="145">
        <v>7758405</v>
      </c>
      <c r="F24" s="122">
        <v>-0.21641063086468321</v>
      </c>
      <c r="G24" s="122">
        <v>-0.24449747682340919</v>
      </c>
      <c r="H24" s="122">
        <v>6.9932005671371677E-3</v>
      </c>
      <c r="I24" s="217"/>
    </row>
    <row r="25" spans="1:13" x14ac:dyDescent="0.45">
      <c r="A25" s="135" t="s">
        <v>83</v>
      </c>
      <c r="B25" s="144">
        <v>25415861.760000002</v>
      </c>
      <c r="C25" s="145">
        <v>7822381</v>
      </c>
      <c r="D25" s="144">
        <v>18308912.760000002</v>
      </c>
      <c r="E25" s="145">
        <v>5560073</v>
      </c>
      <c r="F25" s="122">
        <v>-0.27962652091478801</v>
      </c>
      <c r="G25" s="122">
        <v>-0.28920964090089712</v>
      </c>
      <c r="H25" s="122">
        <v>5.011688054042558E-3</v>
      </c>
      <c r="I25" s="217"/>
    </row>
    <row r="26" spans="1:13" x14ac:dyDescent="0.45">
      <c r="A26" s="135" t="s">
        <v>35</v>
      </c>
      <c r="B26" s="144">
        <v>17337520.199999999</v>
      </c>
      <c r="C26" s="145">
        <v>7724987</v>
      </c>
      <c r="D26" s="144">
        <v>11880602.49</v>
      </c>
      <c r="E26" s="145">
        <v>5165046</v>
      </c>
      <c r="F26" s="122">
        <v>-0.31474614864471789</v>
      </c>
      <c r="G26" s="122">
        <v>-0.33138450588978341</v>
      </c>
      <c r="H26" s="122">
        <v>4.6556222079782586E-3</v>
      </c>
      <c r="I26" s="217"/>
    </row>
    <row r="27" spans="1:13" x14ac:dyDescent="0.45">
      <c r="A27" s="135" t="s">
        <v>97</v>
      </c>
      <c r="B27" s="144">
        <v>4473663.22</v>
      </c>
      <c r="C27" s="145">
        <v>1788397</v>
      </c>
      <c r="D27" s="144">
        <v>9613011.790000001</v>
      </c>
      <c r="E27" s="145">
        <v>3965858</v>
      </c>
      <c r="F27" s="122">
        <v>1.1488009528799541</v>
      </c>
      <c r="G27" s="122">
        <v>1.2175490117686401</v>
      </c>
      <c r="H27" s="122">
        <v>3.5747090303722829E-3</v>
      </c>
      <c r="I27" s="217"/>
    </row>
    <row r="28" spans="1:13" x14ac:dyDescent="0.45">
      <c r="A28" s="135" t="s">
        <v>33</v>
      </c>
      <c r="B28" s="144">
        <v>3915363.96</v>
      </c>
      <c r="C28" s="145">
        <v>1731765</v>
      </c>
      <c r="D28" s="144">
        <v>5711325.5700000003</v>
      </c>
      <c r="E28" s="145">
        <v>2410471</v>
      </c>
      <c r="F28" s="122">
        <v>0.45869595479445557</v>
      </c>
      <c r="G28" s="122">
        <v>0.39191576224256752</v>
      </c>
      <c r="H28" s="122">
        <v>2.1727284363561449E-3</v>
      </c>
      <c r="I28" s="217"/>
    </row>
    <row r="29" spans="1:13" x14ac:dyDescent="0.45">
      <c r="A29" s="135" t="s">
        <v>86</v>
      </c>
      <c r="B29" s="144">
        <v>10080123.66</v>
      </c>
      <c r="C29" s="145">
        <v>4050615</v>
      </c>
      <c r="D29" s="144">
        <v>6251981.4500000002</v>
      </c>
      <c r="E29" s="145">
        <v>2403282</v>
      </c>
      <c r="F29" s="122">
        <v>-0.37977135391610861</v>
      </c>
      <c r="G29" s="122">
        <v>-0.40668713269466478</v>
      </c>
      <c r="H29" s="122">
        <v>2.166248480891439E-3</v>
      </c>
      <c r="I29" s="217"/>
    </row>
    <row r="30" spans="1:13" x14ac:dyDescent="0.45">
      <c r="A30" s="135" t="s">
        <v>87</v>
      </c>
      <c r="B30" s="144">
        <v>2065361.17</v>
      </c>
      <c r="C30" s="145">
        <v>883438</v>
      </c>
      <c r="D30" s="144">
        <v>3941336.72</v>
      </c>
      <c r="E30" s="145">
        <v>1607327</v>
      </c>
      <c r="F30" s="122">
        <v>0.90830387307029703</v>
      </c>
      <c r="G30" s="122">
        <v>0.819399889975301</v>
      </c>
      <c r="H30" s="122">
        <v>1.4487977990289089E-3</v>
      </c>
      <c r="I30" s="217"/>
    </row>
    <row r="31" spans="1:13" x14ac:dyDescent="0.45">
      <c r="A31" s="135" t="s">
        <v>36</v>
      </c>
      <c r="B31" s="144">
        <v>4893445.4400000004</v>
      </c>
      <c r="C31" s="145">
        <v>1513630</v>
      </c>
      <c r="D31" s="144">
        <v>4364753.17</v>
      </c>
      <c r="E31" s="145">
        <v>1132894</v>
      </c>
      <c r="F31" s="122">
        <v>-0.1080409042018461</v>
      </c>
      <c r="G31" s="122">
        <v>-0.25153835481590608</v>
      </c>
      <c r="H31" s="122">
        <v>1.021157694565609E-3</v>
      </c>
      <c r="I31" s="217"/>
    </row>
    <row r="32" spans="1:13" x14ac:dyDescent="0.45">
      <c r="A32" s="135" t="s">
        <v>67</v>
      </c>
      <c r="B32" s="144">
        <v>956899.51</v>
      </c>
      <c r="C32" s="145">
        <v>324352</v>
      </c>
      <c r="D32" s="144">
        <v>2419221.12</v>
      </c>
      <c r="E32" s="145">
        <v>919124</v>
      </c>
      <c r="F32" s="122">
        <v>1.5281872283537909</v>
      </c>
      <c r="G32" s="122">
        <v>1.8337238555643249</v>
      </c>
      <c r="H32" s="122">
        <v>8.2847163535151652E-4</v>
      </c>
      <c r="I32" s="217"/>
    </row>
    <row r="33" spans="1:9" x14ac:dyDescent="0.45">
      <c r="A33" s="135" t="s">
        <v>66</v>
      </c>
      <c r="B33" s="144">
        <v>1725619.06</v>
      </c>
      <c r="C33" s="145">
        <v>740677</v>
      </c>
      <c r="D33" s="144">
        <v>1327216.44</v>
      </c>
      <c r="E33" s="145">
        <v>530566</v>
      </c>
      <c r="F33" s="122">
        <v>-0.23087518516398409</v>
      </c>
      <c r="G33" s="122">
        <v>-0.28367426017008768</v>
      </c>
      <c r="H33" s="122">
        <v>4.7823675769745181E-4</v>
      </c>
      <c r="I33" s="217"/>
    </row>
    <row r="34" spans="1:9" x14ac:dyDescent="0.45">
      <c r="A34" s="135" t="s">
        <v>58</v>
      </c>
      <c r="B34" s="144">
        <v>762786.74</v>
      </c>
      <c r="C34" s="145">
        <v>311256</v>
      </c>
      <c r="D34" s="144">
        <v>1226038.54</v>
      </c>
      <c r="E34" s="145">
        <v>489427</v>
      </c>
      <c r="F34" s="122">
        <v>0.60731496197744606</v>
      </c>
      <c r="G34" s="122">
        <v>0.57242591307476798</v>
      </c>
      <c r="H34" s="122">
        <v>4.4115525987264683E-4</v>
      </c>
      <c r="I34" s="217"/>
    </row>
    <row r="35" spans="1:9" x14ac:dyDescent="0.45">
      <c r="A35" s="135" t="s">
        <v>114</v>
      </c>
      <c r="B35" s="144">
        <v>1242940.06</v>
      </c>
      <c r="C35" s="145">
        <v>436377</v>
      </c>
      <c r="D35" s="144">
        <v>739806.28</v>
      </c>
      <c r="E35" s="145">
        <v>268744</v>
      </c>
      <c r="F35" s="122">
        <v>-0.40479327699840972</v>
      </c>
      <c r="G35" s="122">
        <v>-0.38414719382552243</v>
      </c>
      <c r="H35" s="122">
        <v>2.4223802356472901E-4</v>
      </c>
      <c r="I35" s="217"/>
    </row>
    <row r="36" spans="1:9" x14ac:dyDescent="0.45">
      <c r="A36" s="135" t="s">
        <v>57</v>
      </c>
      <c r="B36" s="144">
        <v>800653.45</v>
      </c>
      <c r="C36" s="145">
        <v>229627</v>
      </c>
      <c r="D36" s="144">
        <v>820304.74</v>
      </c>
      <c r="E36" s="145">
        <v>247624</v>
      </c>
      <c r="F36" s="122">
        <v>2.4544064601232929E-2</v>
      </c>
      <c r="G36" s="122">
        <v>7.8374929777421665E-2</v>
      </c>
      <c r="H36" s="122">
        <v>2.232010699669293E-4</v>
      </c>
      <c r="I36" s="217"/>
    </row>
    <row r="37" spans="1:9" x14ac:dyDescent="0.45">
      <c r="A37" s="135" t="s">
        <v>92</v>
      </c>
      <c r="B37" s="144">
        <v>231604.32</v>
      </c>
      <c r="C37" s="145">
        <v>99052</v>
      </c>
      <c r="D37" s="144">
        <v>519574.8</v>
      </c>
      <c r="E37" s="145">
        <v>214899</v>
      </c>
      <c r="F37" s="122">
        <v>1.243372662478835</v>
      </c>
      <c r="G37" s="122">
        <v>1.169557404191738</v>
      </c>
      <c r="H37" s="122">
        <v>1.9370370697033859E-4</v>
      </c>
      <c r="I37" s="217"/>
    </row>
    <row r="38" spans="1:9" x14ac:dyDescent="0.45">
      <c r="A38" s="135" t="s">
        <v>115</v>
      </c>
      <c r="B38" s="144">
        <v>209210.58</v>
      </c>
      <c r="C38" s="145">
        <v>97831</v>
      </c>
      <c r="D38" s="144">
        <v>371826.96</v>
      </c>
      <c r="E38" s="145">
        <v>144729</v>
      </c>
      <c r="F38" s="122">
        <v>0.77728564205500494</v>
      </c>
      <c r="G38" s="122">
        <v>0.47937770236428129</v>
      </c>
      <c r="H38" s="122">
        <v>1.3045451028674001E-4</v>
      </c>
      <c r="I38" s="217"/>
    </row>
    <row r="39" spans="1:9" x14ac:dyDescent="0.45">
      <c r="A39" s="135" t="s">
        <v>91</v>
      </c>
      <c r="B39" s="144">
        <v>412709.76</v>
      </c>
      <c r="C39" s="145">
        <v>186480</v>
      </c>
      <c r="D39" s="144">
        <v>339963.49</v>
      </c>
      <c r="E39" s="145">
        <v>138901</v>
      </c>
      <c r="F39" s="122">
        <v>-0.17626496160400959</v>
      </c>
      <c r="G39" s="122">
        <v>-0.25514264264264258</v>
      </c>
      <c r="H39" s="122">
        <v>1.2520132062916541E-4</v>
      </c>
      <c r="I39" s="217"/>
    </row>
    <row r="40" spans="1:9" x14ac:dyDescent="0.45">
      <c r="A40" s="135" t="s">
        <v>110</v>
      </c>
      <c r="B40" s="144">
        <v>0</v>
      </c>
      <c r="C40" s="145">
        <v>0</v>
      </c>
      <c r="D40" s="144">
        <v>286191.82</v>
      </c>
      <c r="E40" s="145">
        <v>94397</v>
      </c>
      <c r="F40" s="122"/>
      <c r="G40" s="122"/>
      <c r="H40" s="122">
        <v>8.5086709695620066E-5</v>
      </c>
      <c r="I40" s="217"/>
    </row>
    <row r="41" spans="1:9" x14ac:dyDescent="0.45">
      <c r="A41" s="135" t="s">
        <v>116</v>
      </c>
      <c r="B41" s="144">
        <v>418656.6</v>
      </c>
      <c r="C41" s="145">
        <v>66535</v>
      </c>
      <c r="D41" s="144">
        <v>274753.81</v>
      </c>
      <c r="E41" s="145">
        <v>53578</v>
      </c>
      <c r="F41" s="122">
        <v>-0.34372511982374099</v>
      </c>
      <c r="G41" s="122">
        <v>-0.19473961073119411</v>
      </c>
      <c r="H41" s="122">
        <v>4.8293650561690862E-5</v>
      </c>
      <c r="I41" s="217"/>
    </row>
    <row r="42" spans="1:9" ht="16.5" thickBot="1" x14ac:dyDescent="0.5">
      <c r="A42" s="135" t="s">
        <v>122</v>
      </c>
      <c r="B42" s="144">
        <v>294120</v>
      </c>
      <c r="C42" s="145">
        <v>103931</v>
      </c>
      <c r="D42" s="144">
        <v>0</v>
      </c>
      <c r="E42" s="145">
        <v>0</v>
      </c>
      <c r="F42" s="122">
        <v>-1</v>
      </c>
      <c r="G42" s="122">
        <v>-1</v>
      </c>
      <c r="H42" s="122">
        <v>0</v>
      </c>
      <c r="I42" s="217"/>
    </row>
    <row r="43" spans="1:9" ht="16.5" thickBot="1" x14ac:dyDescent="0.5">
      <c r="A43" s="140" t="s">
        <v>60</v>
      </c>
      <c r="B43" s="141">
        <v>166371495.25</v>
      </c>
      <c r="C43" s="142">
        <v>63192169</v>
      </c>
      <c r="D43" s="141">
        <v>135521301.75999999</v>
      </c>
      <c r="E43" s="142">
        <v>52129050</v>
      </c>
      <c r="F43" s="143">
        <v>-0.1854295619790074</v>
      </c>
      <c r="G43" s="143">
        <v>-0.17507104400863341</v>
      </c>
      <c r="H43" s="143">
        <v>4.6987609183114537E-2</v>
      </c>
      <c r="I43" s="217"/>
    </row>
    <row r="44" spans="1:9" x14ac:dyDescent="0.45">
      <c r="A44" s="135" t="s">
        <v>76</v>
      </c>
      <c r="B44" s="144">
        <v>36190045.659999996</v>
      </c>
      <c r="C44" s="145">
        <v>13455431</v>
      </c>
      <c r="D44" s="144">
        <v>36309719.280000001</v>
      </c>
      <c r="E44" s="145">
        <v>14059433</v>
      </c>
      <c r="F44" s="122">
        <v>3.306810417547323E-3</v>
      </c>
      <c r="G44" s="122">
        <v>4.4889086050086353E-2</v>
      </c>
      <c r="H44" s="122">
        <v>1.2672763903047991E-2</v>
      </c>
      <c r="I44" s="217"/>
    </row>
    <row r="45" spans="1:9" x14ac:dyDescent="0.45">
      <c r="A45" s="135" t="s">
        <v>75</v>
      </c>
      <c r="B45" s="144">
        <v>39722275.969999999</v>
      </c>
      <c r="C45" s="145">
        <v>12906529</v>
      </c>
      <c r="D45" s="144">
        <v>30482186.16</v>
      </c>
      <c r="E45" s="145">
        <v>10531462</v>
      </c>
      <c r="F45" s="122">
        <v>-0.2326173308140379</v>
      </c>
      <c r="G45" s="122">
        <v>-0.18402058369062671</v>
      </c>
      <c r="H45" s="122">
        <v>9.4927534758991738E-3</v>
      </c>
      <c r="I45" s="217"/>
    </row>
    <row r="46" spans="1:9" x14ac:dyDescent="0.45">
      <c r="A46" s="135" t="s">
        <v>78</v>
      </c>
      <c r="B46" s="144">
        <v>17800580.579999998</v>
      </c>
      <c r="C46" s="145">
        <v>7301602</v>
      </c>
      <c r="D46" s="144">
        <v>15354853.52</v>
      </c>
      <c r="E46" s="145">
        <v>5947822</v>
      </c>
      <c r="F46" s="122">
        <v>-0.13739591520671621</v>
      </c>
      <c r="G46" s="122">
        <v>-0.18540862676437311</v>
      </c>
      <c r="H46" s="122">
        <v>5.3611937226312528E-3</v>
      </c>
      <c r="I46" s="217"/>
    </row>
    <row r="47" spans="1:9" x14ac:dyDescent="0.45">
      <c r="A47" s="135" t="s">
        <v>48</v>
      </c>
      <c r="B47" s="144">
        <v>11965580.08</v>
      </c>
      <c r="C47" s="145">
        <v>5397394</v>
      </c>
      <c r="D47" s="144">
        <v>12545647.51</v>
      </c>
      <c r="E47" s="145">
        <v>5374044</v>
      </c>
      <c r="F47" s="122">
        <v>4.8478003249467161E-2</v>
      </c>
      <c r="G47" s="122">
        <v>-4.3261618477361541E-3</v>
      </c>
      <c r="H47" s="122">
        <v>4.8440069252146667E-3</v>
      </c>
      <c r="I47" s="217"/>
    </row>
    <row r="48" spans="1:9" x14ac:dyDescent="0.45">
      <c r="A48" s="135" t="s">
        <v>56</v>
      </c>
      <c r="B48" s="144">
        <v>14170985.77</v>
      </c>
      <c r="C48" s="145">
        <v>5634191</v>
      </c>
      <c r="D48" s="144">
        <v>11922238.99</v>
      </c>
      <c r="E48" s="145">
        <v>4793849</v>
      </c>
      <c r="F48" s="122">
        <v>-0.1586866867625116</v>
      </c>
      <c r="G48" s="122">
        <v>-0.1491504281626235</v>
      </c>
      <c r="H48" s="122">
        <v>4.3210360306751121E-3</v>
      </c>
      <c r="I48" s="217"/>
    </row>
    <row r="49" spans="1:11" x14ac:dyDescent="0.45">
      <c r="A49" s="135" t="s">
        <v>80</v>
      </c>
      <c r="B49" s="144">
        <v>5006438.2300000004</v>
      </c>
      <c r="C49" s="145">
        <v>1669090</v>
      </c>
      <c r="D49" s="144">
        <v>7524722.25</v>
      </c>
      <c r="E49" s="145">
        <v>2475329</v>
      </c>
      <c r="F49" s="122">
        <v>0.5030091063362625</v>
      </c>
      <c r="G49" s="122">
        <v>0.48304105830123012</v>
      </c>
      <c r="H49" s="122">
        <v>2.2311895507712062E-3</v>
      </c>
      <c r="I49" s="217"/>
    </row>
    <row r="50" spans="1:11" x14ac:dyDescent="0.45">
      <c r="A50" s="135" t="s">
        <v>77</v>
      </c>
      <c r="B50" s="144">
        <v>9916431.9000000004</v>
      </c>
      <c r="C50" s="145">
        <v>4144124</v>
      </c>
      <c r="D50" s="144">
        <v>5185464.93</v>
      </c>
      <c r="E50" s="145">
        <v>2301587</v>
      </c>
      <c r="F50" s="122">
        <v>-0.47708359394874689</v>
      </c>
      <c r="G50" s="122">
        <v>-0.44461435034279861</v>
      </c>
      <c r="H50" s="122">
        <v>2.074583566302034E-3</v>
      </c>
      <c r="I50" s="217"/>
    </row>
    <row r="51" spans="1:11" x14ac:dyDescent="0.45">
      <c r="A51" s="135" t="s">
        <v>81</v>
      </c>
      <c r="B51" s="144">
        <v>4149343.1</v>
      </c>
      <c r="C51" s="145">
        <v>1766910</v>
      </c>
      <c r="D51" s="144">
        <v>3259398.26</v>
      </c>
      <c r="E51" s="145">
        <v>1452509</v>
      </c>
      <c r="F51" s="122">
        <v>-0.21447848937823441</v>
      </c>
      <c r="G51" s="122">
        <v>-0.17793832170285981</v>
      </c>
      <c r="H51" s="122">
        <v>1.3092493576414019E-3</v>
      </c>
      <c r="I51" s="217"/>
    </row>
    <row r="52" spans="1:11" x14ac:dyDescent="0.45">
      <c r="A52" s="135" t="s">
        <v>79</v>
      </c>
      <c r="B52" s="144">
        <v>21142818.550000001</v>
      </c>
      <c r="C52" s="145">
        <v>8334804</v>
      </c>
      <c r="D52" s="144">
        <v>2977189.55</v>
      </c>
      <c r="E52" s="145">
        <v>1149138</v>
      </c>
      <c r="F52" s="122">
        <v>-0.859186723711442</v>
      </c>
      <c r="G52" s="122">
        <v>-0.86212777169085197</v>
      </c>
      <c r="H52" s="122">
        <v>1.035799563611189E-3</v>
      </c>
      <c r="I52" s="217"/>
    </row>
    <row r="53" spans="1:11" x14ac:dyDescent="0.45">
      <c r="A53" s="135" t="s">
        <v>53</v>
      </c>
      <c r="B53" s="144">
        <v>2036949.46</v>
      </c>
      <c r="C53" s="145">
        <v>881888</v>
      </c>
      <c r="D53" s="144">
        <v>2300079.98</v>
      </c>
      <c r="E53" s="145">
        <v>968722</v>
      </c>
      <c r="F53" s="122">
        <v>0.12917871806205741</v>
      </c>
      <c r="G53" s="122">
        <v>9.8463750498929636E-2</v>
      </c>
      <c r="H53" s="122">
        <v>8.7317782969544011E-4</v>
      </c>
      <c r="I53" s="217"/>
    </row>
    <row r="54" spans="1:11" x14ac:dyDescent="0.45">
      <c r="A54" s="135" t="s">
        <v>103</v>
      </c>
      <c r="B54" s="144">
        <v>981140.74</v>
      </c>
      <c r="C54" s="145">
        <v>381071</v>
      </c>
      <c r="D54" s="144">
        <v>1873535.46</v>
      </c>
      <c r="E54" s="145">
        <v>723173</v>
      </c>
      <c r="F54" s="122">
        <v>0.9095481245636583</v>
      </c>
      <c r="G54" s="122">
        <v>0.89773821676275545</v>
      </c>
      <c r="H54" s="122">
        <v>6.5184710436465829E-4</v>
      </c>
      <c r="I54" s="217"/>
    </row>
    <row r="55" spans="1:11" x14ac:dyDescent="0.45">
      <c r="A55" s="135" t="s">
        <v>104</v>
      </c>
      <c r="B55" s="144">
        <v>798128.01</v>
      </c>
      <c r="C55" s="145">
        <v>313316</v>
      </c>
      <c r="D55" s="144">
        <v>1766546.19</v>
      </c>
      <c r="E55" s="145">
        <v>669622</v>
      </c>
      <c r="F55" s="122">
        <v>1.2133619768588251</v>
      </c>
      <c r="G55" s="122">
        <v>1.137209717984399</v>
      </c>
      <c r="H55" s="122">
        <v>6.0357779081751011E-4</v>
      </c>
      <c r="I55" s="217"/>
    </row>
    <row r="56" spans="1:11" x14ac:dyDescent="0.45">
      <c r="A56" s="135" t="s">
        <v>111</v>
      </c>
      <c r="B56" s="144">
        <v>0</v>
      </c>
      <c r="C56" s="145">
        <v>0</v>
      </c>
      <c r="D56" s="144">
        <v>1040862.6</v>
      </c>
      <c r="E56" s="145">
        <v>441360</v>
      </c>
      <c r="F56" s="122"/>
      <c r="G56" s="122"/>
      <c r="H56" s="122">
        <v>3.978290643903818E-4</v>
      </c>
      <c r="I56" s="217"/>
      <c r="J56" s="226"/>
      <c r="K56" s="226"/>
    </row>
    <row r="57" spans="1:11" x14ac:dyDescent="0.45">
      <c r="A57" s="135" t="s">
        <v>106</v>
      </c>
      <c r="B57" s="144">
        <v>371046.72</v>
      </c>
      <c r="C57" s="145">
        <v>161893</v>
      </c>
      <c r="D57" s="144">
        <v>1049865.3</v>
      </c>
      <c r="E57" s="145">
        <v>419402</v>
      </c>
      <c r="F57" s="122">
        <v>1.829469291629906</v>
      </c>
      <c r="G57" s="122">
        <v>1.590612318012514</v>
      </c>
      <c r="H57" s="122">
        <v>3.7803676197085132E-4</v>
      </c>
      <c r="I57" s="217"/>
      <c r="J57" s="226"/>
      <c r="K57" s="226"/>
    </row>
    <row r="58" spans="1:11" x14ac:dyDescent="0.45">
      <c r="A58" s="135" t="s">
        <v>98</v>
      </c>
      <c r="B58" s="144">
        <v>1663341.92</v>
      </c>
      <c r="C58" s="145">
        <v>694920</v>
      </c>
      <c r="D58" s="144">
        <v>840966.36</v>
      </c>
      <c r="E58" s="145">
        <v>368148</v>
      </c>
      <c r="F58" s="122">
        <v>-0.49441161201540568</v>
      </c>
      <c r="G58" s="122">
        <v>-0.47022966672422728</v>
      </c>
      <c r="H58" s="122">
        <v>3.3183789740164559E-4</v>
      </c>
      <c r="I58" s="217"/>
      <c r="J58" s="226"/>
      <c r="K58" s="226"/>
    </row>
    <row r="59" spans="1:11" x14ac:dyDescent="0.45">
      <c r="A59" s="135" t="s">
        <v>105</v>
      </c>
      <c r="B59" s="144">
        <v>317788.56</v>
      </c>
      <c r="C59" s="145">
        <v>96096</v>
      </c>
      <c r="D59" s="144">
        <v>491652.4</v>
      </c>
      <c r="E59" s="145">
        <v>193080</v>
      </c>
      <c r="F59" s="122">
        <v>0.54710540870319568</v>
      </c>
      <c r="G59" s="122">
        <v>1.0092407592407591</v>
      </c>
      <c r="H59" s="122">
        <v>1.7403669510715719E-4</v>
      </c>
      <c r="I59" s="217"/>
      <c r="J59" s="226"/>
      <c r="K59" s="226"/>
    </row>
    <row r="60" spans="1:11" x14ac:dyDescent="0.45">
      <c r="A60" s="135" t="s">
        <v>138</v>
      </c>
      <c r="B60" s="144">
        <v>0</v>
      </c>
      <c r="C60" s="145">
        <v>0</v>
      </c>
      <c r="D60" s="144">
        <v>368359.42</v>
      </c>
      <c r="E60" s="145">
        <v>158730</v>
      </c>
      <c r="F60" s="122"/>
      <c r="G60" s="122"/>
      <c r="H60" s="122">
        <v>1.430746043834632E-4</v>
      </c>
      <c r="I60" s="217"/>
      <c r="J60" s="226"/>
      <c r="K60" s="226"/>
    </row>
    <row r="61" spans="1:11" x14ac:dyDescent="0.45">
      <c r="A61" s="135" t="s">
        <v>123</v>
      </c>
      <c r="B61" s="144">
        <v>0</v>
      </c>
      <c r="C61" s="145">
        <v>0</v>
      </c>
      <c r="D61" s="144">
        <v>114960</v>
      </c>
      <c r="E61" s="145">
        <v>52910</v>
      </c>
      <c r="F61" s="122"/>
      <c r="G61" s="122"/>
      <c r="H61" s="122">
        <v>4.7691534794487728E-5</v>
      </c>
      <c r="I61" s="217"/>
      <c r="J61" s="226"/>
      <c r="K61" s="226"/>
    </row>
    <row r="62" spans="1:11" x14ac:dyDescent="0.45">
      <c r="A62" s="135" t="s">
        <v>117</v>
      </c>
      <c r="B62" s="144">
        <v>0</v>
      </c>
      <c r="C62" s="145">
        <v>0</v>
      </c>
      <c r="D62" s="144">
        <v>113053.6</v>
      </c>
      <c r="E62" s="145">
        <v>48730</v>
      </c>
      <c r="F62" s="122"/>
      <c r="G62" s="122"/>
      <c r="H62" s="122">
        <v>4.3923804394923208E-5</v>
      </c>
      <c r="I62" s="217"/>
    </row>
    <row r="63" spans="1:11" ht="16.5" thickBot="1" x14ac:dyDescent="0.5">
      <c r="A63" s="135" t="s">
        <v>124</v>
      </c>
      <c r="B63" s="144">
        <v>138600</v>
      </c>
      <c r="C63" s="145">
        <v>52910</v>
      </c>
      <c r="D63" s="144">
        <v>0</v>
      </c>
      <c r="E63" s="145">
        <v>0</v>
      </c>
      <c r="F63" s="122">
        <v>-1</v>
      </c>
      <c r="G63" s="122">
        <v>-1</v>
      </c>
      <c r="H63" s="122">
        <v>0</v>
      </c>
      <c r="I63" s="217"/>
    </row>
    <row r="64" spans="1:11" ht="16.5" thickBot="1" x14ac:dyDescent="0.5">
      <c r="A64" s="140" t="s">
        <v>65</v>
      </c>
      <c r="B64" s="141">
        <v>61646273.340000004</v>
      </c>
      <c r="C64" s="142">
        <v>23809430</v>
      </c>
      <c r="D64" s="141">
        <v>96845505.811000004</v>
      </c>
      <c r="E64" s="142">
        <v>36781335</v>
      </c>
      <c r="F64" s="143">
        <v>0.57098719134025111</v>
      </c>
      <c r="G64" s="143">
        <v>0.544822156599297</v>
      </c>
      <c r="H64" s="143">
        <v>3.3153625362695317E-2</v>
      </c>
      <c r="I64" s="217"/>
    </row>
    <row r="65" spans="1:9" x14ac:dyDescent="0.45">
      <c r="A65" s="135" t="s">
        <v>42</v>
      </c>
      <c r="B65" s="144">
        <v>24424655.390000001</v>
      </c>
      <c r="C65" s="145">
        <v>10183779</v>
      </c>
      <c r="D65" s="144">
        <v>34795430.310000002</v>
      </c>
      <c r="E65" s="145">
        <v>13991195</v>
      </c>
      <c r="F65" s="122">
        <v>0.42460271207126338</v>
      </c>
      <c r="G65" s="122">
        <v>0.37387064271524362</v>
      </c>
      <c r="H65" s="122">
        <v>1.2611256154960551E-2</v>
      </c>
      <c r="I65" s="217"/>
    </row>
    <row r="66" spans="1:9" x14ac:dyDescent="0.45">
      <c r="A66" s="135" t="s">
        <v>73</v>
      </c>
      <c r="B66" s="144">
        <v>10227248.859999999</v>
      </c>
      <c r="C66" s="145">
        <v>3735901</v>
      </c>
      <c r="D66" s="144">
        <v>16794409.43</v>
      </c>
      <c r="E66" s="145">
        <v>5568353</v>
      </c>
      <c r="F66" s="122">
        <v>0.64212386536177446</v>
      </c>
      <c r="G66" s="122">
        <v>0.49049800837870161</v>
      </c>
      <c r="H66" s="122">
        <v>5.0191514051689682E-3</v>
      </c>
      <c r="I66" s="217"/>
    </row>
    <row r="67" spans="1:9" x14ac:dyDescent="0.45">
      <c r="A67" s="135" t="s">
        <v>43</v>
      </c>
      <c r="B67" s="144">
        <v>5200402.2699999996</v>
      </c>
      <c r="C67" s="145">
        <v>1952190</v>
      </c>
      <c r="D67" s="144">
        <v>13034408.751</v>
      </c>
      <c r="E67" s="145">
        <v>5423421</v>
      </c>
      <c r="F67" s="122">
        <v>1.506423171567457</v>
      </c>
      <c r="G67" s="122">
        <v>1.778121494321762</v>
      </c>
      <c r="H67" s="122">
        <v>4.8885139165877039E-3</v>
      </c>
      <c r="I67" s="217"/>
    </row>
    <row r="68" spans="1:9" x14ac:dyDescent="0.45">
      <c r="A68" s="135" t="s">
        <v>44</v>
      </c>
      <c r="B68" s="144">
        <v>9539793.8800000008</v>
      </c>
      <c r="C68" s="145">
        <v>3316317</v>
      </c>
      <c r="D68" s="144">
        <v>9341929.4000000004</v>
      </c>
      <c r="E68" s="145">
        <v>3359823</v>
      </c>
      <c r="F68" s="122">
        <v>-2.074095965687683E-2</v>
      </c>
      <c r="G68" s="122">
        <v>1.3118770009018951E-2</v>
      </c>
      <c r="H68" s="122">
        <v>3.0284467115445119E-3</v>
      </c>
      <c r="I68" s="217"/>
    </row>
    <row r="69" spans="1:9" x14ac:dyDescent="0.45">
      <c r="A69" s="135" t="s">
        <v>93</v>
      </c>
      <c r="B69" s="144">
        <v>1521032.26</v>
      </c>
      <c r="C69" s="145">
        <v>563832</v>
      </c>
      <c r="D69" s="144">
        <v>4984365.87</v>
      </c>
      <c r="E69" s="145">
        <v>2036063</v>
      </c>
      <c r="F69" s="122">
        <v>2.276962626683539</v>
      </c>
      <c r="G69" s="122">
        <v>2.6111164318449469</v>
      </c>
      <c r="H69" s="122">
        <v>1.835247957064242E-3</v>
      </c>
      <c r="I69" s="217"/>
    </row>
    <row r="70" spans="1:9" x14ac:dyDescent="0.45">
      <c r="A70" s="135" t="s">
        <v>69</v>
      </c>
      <c r="B70" s="144">
        <v>1493446.45</v>
      </c>
      <c r="C70" s="145">
        <v>527744</v>
      </c>
      <c r="D70" s="144">
        <v>4641465.01</v>
      </c>
      <c r="E70" s="145">
        <v>1672501</v>
      </c>
      <c r="F70" s="122">
        <v>2.1078884750102689</v>
      </c>
      <c r="G70" s="122">
        <v>2.1691520888915838</v>
      </c>
      <c r="H70" s="122">
        <v>1.5075437466512099E-3</v>
      </c>
      <c r="I70" s="217"/>
    </row>
    <row r="71" spans="1:9" x14ac:dyDescent="0.45">
      <c r="A71" s="135" t="s">
        <v>74</v>
      </c>
      <c r="B71" s="144">
        <v>1607420.42</v>
      </c>
      <c r="C71" s="145">
        <v>675635</v>
      </c>
      <c r="D71" s="144">
        <v>2325380.91</v>
      </c>
      <c r="E71" s="145">
        <v>988913</v>
      </c>
      <c r="F71" s="122">
        <v>0.44665383185812718</v>
      </c>
      <c r="G71" s="122">
        <v>0.46367935349708039</v>
      </c>
      <c r="H71" s="122">
        <v>8.9137740971879118E-4</v>
      </c>
      <c r="I71" s="217"/>
    </row>
    <row r="72" spans="1:9" x14ac:dyDescent="0.45">
      <c r="A72" s="135" t="s">
        <v>70</v>
      </c>
      <c r="B72" s="144">
        <v>1569934.19</v>
      </c>
      <c r="C72" s="145">
        <v>533248</v>
      </c>
      <c r="D72" s="144">
        <v>2472178.83</v>
      </c>
      <c r="E72" s="145">
        <v>820978</v>
      </c>
      <c r="F72" s="122">
        <v>0.57470220455546617</v>
      </c>
      <c r="G72" s="122">
        <v>0.53958008281325021</v>
      </c>
      <c r="H72" s="122">
        <v>7.4000568611810511E-4</v>
      </c>
      <c r="I72" s="217"/>
    </row>
    <row r="73" spans="1:9" x14ac:dyDescent="0.45">
      <c r="A73" s="135" t="s">
        <v>107</v>
      </c>
      <c r="B73" s="144">
        <v>1303371.99</v>
      </c>
      <c r="C73" s="145">
        <v>552213</v>
      </c>
      <c r="D73" s="144">
        <v>1494822.1</v>
      </c>
      <c r="E73" s="145">
        <v>604617</v>
      </c>
      <c r="F73" s="122">
        <v>0.1468883108344228</v>
      </c>
      <c r="G73" s="122">
        <v>9.489816429529907E-2</v>
      </c>
      <c r="H73" s="122">
        <v>5.4498417487882788E-4</v>
      </c>
      <c r="I73" s="217"/>
    </row>
    <row r="74" spans="1:9" x14ac:dyDescent="0.45">
      <c r="A74" s="135" t="s">
        <v>61</v>
      </c>
      <c r="B74" s="144">
        <v>1079200.3</v>
      </c>
      <c r="C74" s="145">
        <v>441982</v>
      </c>
      <c r="D74" s="144">
        <v>1422685.99</v>
      </c>
      <c r="E74" s="145">
        <v>573573</v>
      </c>
      <c r="F74" s="122">
        <v>0.31827797861064328</v>
      </c>
      <c r="G74" s="122">
        <v>0.29772931929354601</v>
      </c>
      <c r="H74" s="122">
        <v>5.1700201638024397E-4</v>
      </c>
      <c r="I74" s="217"/>
    </row>
    <row r="75" spans="1:9" x14ac:dyDescent="0.45">
      <c r="A75" s="135" t="s">
        <v>100</v>
      </c>
      <c r="B75" s="144">
        <v>89896.43</v>
      </c>
      <c r="C75" s="145">
        <v>23017</v>
      </c>
      <c r="D75" s="144">
        <v>1644928.39</v>
      </c>
      <c r="E75" s="145">
        <v>475503</v>
      </c>
      <c r="F75" s="122">
        <v>17.29803908787034</v>
      </c>
      <c r="G75" s="122">
        <v>19.658773949689358</v>
      </c>
      <c r="H75" s="122">
        <v>4.2860457133591572E-4</v>
      </c>
      <c r="I75" s="217"/>
    </row>
    <row r="76" spans="1:9" x14ac:dyDescent="0.45">
      <c r="A76" s="135" t="s">
        <v>59</v>
      </c>
      <c r="B76" s="144">
        <v>1089179.3400000001</v>
      </c>
      <c r="C76" s="145">
        <v>361371</v>
      </c>
      <c r="D76" s="144">
        <v>1693641.5</v>
      </c>
      <c r="E76" s="145">
        <v>460588</v>
      </c>
      <c r="F76" s="122">
        <v>0.55497027697936319</v>
      </c>
      <c r="G76" s="122">
        <v>0.27455717254566642</v>
      </c>
      <c r="H76" s="122">
        <v>4.151606242283786E-4</v>
      </c>
      <c r="I76" s="217"/>
    </row>
    <row r="77" spans="1:9" x14ac:dyDescent="0.45">
      <c r="A77" s="135" t="s">
        <v>64</v>
      </c>
      <c r="B77" s="144">
        <v>945594.32000000007</v>
      </c>
      <c r="C77" s="145">
        <v>385355</v>
      </c>
      <c r="D77" s="144">
        <v>619402.25</v>
      </c>
      <c r="E77" s="145">
        <v>282544</v>
      </c>
      <c r="F77" s="122">
        <v>-0.34495984493646281</v>
      </c>
      <c r="G77" s="122">
        <v>-0.26679555215320938</v>
      </c>
      <c r="H77" s="122">
        <v>2.5467694210874579E-4</v>
      </c>
      <c r="I77" s="217"/>
    </row>
    <row r="78" spans="1:9" x14ac:dyDescent="0.45">
      <c r="A78" s="135" t="s">
        <v>109</v>
      </c>
      <c r="B78" s="144">
        <v>202250</v>
      </c>
      <c r="C78" s="145">
        <v>57000</v>
      </c>
      <c r="D78" s="144">
        <v>554740.89</v>
      </c>
      <c r="E78" s="145">
        <v>137013</v>
      </c>
      <c r="F78" s="122">
        <v>1.7428474165636589</v>
      </c>
      <c r="G78" s="122">
        <v>1.4037368421052629</v>
      </c>
      <c r="H78" s="122">
        <v>1.2349953235299841E-4</v>
      </c>
      <c r="I78" s="217"/>
    </row>
    <row r="79" spans="1:9" x14ac:dyDescent="0.45">
      <c r="A79" s="135" t="s">
        <v>119</v>
      </c>
      <c r="B79" s="144">
        <v>232836.76</v>
      </c>
      <c r="C79" s="145">
        <v>81192</v>
      </c>
      <c r="D79" s="144">
        <v>301834.21999999997</v>
      </c>
      <c r="E79" s="145">
        <v>120215</v>
      </c>
      <c r="F79" s="122">
        <v>0.29633404965779442</v>
      </c>
      <c r="G79" s="122">
        <v>0.48062617006601638</v>
      </c>
      <c r="H79" s="122">
        <v>1.083583038238394E-4</v>
      </c>
      <c r="I79" s="217"/>
    </row>
    <row r="80" spans="1:9" x14ac:dyDescent="0.45">
      <c r="A80" s="135" t="s">
        <v>118</v>
      </c>
      <c r="B80" s="144">
        <v>178337.6</v>
      </c>
      <c r="C80" s="145">
        <v>72172</v>
      </c>
      <c r="D80" s="144">
        <v>201331.28</v>
      </c>
      <c r="E80" s="145">
        <v>79912</v>
      </c>
      <c r="F80" s="122">
        <v>0.12893343860184281</v>
      </c>
      <c r="G80" s="122">
        <v>0.10724380646234</v>
      </c>
      <c r="H80" s="122">
        <v>7.2030352078947322E-5</v>
      </c>
      <c r="I80" s="217"/>
    </row>
    <row r="81" spans="1:9" x14ac:dyDescent="0.45">
      <c r="A81" s="135" t="s">
        <v>125</v>
      </c>
      <c r="B81" s="144">
        <v>0</v>
      </c>
      <c r="C81" s="145">
        <v>0</v>
      </c>
      <c r="D81" s="144">
        <v>168327.72</v>
      </c>
      <c r="E81" s="145">
        <v>45572</v>
      </c>
      <c r="F81" s="122"/>
      <c r="G81" s="122"/>
      <c r="H81" s="122">
        <v>4.1077275064343122E-5</v>
      </c>
      <c r="I81" s="217"/>
    </row>
    <row r="82" spans="1:9" x14ac:dyDescent="0.45">
      <c r="A82" s="135" t="s">
        <v>52</v>
      </c>
      <c r="B82" s="144">
        <v>482195.20000000001</v>
      </c>
      <c r="C82" s="145">
        <v>204320</v>
      </c>
      <c r="D82" s="144">
        <v>102799.2</v>
      </c>
      <c r="E82" s="145">
        <v>44310</v>
      </c>
      <c r="F82" s="122">
        <v>-0.78680998898371446</v>
      </c>
      <c r="G82" s="122">
        <v>-0.7831342991386061</v>
      </c>
      <c r="H82" s="122">
        <v>3.9939744977201867E-5</v>
      </c>
      <c r="I82" s="217"/>
    </row>
    <row r="83" spans="1:9" x14ac:dyDescent="0.45">
      <c r="A83" s="135" t="s">
        <v>126</v>
      </c>
      <c r="B83" s="144">
        <v>139287.6</v>
      </c>
      <c r="C83" s="145">
        <v>57320</v>
      </c>
      <c r="D83" s="144">
        <v>110825</v>
      </c>
      <c r="E83" s="145">
        <v>42625</v>
      </c>
      <c r="F83" s="122">
        <v>-0.20434410529006181</v>
      </c>
      <c r="G83" s="122">
        <v>-0.25636775994417299</v>
      </c>
      <c r="H83" s="122">
        <v>3.8420934995559243E-5</v>
      </c>
      <c r="I83" s="217"/>
    </row>
    <row r="84" spans="1:9" x14ac:dyDescent="0.45">
      <c r="A84" s="135" t="s">
        <v>120</v>
      </c>
      <c r="B84" s="144">
        <v>203431.67999999999</v>
      </c>
      <c r="C84" s="145">
        <v>43175</v>
      </c>
      <c r="D84" s="144">
        <v>83558.16</v>
      </c>
      <c r="E84" s="145">
        <v>35406</v>
      </c>
      <c r="F84" s="122">
        <v>-0.58925689450138741</v>
      </c>
      <c r="G84" s="122">
        <v>-0.1799420961204401</v>
      </c>
      <c r="H84" s="122">
        <v>3.1913938403584057E-5</v>
      </c>
      <c r="I84" s="217"/>
    </row>
    <row r="85" spans="1:9" ht="16.5" thickBot="1" x14ac:dyDescent="0.5">
      <c r="A85" s="135" t="s">
        <v>63</v>
      </c>
      <c r="B85" s="144">
        <v>116758.39999999999</v>
      </c>
      <c r="C85" s="145">
        <v>41667</v>
      </c>
      <c r="D85" s="144">
        <v>57040.6</v>
      </c>
      <c r="E85" s="145">
        <v>18210</v>
      </c>
      <c r="F85" s="122">
        <v>-0.51146469975607745</v>
      </c>
      <c r="G85" s="122">
        <v>-0.56296349629202969</v>
      </c>
      <c r="H85" s="122">
        <v>1.6413964252648299E-5</v>
      </c>
      <c r="I85" s="217"/>
    </row>
    <row r="86" spans="1:9" ht="16.5" thickBot="1" x14ac:dyDescent="0.5">
      <c r="A86" s="140" t="s">
        <v>46</v>
      </c>
      <c r="B86" s="141">
        <v>28924833.02</v>
      </c>
      <c r="C86" s="142">
        <v>12049033</v>
      </c>
      <c r="D86" s="141">
        <v>24039191.050000001</v>
      </c>
      <c r="E86" s="142">
        <v>11050654</v>
      </c>
      <c r="F86" s="143">
        <v>-0.16890821691595731</v>
      </c>
      <c r="G86" s="143">
        <v>-8.2859678448884644E-2</v>
      </c>
      <c r="H86" s="143">
        <v>9.96073804087781E-3</v>
      </c>
      <c r="I86" s="217"/>
    </row>
    <row r="87" spans="1:9" x14ac:dyDescent="0.45">
      <c r="A87" s="135" t="s">
        <v>45</v>
      </c>
      <c r="B87" s="144">
        <v>19425182.82</v>
      </c>
      <c r="C87" s="145">
        <v>8319779</v>
      </c>
      <c r="D87" s="144">
        <v>13051918.23</v>
      </c>
      <c r="E87" s="145">
        <v>6529367</v>
      </c>
      <c r="F87" s="122">
        <v>-0.32809290131561297</v>
      </c>
      <c r="G87" s="122">
        <v>-0.2151994662358219</v>
      </c>
      <c r="H87" s="122">
        <v>5.8853814678979386E-3</v>
      </c>
      <c r="I87" s="217"/>
    </row>
    <row r="88" spans="1:9" x14ac:dyDescent="0.45">
      <c r="A88" s="135" t="s">
        <v>72</v>
      </c>
      <c r="B88" s="144">
        <v>5203835.5999999996</v>
      </c>
      <c r="C88" s="145">
        <v>2062468</v>
      </c>
      <c r="D88" s="144">
        <v>7122330.5999999996</v>
      </c>
      <c r="E88" s="145">
        <v>2988549</v>
      </c>
      <c r="F88" s="122">
        <v>0.36866940992524833</v>
      </c>
      <c r="G88" s="122">
        <v>0.44901593624725322</v>
      </c>
      <c r="H88" s="122">
        <v>2.6937911286813738E-3</v>
      </c>
      <c r="I88" s="217"/>
    </row>
    <row r="89" spans="1:9" x14ac:dyDescent="0.45">
      <c r="A89" s="135" t="s">
        <v>108</v>
      </c>
      <c r="B89" s="144">
        <v>2142243.56</v>
      </c>
      <c r="C89" s="145">
        <v>870820</v>
      </c>
      <c r="D89" s="144">
        <v>1474702.1</v>
      </c>
      <c r="E89" s="145">
        <v>569735</v>
      </c>
      <c r="F89" s="122">
        <v>-0.31160857358348182</v>
      </c>
      <c r="G89" s="122">
        <v>-0.34574883443191468</v>
      </c>
      <c r="H89" s="122">
        <v>5.1354255483155296E-4</v>
      </c>
      <c r="I89" s="217"/>
    </row>
    <row r="90" spans="1:9" x14ac:dyDescent="0.45">
      <c r="A90" s="135" t="s">
        <v>68</v>
      </c>
      <c r="B90" s="144">
        <v>1125607.6100000001</v>
      </c>
      <c r="C90" s="145">
        <v>428760</v>
      </c>
      <c r="D90" s="144">
        <v>1244238.08</v>
      </c>
      <c r="E90" s="145">
        <v>493898</v>
      </c>
      <c r="F90" s="122">
        <v>0.10539238447401771</v>
      </c>
      <c r="G90" s="122">
        <v>0.15192182106539789</v>
      </c>
      <c r="H90" s="122">
        <v>4.4518528920672651E-4</v>
      </c>
      <c r="I90" s="217"/>
    </row>
    <row r="91" spans="1:9" x14ac:dyDescent="0.45">
      <c r="A91" s="135" t="s">
        <v>99</v>
      </c>
      <c r="B91" s="144">
        <v>613773.85</v>
      </c>
      <c r="C91" s="145">
        <v>223456</v>
      </c>
      <c r="D91" s="144">
        <v>503473.38</v>
      </c>
      <c r="E91" s="145">
        <v>203393</v>
      </c>
      <c r="F91" s="122">
        <v>-0.17970865001824371</v>
      </c>
      <c r="G91" s="122">
        <v>-8.9785013604468E-2</v>
      </c>
      <c r="H91" s="122">
        <v>1.8333253329153739E-4</v>
      </c>
      <c r="I91" s="217"/>
    </row>
    <row r="92" spans="1:9" x14ac:dyDescent="0.45">
      <c r="A92" s="135" t="s">
        <v>121</v>
      </c>
      <c r="B92" s="144">
        <v>0</v>
      </c>
      <c r="C92" s="145">
        <v>0</v>
      </c>
      <c r="D92" s="144">
        <v>376319.5</v>
      </c>
      <c r="E92" s="145">
        <v>159503</v>
      </c>
      <c r="F92" s="122"/>
      <c r="G92" s="122"/>
      <c r="H92" s="122">
        <v>1.437713640961099E-4</v>
      </c>
      <c r="I92" s="217"/>
    </row>
    <row r="93" spans="1:9" x14ac:dyDescent="0.45">
      <c r="A93" s="135" t="s">
        <v>127</v>
      </c>
      <c r="B93" s="144">
        <v>0</v>
      </c>
      <c r="C93" s="145">
        <v>0</v>
      </c>
      <c r="D93" s="144">
        <v>266209.15999999997</v>
      </c>
      <c r="E93" s="145">
        <v>106209</v>
      </c>
      <c r="F93" s="122"/>
      <c r="G93" s="122"/>
      <c r="H93" s="122">
        <v>9.5733702872571289E-5</v>
      </c>
      <c r="I93" s="217"/>
    </row>
    <row r="94" spans="1:9" ht="16.5" thickBot="1" x14ac:dyDescent="0.5">
      <c r="A94" s="135" t="s">
        <v>88</v>
      </c>
      <c r="B94" s="144">
        <v>414189.58</v>
      </c>
      <c r="C94" s="145">
        <v>143750</v>
      </c>
      <c r="D94" s="144">
        <v>0</v>
      </c>
      <c r="E94" s="145">
        <v>0</v>
      </c>
      <c r="F94" s="122">
        <v>-1</v>
      </c>
      <c r="G94" s="122">
        <v>-1</v>
      </c>
      <c r="H94" s="122">
        <v>0</v>
      </c>
      <c r="I94" s="217"/>
    </row>
    <row r="95" spans="1:9" ht="16.5" thickBot="1" x14ac:dyDescent="0.5">
      <c r="A95" s="140" t="s">
        <v>54</v>
      </c>
      <c r="B95" s="141">
        <v>1920268.14</v>
      </c>
      <c r="C95" s="142">
        <v>775559</v>
      </c>
      <c r="D95" s="141">
        <v>2386452.38</v>
      </c>
      <c r="E95" s="142">
        <v>1017611</v>
      </c>
      <c r="F95" s="143">
        <v>0.24277038726477021</v>
      </c>
      <c r="G95" s="143">
        <v>0.31210004654707107</v>
      </c>
      <c r="H95" s="143">
        <v>9.172449520648922E-4</v>
      </c>
      <c r="I95" s="58"/>
    </row>
    <row r="96" spans="1:9" ht="16.5" thickBot="1" x14ac:dyDescent="0.5">
      <c r="A96" s="152" t="s">
        <v>55</v>
      </c>
      <c r="B96" s="153">
        <v>1920268.14</v>
      </c>
      <c r="C96" s="154">
        <v>775559</v>
      </c>
      <c r="D96" s="153">
        <v>2386452.38</v>
      </c>
      <c r="E96" s="154">
        <v>1017611</v>
      </c>
      <c r="F96" s="177">
        <v>0.24277038726477021</v>
      </c>
      <c r="G96" s="177">
        <v>0.31210004654707107</v>
      </c>
      <c r="H96" s="177">
        <v>9.172449520648922E-4</v>
      </c>
      <c r="I96" s="58"/>
    </row>
    <row r="97" spans="1:9" ht="16.5" thickBot="1" x14ac:dyDescent="0.5">
      <c r="A97" s="140" t="s">
        <v>49</v>
      </c>
      <c r="B97" s="141">
        <f>+B12+B14+B16+B43+B64+B86+B95</f>
        <v>2349481647.7579999</v>
      </c>
      <c r="C97" s="142">
        <f>+C12+C14+C16+C43+C64+C86+C95</f>
        <v>973470391</v>
      </c>
      <c r="D97" s="141">
        <f>+D12+D14+D16+D43+D64+D86+D95</f>
        <v>2677318976.9730005</v>
      </c>
      <c r="E97" s="142">
        <f>+E12+E14+E16+E43+E64+E86+E95</f>
        <v>1109421205</v>
      </c>
      <c r="F97" s="143">
        <f>+D97/B97-1</f>
        <v>0.13953602469201676</v>
      </c>
      <c r="G97" s="143">
        <f>+E97/C97-1</f>
        <v>0.13965582852534864</v>
      </c>
      <c r="H97" s="143">
        <f>+H12+H14+H16+H43+H64+H86+H95</f>
        <v>1</v>
      </c>
      <c r="I97" s="58"/>
    </row>
    <row r="98" spans="1:9" x14ac:dyDescent="0.45">
      <c r="A98" s="193"/>
      <c r="B98" s="194"/>
      <c r="C98" s="195"/>
      <c r="D98" s="194"/>
      <c r="E98" s="195"/>
      <c r="F98" s="196"/>
      <c r="G98" s="196"/>
      <c r="H98" s="196"/>
      <c r="I98" s="58"/>
    </row>
    <row r="99" spans="1:9" ht="16.5" thickBot="1" x14ac:dyDescent="0.5">
      <c r="A99" s="205"/>
      <c r="B99" s="205"/>
      <c r="C99" s="205"/>
      <c r="D99" s="205"/>
      <c r="E99" s="205"/>
      <c r="F99" s="205"/>
      <c r="G99" s="205"/>
      <c r="H99" s="205"/>
      <c r="I99" s="58"/>
    </row>
    <row r="100" spans="1:9" ht="16.5" thickBot="1" x14ac:dyDescent="0.5">
      <c r="A100" s="266" t="s">
        <v>47</v>
      </c>
      <c r="B100" s="268" t="s">
        <v>139</v>
      </c>
      <c r="C100" s="269"/>
      <c r="D100" s="268" t="s">
        <v>140</v>
      </c>
      <c r="E100" s="269"/>
      <c r="F100" s="271" t="s">
        <v>101</v>
      </c>
      <c r="G100" s="273" t="s">
        <v>112</v>
      </c>
      <c r="H100" s="197"/>
      <c r="I100" s="58"/>
    </row>
    <row r="101" spans="1:9" ht="16.5" thickBot="1" x14ac:dyDescent="0.5">
      <c r="A101" s="270"/>
      <c r="B101" s="227" t="s">
        <v>4</v>
      </c>
      <c r="C101" s="228" t="s">
        <v>0</v>
      </c>
      <c r="D101" s="229" t="s">
        <v>4</v>
      </c>
      <c r="E101" s="230" t="s">
        <v>0</v>
      </c>
      <c r="F101" s="272"/>
      <c r="G101" s="274"/>
      <c r="H101" s="197"/>
      <c r="I101" s="58"/>
    </row>
    <row r="102" spans="1:9" x14ac:dyDescent="0.45">
      <c r="A102" s="135" t="s">
        <v>41</v>
      </c>
      <c r="B102" s="144">
        <v>980870144.36000001</v>
      </c>
      <c r="C102" s="145">
        <v>463229006</v>
      </c>
      <c r="D102" s="144">
        <v>1203321116.6819999</v>
      </c>
      <c r="E102" s="145">
        <v>571446621</v>
      </c>
      <c r="F102" s="198">
        <f>+C102/$C$97</f>
        <v>0.47585320548285687</v>
      </c>
      <c r="G102" s="198">
        <f>+E102/$E$97</f>
        <v>0.51508536020816365</v>
      </c>
      <c r="H102" s="258">
        <f>SUM(G102:G111)</f>
        <v>0.89729624286386334</v>
      </c>
      <c r="I102" s="58"/>
    </row>
    <row r="103" spans="1:9" x14ac:dyDescent="0.45">
      <c r="A103" s="135" t="s">
        <v>82</v>
      </c>
      <c r="B103" s="144">
        <v>560702740.70799994</v>
      </c>
      <c r="C103" s="145">
        <v>190537171</v>
      </c>
      <c r="D103" s="144">
        <v>746252228.94000006</v>
      </c>
      <c r="E103" s="145">
        <v>249081560</v>
      </c>
      <c r="F103" s="122">
        <f t="shared" ref="F103:F178" si="0">+C103/$C$97</f>
        <v>0.19572980622889843</v>
      </c>
      <c r="G103" s="122">
        <f t="shared" ref="G103:G178" si="1">+E103/$E$97</f>
        <v>0.22451487214903199</v>
      </c>
      <c r="H103" s="259"/>
      <c r="I103" s="58"/>
    </row>
    <row r="104" spans="1:9" x14ac:dyDescent="0.45">
      <c r="A104" s="135" t="s">
        <v>40</v>
      </c>
      <c r="B104" s="144">
        <v>132774311.11</v>
      </c>
      <c r="C104" s="145">
        <v>55932033</v>
      </c>
      <c r="D104" s="144">
        <v>114623402.11</v>
      </c>
      <c r="E104" s="145">
        <v>48515015</v>
      </c>
      <c r="F104" s="122">
        <f t="shared" si="0"/>
        <v>5.7456326886885255E-2</v>
      </c>
      <c r="G104" s="122">
        <f t="shared" si="1"/>
        <v>4.3730023170054692E-2</v>
      </c>
      <c r="H104" s="259"/>
      <c r="I104" s="58"/>
    </row>
    <row r="105" spans="1:9" x14ac:dyDescent="0.45">
      <c r="A105" s="135" t="s">
        <v>38</v>
      </c>
      <c r="B105" s="144">
        <v>116488441.48</v>
      </c>
      <c r="C105" s="145">
        <v>47824749</v>
      </c>
      <c r="D105" s="144">
        <v>74560264.620000005</v>
      </c>
      <c r="E105" s="145">
        <v>31015442</v>
      </c>
      <c r="F105" s="129">
        <f t="shared" si="0"/>
        <v>4.9128098237145049E-2</v>
      </c>
      <c r="G105" s="129">
        <f t="shared" si="1"/>
        <v>2.7956417148165109E-2</v>
      </c>
      <c r="H105" s="259"/>
      <c r="I105" s="58"/>
    </row>
    <row r="106" spans="1:9" x14ac:dyDescent="0.45">
      <c r="A106" s="135" t="s">
        <v>39</v>
      </c>
      <c r="B106" s="144">
        <v>83030893.439999998</v>
      </c>
      <c r="C106" s="145">
        <v>33668682</v>
      </c>
      <c r="D106" s="144">
        <v>66109870.710000001</v>
      </c>
      <c r="E106" s="145">
        <v>26830474</v>
      </c>
      <c r="F106" s="129">
        <f t="shared" si="0"/>
        <v>3.4586241462787333E-2</v>
      </c>
      <c r="G106" s="129">
        <f t="shared" si="1"/>
        <v>2.4184208737924744E-2</v>
      </c>
      <c r="H106" s="259"/>
      <c r="I106" s="58"/>
    </row>
    <row r="107" spans="1:9" x14ac:dyDescent="0.45">
      <c r="A107" s="135" t="s">
        <v>37</v>
      </c>
      <c r="B107" s="144">
        <v>40680549.68</v>
      </c>
      <c r="C107" s="145">
        <v>17705887</v>
      </c>
      <c r="D107" s="144">
        <v>41144124.369999997</v>
      </c>
      <c r="E107" s="145">
        <v>19145945</v>
      </c>
      <c r="F107" s="122">
        <f t="shared" si="0"/>
        <v>1.8188418634707094E-2</v>
      </c>
      <c r="G107" s="122">
        <f t="shared" si="1"/>
        <v>1.7257597848059882E-2</v>
      </c>
      <c r="H107" s="259"/>
      <c r="I107" s="58"/>
    </row>
    <row r="108" spans="1:9" x14ac:dyDescent="0.45">
      <c r="A108" s="135" t="s">
        <v>76</v>
      </c>
      <c r="B108" s="144">
        <v>36190045.659999996</v>
      </c>
      <c r="C108" s="145">
        <v>13455431</v>
      </c>
      <c r="D108" s="144">
        <v>36309719.280000001</v>
      </c>
      <c r="E108" s="145">
        <v>14059433</v>
      </c>
      <c r="F108" s="122">
        <f t="shared" si="0"/>
        <v>1.3822126614634753E-2</v>
      </c>
      <c r="G108" s="122">
        <f t="shared" si="1"/>
        <v>1.2672763903047985E-2</v>
      </c>
      <c r="H108" s="259"/>
      <c r="I108" s="58"/>
    </row>
    <row r="109" spans="1:9" x14ac:dyDescent="0.45">
      <c r="A109" s="135" t="s">
        <v>42</v>
      </c>
      <c r="B109" s="144">
        <v>24424655.390000001</v>
      </c>
      <c r="C109" s="145">
        <v>10183779</v>
      </c>
      <c r="D109" s="144">
        <v>34795430.310000002</v>
      </c>
      <c r="E109" s="145">
        <v>13991195</v>
      </c>
      <c r="F109" s="122">
        <f t="shared" si="0"/>
        <v>1.0461313558328864E-2</v>
      </c>
      <c r="G109" s="122">
        <f t="shared" si="1"/>
        <v>1.2611256154960549E-2</v>
      </c>
      <c r="H109" s="259"/>
      <c r="I109" s="58"/>
    </row>
    <row r="110" spans="1:9" x14ac:dyDescent="0.45">
      <c r="A110" s="135" t="s">
        <v>84</v>
      </c>
      <c r="B110" s="144">
        <v>24947351.98</v>
      </c>
      <c r="C110" s="145">
        <v>7580868</v>
      </c>
      <c r="D110" s="144">
        <v>35652061.539999999</v>
      </c>
      <c r="E110" s="145">
        <v>10794632</v>
      </c>
      <c r="F110" s="122">
        <f t="shared" si="0"/>
        <v>7.7874664397471127E-3</v>
      </c>
      <c r="G110" s="122">
        <f t="shared" si="1"/>
        <v>9.7299672580172109E-3</v>
      </c>
      <c r="H110" s="259"/>
      <c r="I110" s="58"/>
    </row>
    <row r="111" spans="1:9" ht="16.5" thickBot="1" x14ac:dyDescent="0.5">
      <c r="A111" s="135" t="s">
        <v>62</v>
      </c>
      <c r="B111" s="144">
        <v>24184609.16</v>
      </c>
      <c r="C111" s="145">
        <v>10824170</v>
      </c>
      <c r="D111" s="144">
        <v>23663223.460000001</v>
      </c>
      <c r="E111" s="145">
        <v>10599162</v>
      </c>
      <c r="F111" s="130">
        <f t="shared" si="0"/>
        <v>1.1119156884556954E-2</v>
      </c>
      <c r="G111" s="130">
        <f t="shared" si="1"/>
        <v>9.553776286437575E-3</v>
      </c>
      <c r="H111" s="260"/>
      <c r="I111" s="58"/>
    </row>
    <row r="112" spans="1:9" x14ac:dyDescent="0.45">
      <c r="A112" s="135" t="s">
        <v>75</v>
      </c>
      <c r="B112" s="144">
        <v>39722275.969999999</v>
      </c>
      <c r="C112" s="145">
        <v>12906529</v>
      </c>
      <c r="D112" s="144">
        <v>30482186.16</v>
      </c>
      <c r="E112" s="145">
        <v>10531462</v>
      </c>
      <c r="F112" s="128">
        <f>+C112/$C$97</f>
        <v>1.3258265602451179E-2</v>
      </c>
      <c r="G112" s="128">
        <f t="shared" si="1"/>
        <v>9.4927534758991738E-3</v>
      </c>
      <c r="H112" s="193"/>
      <c r="I112" s="58"/>
    </row>
    <row r="113" spans="1:9" x14ac:dyDescent="0.45">
      <c r="A113" s="135" t="s">
        <v>34</v>
      </c>
      <c r="B113" s="144">
        <v>19632688.870000001</v>
      </c>
      <c r="C113" s="145">
        <v>7961105</v>
      </c>
      <c r="D113" s="144">
        <v>19673302.670000002</v>
      </c>
      <c r="E113" s="145">
        <v>7908359</v>
      </c>
      <c r="F113" s="129">
        <f t="shared" si="0"/>
        <v>8.1780658904498718E-3</v>
      </c>
      <c r="G113" s="129">
        <f t="shared" si="1"/>
        <v>7.1283647404233631E-3</v>
      </c>
      <c r="H113" s="193"/>
      <c r="I113" s="58"/>
    </row>
    <row r="114" spans="1:9" x14ac:dyDescent="0.45">
      <c r="A114" s="135" t="s">
        <v>85</v>
      </c>
      <c r="B114" s="144">
        <v>32070507.73</v>
      </c>
      <c r="C114" s="145">
        <v>10269198</v>
      </c>
      <c r="D114" s="144">
        <v>25130108.920000002</v>
      </c>
      <c r="E114" s="145">
        <v>7758405</v>
      </c>
      <c r="F114" s="129">
        <f t="shared" si="0"/>
        <v>1.0549060449030133E-2</v>
      </c>
      <c r="G114" s="129">
        <f t="shared" si="1"/>
        <v>6.9932005671371677E-3</v>
      </c>
      <c r="H114" s="193"/>
      <c r="I114" s="58"/>
    </row>
    <row r="115" spans="1:9" x14ac:dyDescent="0.45">
      <c r="A115" s="135" t="s">
        <v>45</v>
      </c>
      <c r="B115" s="144">
        <v>19425182.82</v>
      </c>
      <c r="C115" s="145">
        <v>8319779</v>
      </c>
      <c r="D115" s="144">
        <v>13051918.23</v>
      </c>
      <c r="E115" s="145">
        <v>6529367</v>
      </c>
      <c r="F115" s="129">
        <f t="shared" si="0"/>
        <v>8.5465146931212616E-3</v>
      </c>
      <c r="G115" s="129">
        <f t="shared" si="1"/>
        <v>5.8853814678979386E-3</v>
      </c>
      <c r="H115" s="193"/>
      <c r="I115" s="58"/>
    </row>
    <row r="116" spans="1:9" x14ac:dyDescent="0.45">
      <c r="A116" s="135" t="s">
        <v>78</v>
      </c>
      <c r="B116" s="144">
        <v>17800580.579999998</v>
      </c>
      <c r="C116" s="145">
        <v>7301602</v>
      </c>
      <c r="D116" s="144">
        <v>15354853.52</v>
      </c>
      <c r="E116" s="145">
        <v>5947822</v>
      </c>
      <c r="F116" s="129">
        <f t="shared" si="0"/>
        <v>7.5005897123377428E-3</v>
      </c>
      <c r="G116" s="129">
        <f t="shared" si="1"/>
        <v>5.3611937226312528E-3</v>
      </c>
      <c r="H116" s="193"/>
      <c r="I116" s="58"/>
    </row>
    <row r="117" spans="1:9" x14ac:dyDescent="0.45">
      <c r="A117" s="135" t="s">
        <v>73</v>
      </c>
      <c r="B117" s="144">
        <v>10227248.859999999</v>
      </c>
      <c r="C117" s="145">
        <v>3735901</v>
      </c>
      <c r="D117" s="144">
        <v>16794409.43</v>
      </c>
      <c r="E117" s="145">
        <v>5568353</v>
      </c>
      <c r="F117" s="129">
        <f t="shared" si="0"/>
        <v>3.8377140532875231E-3</v>
      </c>
      <c r="G117" s="129">
        <f t="shared" si="1"/>
        <v>5.0191514051689682E-3</v>
      </c>
      <c r="H117" s="193"/>
      <c r="I117" s="58"/>
    </row>
    <row r="118" spans="1:9" x14ac:dyDescent="0.45">
      <c r="A118" s="135" t="s">
        <v>83</v>
      </c>
      <c r="B118" s="144">
        <v>25415861.760000002</v>
      </c>
      <c r="C118" s="145">
        <v>7822381</v>
      </c>
      <c r="D118" s="144">
        <v>18308912.760000002</v>
      </c>
      <c r="E118" s="145">
        <v>5560073</v>
      </c>
      <c r="F118" s="129">
        <f t="shared" si="0"/>
        <v>8.0355612993677581E-3</v>
      </c>
      <c r="G118" s="129">
        <f t="shared" si="1"/>
        <v>5.011688054042558E-3</v>
      </c>
      <c r="H118" s="193"/>
      <c r="I118" s="58"/>
    </row>
    <row r="119" spans="1:9" x14ac:dyDescent="0.45">
      <c r="A119" s="135" t="s">
        <v>43</v>
      </c>
      <c r="B119" s="144">
        <v>5200402.2699999996</v>
      </c>
      <c r="C119" s="145">
        <v>1952190</v>
      </c>
      <c r="D119" s="144">
        <v>13034408.751</v>
      </c>
      <c r="E119" s="145">
        <v>5423421</v>
      </c>
      <c r="F119" s="129">
        <f t="shared" si="0"/>
        <v>2.0053922728914312E-3</v>
      </c>
      <c r="G119" s="129">
        <f t="shared" si="1"/>
        <v>4.8885139165877039E-3</v>
      </c>
      <c r="H119" s="193"/>
      <c r="I119" s="58"/>
    </row>
    <row r="120" spans="1:9" x14ac:dyDescent="0.45">
      <c r="A120" s="135" t="s">
        <v>48</v>
      </c>
      <c r="B120" s="144">
        <v>11965580.08</v>
      </c>
      <c r="C120" s="145">
        <v>5397394</v>
      </c>
      <c r="D120" s="144">
        <v>12545647.51</v>
      </c>
      <c r="E120" s="145">
        <v>5374044</v>
      </c>
      <c r="F120" s="129">
        <f t="shared" si="0"/>
        <v>5.5444870741836461E-3</v>
      </c>
      <c r="G120" s="129">
        <f t="shared" si="1"/>
        <v>4.8440069252146667E-3</v>
      </c>
      <c r="H120" s="193"/>
      <c r="I120" s="58"/>
    </row>
    <row r="121" spans="1:9" x14ac:dyDescent="0.45">
      <c r="A121" s="135" t="s">
        <v>35</v>
      </c>
      <c r="B121" s="144">
        <v>17337520.199999999</v>
      </c>
      <c r="C121" s="145">
        <v>7724987</v>
      </c>
      <c r="D121" s="144">
        <v>11880602.49</v>
      </c>
      <c r="E121" s="145">
        <v>5165046</v>
      </c>
      <c r="F121" s="129">
        <f t="shared" si="0"/>
        <v>7.9355130586606613E-3</v>
      </c>
      <c r="G121" s="129">
        <f t="shared" si="1"/>
        <v>4.6556222079782586E-3</v>
      </c>
      <c r="H121" s="193"/>
      <c r="I121" s="58"/>
    </row>
    <row r="122" spans="1:9" x14ac:dyDescent="0.45">
      <c r="A122" s="135" t="s">
        <v>56</v>
      </c>
      <c r="B122" s="144">
        <v>14170985.77</v>
      </c>
      <c r="C122" s="145">
        <v>5634191</v>
      </c>
      <c r="D122" s="144">
        <v>11922238.99</v>
      </c>
      <c r="E122" s="145">
        <v>4793849</v>
      </c>
      <c r="F122" s="129">
        <f t="shared" si="0"/>
        <v>5.7877374104951078E-3</v>
      </c>
      <c r="G122" s="129">
        <f t="shared" si="1"/>
        <v>4.3210360306751121E-3</v>
      </c>
      <c r="H122" s="193"/>
      <c r="I122" s="58"/>
    </row>
    <row r="123" spans="1:9" x14ac:dyDescent="0.45">
      <c r="A123" s="135" t="s">
        <v>97</v>
      </c>
      <c r="B123" s="144">
        <v>4473663.22</v>
      </c>
      <c r="C123" s="145">
        <v>1788397</v>
      </c>
      <c r="D123" s="144">
        <v>9613011.790000001</v>
      </c>
      <c r="E123" s="145">
        <v>3965858</v>
      </c>
      <c r="F123" s="129">
        <f t="shared" si="0"/>
        <v>1.8371354861269735E-3</v>
      </c>
      <c r="G123" s="129">
        <f t="shared" si="1"/>
        <v>3.5747090303722834E-3</v>
      </c>
      <c r="H123" s="193"/>
      <c r="I123" s="58"/>
    </row>
    <row r="124" spans="1:9" x14ac:dyDescent="0.45">
      <c r="A124" s="135" t="s">
        <v>44</v>
      </c>
      <c r="B124" s="144">
        <v>9539793.8800000008</v>
      </c>
      <c r="C124" s="145">
        <v>3316317</v>
      </c>
      <c r="D124" s="144">
        <v>9341929.4000000004</v>
      </c>
      <c r="E124" s="145">
        <v>3359823</v>
      </c>
      <c r="F124" s="129">
        <f t="shared" si="0"/>
        <v>3.4066952941355561E-3</v>
      </c>
      <c r="G124" s="129">
        <f t="shared" si="1"/>
        <v>3.0284467115445123E-3</v>
      </c>
      <c r="H124" s="193"/>
      <c r="I124" s="58"/>
    </row>
    <row r="125" spans="1:9" x14ac:dyDescent="0.45">
      <c r="A125" s="135" t="s">
        <v>72</v>
      </c>
      <c r="B125" s="144">
        <v>5203835.5999999996</v>
      </c>
      <c r="C125" s="145">
        <v>2062468</v>
      </c>
      <c r="D125" s="144">
        <v>7122330.5999999996</v>
      </c>
      <c r="E125" s="145">
        <v>2988549</v>
      </c>
      <c r="F125" s="129">
        <f t="shared" si="0"/>
        <v>2.1186756362269266E-3</v>
      </c>
      <c r="G125" s="129">
        <f t="shared" si="1"/>
        <v>2.6937911286813738E-3</v>
      </c>
      <c r="H125" s="193"/>
      <c r="I125" s="58"/>
    </row>
    <row r="126" spans="1:9" x14ac:dyDescent="0.45">
      <c r="A126" s="135" t="s">
        <v>80</v>
      </c>
      <c r="B126" s="144">
        <v>5006438.2300000004</v>
      </c>
      <c r="C126" s="145">
        <v>1669090</v>
      </c>
      <c r="D126" s="144">
        <v>7524722.25</v>
      </c>
      <c r="E126" s="145">
        <v>2475329</v>
      </c>
      <c r="F126" s="129">
        <f t="shared" si="0"/>
        <v>1.7145770589749761E-3</v>
      </c>
      <c r="G126" s="129">
        <f t="shared" si="1"/>
        <v>2.2311895507712062E-3</v>
      </c>
      <c r="H126" s="193"/>
      <c r="I126" s="58"/>
    </row>
    <row r="127" spans="1:9" x14ac:dyDescent="0.45">
      <c r="A127" s="135" t="s">
        <v>33</v>
      </c>
      <c r="B127" s="144">
        <v>3915363.96</v>
      </c>
      <c r="C127" s="145">
        <v>1731765</v>
      </c>
      <c r="D127" s="144">
        <v>5711325.5700000003</v>
      </c>
      <c r="E127" s="145">
        <v>2410471</v>
      </c>
      <c r="F127" s="129">
        <f t="shared" si="0"/>
        <v>1.7789601163123614E-3</v>
      </c>
      <c r="G127" s="129">
        <f t="shared" si="1"/>
        <v>2.1727284363561449E-3</v>
      </c>
      <c r="H127" s="193"/>
      <c r="I127" s="58"/>
    </row>
    <row r="128" spans="1:9" x14ac:dyDescent="0.45">
      <c r="A128" s="135" t="s">
        <v>86</v>
      </c>
      <c r="B128" s="144">
        <v>10080123.66</v>
      </c>
      <c r="C128" s="145">
        <v>4050615</v>
      </c>
      <c r="D128" s="144">
        <v>6251981.4500000002</v>
      </c>
      <c r="E128" s="145">
        <v>2403282</v>
      </c>
      <c r="F128" s="122">
        <f t="shared" si="0"/>
        <v>4.161004831219361E-3</v>
      </c>
      <c r="G128" s="122">
        <f t="shared" si="1"/>
        <v>2.166248480891439E-3</v>
      </c>
      <c r="H128" s="193"/>
      <c r="I128" s="58"/>
    </row>
    <row r="129" spans="1:9" x14ac:dyDescent="0.45">
      <c r="A129" s="135" t="s">
        <v>77</v>
      </c>
      <c r="B129" s="144">
        <v>9916431.9000000004</v>
      </c>
      <c r="C129" s="145">
        <v>4144124</v>
      </c>
      <c r="D129" s="144">
        <v>5185464.93</v>
      </c>
      <c r="E129" s="145">
        <v>2301587</v>
      </c>
      <c r="F129" s="129">
        <f t="shared" si="0"/>
        <v>4.2570621955362589E-3</v>
      </c>
      <c r="G129" s="129">
        <f t="shared" si="1"/>
        <v>2.074583566302034E-3</v>
      </c>
      <c r="H129" s="193"/>
      <c r="I129" s="58"/>
    </row>
    <row r="130" spans="1:9" x14ac:dyDescent="0.45">
      <c r="A130" s="135" t="s">
        <v>93</v>
      </c>
      <c r="B130" s="144">
        <v>1521032.26</v>
      </c>
      <c r="C130" s="145">
        <v>563832</v>
      </c>
      <c r="D130" s="144">
        <v>4984365.87</v>
      </c>
      <c r="E130" s="145">
        <v>2036063</v>
      </c>
      <c r="F130" s="129">
        <f t="shared" si="0"/>
        <v>5.7919789365221694E-4</v>
      </c>
      <c r="G130" s="129">
        <f t="shared" si="1"/>
        <v>1.8352479570642424E-3</v>
      </c>
      <c r="H130" s="193"/>
      <c r="I130" s="58"/>
    </row>
    <row r="131" spans="1:9" x14ac:dyDescent="0.45">
      <c r="A131" s="135" t="s">
        <v>69</v>
      </c>
      <c r="B131" s="144">
        <v>1493446.45</v>
      </c>
      <c r="C131" s="145">
        <v>527744</v>
      </c>
      <c r="D131" s="144">
        <v>4641465.01</v>
      </c>
      <c r="E131" s="145">
        <v>1672501</v>
      </c>
      <c r="F131" s="129">
        <f t="shared" si="0"/>
        <v>5.42126401459292E-4</v>
      </c>
      <c r="G131" s="129">
        <f t="shared" si="1"/>
        <v>1.5075437466512099E-3</v>
      </c>
      <c r="H131" s="193"/>
      <c r="I131" s="58"/>
    </row>
    <row r="132" spans="1:9" x14ac:dyDescent="0.45">
      <c r="A132" s="135" t="s">
        <v>87</v>
      </c>
      <c r="B132" s="144">
        <v>2065361.17</v>
      </c>
      <c r="C132" s="145">
        <v>883438</v>
      </c>
      <c r="D132" s="144">
        <v>3941336.72</v>
      </c>
      <c r="E132" s="145">
        <v>1607327</v>
      </c>
      <c r="F132" s="129">
        <f t="shared" si="0"/>
        <v>9.0751399135261424E-4</v>
      </c>
      <c r="G132" s="129">
        <f t="shared" si="1"/>
        <v>1.4487977990289089E-3</v>
      </c>
      <c r="H132" s="193"/>
      <c r="I132" s="70"/>
    </row>
    <row r="133" spans="1:9" x14ac:dyDescent="0.45">
      <c r="A133" s="135" t="s">
        <v>81</v>
      </c>
      <c r="B133" s="144">
        <v>4149343.1</v>
      </c>
      <c r="C133" s="145">
        <v>1766910</v>
      </c>
      <c r="D133" s="144">
        <v>3259398.26</v>
      </c>
      <c r="E133" s="145">
        <v>1452509</v>
      </c>
      <c r="F133" s="129">
        <f t="shared" si="0"/>
        <v>1.8150629092939716E-3</v>
      </c>
      <c r="G133" s="129">
        <f t="shared" si="1"/>
        <v>1.3092493576414019E-3</v>
      </c>
      <c r="H133" s="193"/>
      <c r="I133" s="70"/>
    </row>
    <row r="134" spans="1:9" x14ac:dyDescent="0.45">
      <c r="A134" s="135" t="s">
        <v>79</v>
      </c>
      <c r="B134" s="144">
        <v>21142818.550000001</v>
      </c>
      <c r="C134" s="145">
        <v>8334804</v>
      </c>
      <c r="D134" s="144">
        <v>2977189.55</v>
      </c>
      <c r="E134" s="145">
        <v>1149138</v>
      </c>
      <c r="F134" s="129">
        <f t="shared" si="0"/>
        <v>8.561949163587863E-3</v>
      </c>
      <c r="G134" s="129">
        <f t="shared" si="1"/>
        <v>1.0357995636111894E-3</v>
      </c>
      <c r="H134" s="193"/>
      <c r="I134" s="70"/>
    </row>
    <row r="135" spans="1:9" x14ac:dyDescent="0.45">
      <c r="A135" s="135" t="s">
        <v>36</v>
      </c>
      <c r="B135" s="144">
        <v>4893445.4400000004</v>
      </c>
      <c r="C135" s="145">
        <v>1513630</v>
      </c>
      <c r="D135" s="144">
        <v>4364753.17</v>
      </c>
      <c r="E135" s="145">
        <v>1132894</v>
      </c>
      <c r="F135" s="129">
        <f t="shared" si="0"/>
        <v>1.554880368210398E-3</v>
      </c>
      <c r="G135" s="129">
        <f t="shared" si="1"/>
        <v>1.0211576945656092E-3</v>
      </c>
      <c r="H135" s="193"/>
      <c r="I135" s="70"/>
    </row>
    <row r="136" spans="1:9" x14ac:dyDescent="0.45">
      <c r="A136" s="135" t="s">
        <v>55</v>
      </c>
      <c r="B136" s="144">
        <v>1920268.14</v>
      </c>
      <c r="C136" s="145">
        <v>775559</v>
      </c>
      <c r="D136" s="144">
        <v>2386452.38</v>
      </c>
      <c r="E136" s="145">
        <v>1017611</v>
      </c>
      <c r="F136" s="129">
        <f t="shared" si="0"/>
        <v>7.9669500702872432E-4</v>
      </c>
      <c r="G136" s="129">
        <f t="shared" si="1"/>
        <v>9.172449520648922E-4</v>
      </c>
      <c r="H136" s="193"/>
      <c r="I136" s="70"/>
    </row>
    <row r="137" spans="1:9" x14ac:dyDescent="0.45">
      <c r="A137" s="135" t="s">
        <v>74</v>
      </c>
      <c r="B137" s="144">
        <v>1607420.42</v>
      </c>
      <c r="C137" s="145">
        <v>675635</v>
      </c>
      <c r="D137" s="144">
        <v>2325380.91</v>
      </c>
      <c r="E137" s="145">
        <v>988913</v>
      </c>
      <c r="F137" s="129">
        <f t="shared" si="0"/>
        <v>6.9404781721809966E-4</v>
      </c>
      <c r="G137" s="129">
        <f t="shared" si="1"/>
        <v>8.9137740971879118E-4</v>
      </c>
      <c r="H137" s="193"/>
      <c r="I137" s="70"/>
    </row>
    <row r="138" spans="1:9" x14ac:dyDescent="0.45">
      <c r="A138" s="135" t="s">
        <v>53</v>
      </c>
      <c r="B138" s="144">
        <v>2036949.46</v>
      </c>
      <c r="C138" s="145">
        <v>881888</v>
      </c>
      <c r="D138" s="144">
        <v>2300079.98</v>
      </c>
      <c r="E138" s="145">
        <v>968722</v>
      </c>
      <c r="F138" s="129">
        <f t="shared" si="0"/>
        <v>9.0592174980697483E-4</v>
      </c>
      <c r="G138" s="129">
        <f t="shared" si="1"/>
        <v>8.7317782969544011E-4</v>
      </c>
      <c r="H138" s="193"/>
      <c r="I138" s="70"/>
    </row>
    <row r="139" spans="1:9" x14ac:dyDescent="0.45">
      <c r="A139" s="135" t="s">
        <v>67</v>
      </c>
      <c r="B139" s="144">
        <v>956899.51</v>
      </c>
      <c r="C139" s="145">
        <v>324352</v>
      </c>
      <c r="D139" s="144">
        <v>2419221.12</v>
      </c>
      <c r="E139" s="145">
        <v>919124</v>
      </c>
      <c r="F139" s="129">
        <f t="shared" si="0"/>
        <v>3.331914385878841E-4</v>
      </c>
      <c r="G139" s="129">
        <f t="shared" si="1"/>
        <v>8.2847163535151652E-4</v>
      </c>
      <c r="H139" s="193"/>
      <c r="I139" s="70"/>
    </row>
    <row r="140" spans="1:9" x14ac:dyDescent="0.45">
      <c r="A140" s="135" t="s">
        <v>70</v>
      </c>
      <c r="B140" s="144">
        <v>1569934.19</v>
      </c>
      <c r="C140" s="145">
        <v>533248</v>
      </c>
      <c r="D140" s="144">
        <v>2472178.83</v>
      </c>
      <c r="E140" s="145">
        <v>820978</v>
      </c>
      <c r="F140" s="129">
        <f t="shared" si="0"/>
        <v>5.4778039982522695E-4</v>
      </c>
      <c r="G140" s="129">
        <f t="shared" si="1"/>
        <v>7.4000568611810511E-4</v>
      </c>
      <c r="H140" s="193"/>
      <c r="I140" s="70"/>
    </row>
    <row r="141" spans="1:9" x14ac:dyDescent="0.45">
      <c r="A141" s="135" t="s">
        <v>103</v>
      </c>
      <c r="B141" s="144">
        <v>981140.74</v>
      </c>
      <c r="C141" s="145">
        <v>381071</v>
      </c>
      <c r="D141" s="144">
        <v>1873535.46</v>
      </c>
      <c r="E141" s="145">
        <v>723173</v>
      </c>
      <c r="F141" s="129">
        <f t="shared" si="0"/>
        <v>3.9145617937957395E-4</v>
      </c>
      <c r="G141" s="129">
        <f t="shared" si="1"/>
        <v>6.5184710436465829E-4</v>
      </c>
      <c r="H141" s="193"/>
      <c r="I141" s="70"/>
    </row>
    <row r="142" spans="1:9" x14ac:dyDescent="0.45">
      <c r="A142" s="135" t="s">
        <v>104</v>
      </c>
      <c r="B142" s="144">
        <v>798128.01</v>
      </c>
      <c r="C142" s="145">
        <v>313316</v>
      </c>
      <c r="D142" s="144">
        <v>1766546.19</v>
      </c>
      <c r="E142" s="145">
        <v>669622</v>
      </c>
      <c r="F142" s="129">
        <f t="shared" si="0"/>
        <v>3.2185467878293177E-4</v>
      </c>
      <c r="G142" s="129">
        <f t="shared" si="1"/>
        <v>6.0357779081751011E-4</v>
      </c>
      <c r="H142" s="193"/>
      <c r="I142" s="70"/>
    </row>
    <row r="143" spans="1:9" x14ac:dyDescent="0.45">
      <c r="A143" s="135" t="s">
        <v>107</v>
      </c>
      <c r="B143" s="144">
        <v>1303371.99</v>
      </c>
      <c r="C143" s="145">
        <v>552213</v>
      </c>
      <c r="D143" s="144">
        <v>1494822.1</v>
      </c>
      <c r="E143" s="145">
        <v>604617</v>
      </c>
      <c r="F143" s="122">
        <f t="shared" si="0"/>
        <v>5.6726224557558213E-4</v>
      </c>
      <c r="G143" s="122">
        <f t="shared" si="1"/>
        <v>5.4498417487882788E-4</v>
      </c>
      <c r="H143" s="193"/>
      <c r="I143" s="70"/>
    </row>
    <row r="144" spans="1:9" x14ac:dyDescent="0.45">
      <c r="A144" s="135" t="s">
        <v>61</v>
      </c>
      <c r="B144" s="144">
        <v>1079200.3</v>
      </c>
      <c r="C144" s="145">
        <v>441982</v>
      </c>
      <c r="D144" s="144">
        <v>1422685.99</v>
      </c>
      <c r="E144" s="145">
        <v>573573</v>
      </c>
      <c r="F144" s="129">
        <f t="shared" si="0"/>
        <v>4.5402716311276079E-4</v>
      </c>
      <c r="G144" s="129">
        <f t="shared" si="1"/>
        <v>5.1700201638024397E-4</v>
      </c>
      <c r="H144" s="193"/>
      <c r="I144" s="70"/>
    </row>
    <row r="145" spans="1:9" x14ac:dyDescent="0.45">
      <c r="A145" s="135" t="s">
        <v>108</v>
      </c>
      <c r="B145" s="144">
        <v>2142243.56</v>
      </c>
      <c r="C145" s="145">
        <v>870820</v>
      </c>
      <c r="D145" s="144">
        <v>1474702.1</v>
      </c>
      <c r="E145" s="145">
        <v>569735</v>
      </c>
      <c r="F145" s="129">
        <f t="shared" si="0"/>
        <v>8.9455211791849968E-4</v>
      </c>
      <c r="G145" s="129">
        <f t="shared" si="1"/>
        <v>5.1354255483155296E-4</v>
      </c>
      <c r="H145" s="193"/>
      <c r="I145" s="70"/>
    </row>
    <row r="146" spans="1:9" x14ac:dyDescent="0.45">
      <c r="A146" s="135" t="s">
        <v>66</v>
      </c>
      <c r="B146" s="144">
        <v>1725619.06</v>
      </c>
      <c r="C146" s="145">
        <v>740677</v>
      </c>
      <c r="D146" s="144">
        <v>1327216.44</v>
      </c>
      <c r="E146" s="145">
        <v>530566</v>
      </c>
      <c r="F146" s="129">
        <f t="shared" si="0"/>
        <v>7.6086238148356789E-4</v>
      </c>
      <c r="G146" s="129">
        <f t="shared" si="1"/>
        <v>4.7823675769745181E-4</v>
      </c>
      <c r="H146" s="193"/>
      <c r="I146" s="70"/>
    </row>
    <row r="147" spans="1:9" x14ac:dyDescent="0.45">
      <c r="A147" s="135" t="s">
        <v>68</v>
      </c>
      <c r="B147" s="144">
        <v>1125607.6100000001</v>
      </c>
      <c r="C147" s="145">
        <v>428760</v>
      </c>
      <c r="D147" s="144">
        <v>1244238.08</v>
      </c>
      <c r="E147" s="145">
        <v>493898</v>
      </c>
      <c r="F147" s="129">
        <f t="shared" ref="F147:F170" si="2">+C147/$C$97</f>
        <v>4.4044482910215191E-4</v>
      </c>
      <c r="G147" s="129">
        <f t="shared" ref="G147:G170" si="3">+E147/$E$97</f>
        <v>4.4518528920672651E-4</v>
      </c>
      <c r="H147" s="193"/>
      <c r="I147" s="70"/>
    </row>
    <row r="148" spans="1:9" x14ac:dyDescent="0.45">
      <c r="A148" s="135" t="s">
        <v>58</v>
      </c>
      <c r="B148" s="144">
        <v>762786.74</v>
      </c>
      <c r="C148" s="145">
        <v>311256</v>
      </c>
      <c r="D148" s="144">
        <v>1226038.54</v>
      </c>
      <c r="E148" s="145">
        <v>489427</v>
      </c>
      <c r="F148" s="129">
        <f t="shared" si="2"/>
        <v>3.1973853840614656E-4</v>
      </c>
      <c r="G148" s="129">
        <f t="shared" si="3"/>
        <v>4.4115525987264683E-4</v>
      </c>
      <c r="H148" s="193"/>
      <c r="I148" s="70"/>
    </row>
    <row r="149" spans="1:9" x14ac:dyDescent="0.45">
      <c r="A149" s="135" t="s">
        <v>100</v>
      </c>
      <c r="B149" s="144">
        <v>89896.43</v>
      </c>
      <c r="C149" s="145">
        <v>23017</v>
      </c>
      <c r="D149" s="144">
        <v>1644928.39</v>
      </c>
      <c r="E149" s="145">
        <v>475503</v>
      </c>
      <c r="F149" s="129">
        <f t="shared" si="2"/>
        <v>2.3644273326439572E-5</v>
      </c>
      <c r="G149" s="129">
        <f t="shared" si="3"/>
        <v>4.2860457133591566E-4</v>
      </c>
      <c r="H149" s="193"/>
      <c r="I149" s="70"/>
    </row>
    <row r="150" spans="1:9" x14ac:dyDescent="0.45">
      <c r="A150" s="135" t="s">
        <v>59</v>
      </c>
      <c r="B150" s="144">
        <v>1089179.3400000001</v>
      </c>
      <c r="C150" s="145">
        <v>361371</v>
      </c>
      <c r="D150" s="144">
        <v>1693641.5</v>
      </c>
      <c r="E150" s="145">
        <v>460588</v>
      </c>
      <c r="F150" s="129"/>
      <c r="G150" s="129"/>
      <c r="H150" s="193"/>
      <c r="I150" s="70"/>
    </row>
    <row r="151" spans="1:9" x14ac:dyDescent="0.45">
      <c r="A151" s="135" t="s">
        <v>111</v>
      </c>
      <c r="B151" s="144">
        <v>0</v>
      </c>
      <c r="C151" s="145">
        <v>0</v>
      </c>
      <c r="D151" s="144">
        <v>1040862.6</v>
      </c>
      <c r="E151" s="145">
        <v>441360</v>
      </c>
      <c r="F151" s="129"/>
      <c r="G151" s="129"/>
      <c r="H151" s="193"/>
      <c r="I151" s="70"/>
    </row>
    <row r="152" spans="1:9" x14ac:dyDescent="0.45">
      <c r="A152" s="135" t="s">
        <v>106</v>
      </c>
      <c r="B152" s="144">
        <v>371046.72</v>
      </c>
      <c r="C152" s="145">
        <v>161893</v>
      </c>
      <c r="D152" s="144">
        <v>1049865.3</v>
      </c>
      <c r="E152" s="145">
        <v>419402</v>
      </c>
      <c r="F152" s="129"/>
      <c r="G152" s="129"/>
      <c r="H152" s="193"/>
      <c r="I152" s="70"/>
    </row>
    <row r="153" spans="1:9" x14ac:dyDescent="0.45">
      <c r="A153" s="135" t="s">
        <v>98</v>
      </c>
      <c r="B153" s="144">
        <v>1663341.92</v>
      </c>
      <c r="C153" s="145">
        <v>694920</v>
      </c>
      <c r="D153" s="144">
        <v>840966.36</v>
      </c>
      <c r="E153" s="145">
        <v>368148</v>
      </c>
      <c r="F153" s="129"/>
      <c r="G153" s="129"/>
      <c r="H153" s="193"/>
      <c r="I153" s="70"/>
    </row>
    <row r="154" spans="1:9" x14ac:dyDescent="0.45">
      <c r="A154" s="135" t="s">
        <v>64</v>
      </c>
      <c r="B154" s="144">
        <v>945594.32000000007</v>
      </c>
      <c r="C154" s="145">
        <v>385355</v>
      </c>
      <c r="D154" s="144">
        <v>619402.25</v>
      </c>
      <c r="E154" s="145">
        <v>282544</v>
      </c>
      <c r="F154" s="129"/>
      <c r="G154" s="129"/>
      <c r="H154" s="193"/>
      <c r="I154" s="70"/>
    </row>
    <row r="155" spans="1:9" x14ac:dyDescent="0.45">
      <c r="A155" s="135" t="s">
        <v>114</v>
      </c>
      <c r="B155" s="144">
        <v>1242940.06</v>
      </c>
      <c r="C155" s="145">
        <v>436377</v>
      </c>
      <c r="D155" s="144">
        <v>739806.28</v>
      </c>
      <c r="E155" s="145">
        <v>268744</v>
      </c>
      <c r="F155" s="129"/>
      <c r="G155" s="129"/>
      <c r="H155" s="193"/>
      <c r="I155" s="70"/>
    </row>
    <row r="156" spans="1:9" x14ac:dyDescent="0.45">
      <c r="A156" s="135" t="s">
        <v>57</v>
      </c>
      <c r="B156" s="144">
        <v>800653.45</v>
      </c>
      <c r="C156" s="145">
        <v>229627</v>
      </c>
      <c r="D156" s="144">
        <v>820304.74</v>
      </c>
      <c r="E156" s="145">
        <v>247624</v>
      </c>
      <c r="F156" s="129"/>
      <c r="G156" s="129"/>
      <c r="H156" s="193"/>
      <c r="I156" s="70"/>
    </row>
    <row r="157" spans="1:9" x14ac:dyDescent="0.45">
      <c r="A157" s="135" t="s">
        <v>92</v>
      </c>
      <c r="B157" s="144">
        <v>231604.32</v>
      </c>
      <c r="C157" s="145">
        <v>99052</v>
      </c>
      <c r="D157" s="144">
        <v>519574.8</v>
      </c>
      <c r="E157" s="145">
        <v>214899</v>
      </c>
      <c r="F157" s="129"/>
      <c r="G157" s="129"/>
      <c r="H157" s="193"/>
      <c r="I157" s="70"/>
    </row>
    <row r="158" spans="1:9" x14ac:dyDescent="0.45">
      <c r="A158" s="135" t="s">
        <v>99</v>
      </c>
      <c r="B158" s="144">
        <v>613773.85</v>
      </c>
      <c r="C158" s="145">
        <v>223456</v>
      </c>
      <c r="D158" s="144">
        <v>503473.38</v>
      </c>
      <c r="E158" s="145">
        <v>203393</v>
      </c>
      <c r="F158" s="129">
        <f t="shared" si="2"/>
        <v>2.2954575924025202E-4</v>
      </c>
      <c r="G158" s="129">
        <f t="shared" si="3"/>
        <v>1.8333253329153737E-4</v>
      </c>
      <c r="H158" s="193"/>
      <c r="I158" s="70"/>
    </row>
    <row r="159" spans="1:9" x14ac:dyDescent="0.45">
      <c r="A159" s="135" t="s">
        <v>105</v>
      </c>
      <c r="B159" s="144">
        <v>317788.56</v>
      </c>
      <c r="C159" s="145">
        <v>96096</v>
      </c>
      <c r="D159" s="144">
        <v>491652.4</v>
      </c>
      <c r="E159" s="145">
        <v>193080</v>
      </c>
      <c r="F159" s="129">
        <f t="shared" si="2"/>
        <v>9.871486681920046E-5</v>
      </c>
      <c r="G159" s="129">
        <f t="shared" si="3"/>
        <v>1.7403669510715724E-4</v>
      </c>
      <c r="H159" s="193"/>
      <c r="I159" s="70"/>
    </row>
    <row r="160" spans="1:9" x14ac:dyDescent="0.45">
      <c r="A160" s="135" t="s">
        <v>121</v>
      </c>
      <c r="B160" s="144">
        <v>0</v>
      </c>
      <c r="C160" s="145">
        <v>0</v>
      </c>
      <c r="D160" s="144">
        <v>376319.5</v>
      </c>
      <c r="E160" s="145">
        <v>159503</v>
      </c>
      <c r="F160" s="129">
        <f t="shared" si="2"/>
        <v>0</v>
      </c>
      <c r="G160" s="129">
        <f t="shared" si="3"/>
        <v>1.4377136409610993E-4</v>
      </c>
      <c r="H160" s="193"/>
      <c r="I160" s="70"/>
    </row>
    <row r="161" spans="1:9" x14ac:dyDescent="0.45">
      <c r="A161" s="135" t="s">
        <v>138</v>
      </c>
      <c r="B161" s="144">
        <v>0</v>
      </c>
      <c r="C161" s="145">
        <v>0</v>
      </c>
      <c r="D161" s="144">
        <v>368359.42</v>
      </c>
      <c r="E161" s="145">
        <v>158730</v>
      </c>
      <c r="F161" s="129">
        <f t="shared" si="2"/>
        <v>0</v>
      </c>
      <c r="G161" s="129">
        <f t="shared" si="3"/>
        <v>1.4307460438346318E-4</v>
      </c>
      <c r="H161" s="193"/>
      <c r="I161" s="70"/>
    </row>
    <row r="162" spans="1:9" x14ac:dyDescent="0.45">
      <c r="A162" s="135" t="s">
        <v>115</v>
      </c>
      <c r="B162" s="144">
        <v>209210.58</v>
      </c>
      <c r="C162" s="145">
        <v>97831</v>
      </c>
      <c r="D162" s="144">
        <v>371826.96</v>
      </c>
      <c r="E162" s="145">
        <v>144729</v>
      </c>
      <c r="F162" s="129"/>
      <c r="G162" s="129"/>
      <c r="H162" s="193"/>
      <c r="I162" s="70"/>
    </row>
    <row r="163" spans="1:9" x14ac:dyDescent="0.45">
      <c r="A163" s="135" t="s">
        <v>91</v>
      </c>
      <c r="B163" s="144">
        <v>412709.76</v>
      </c>
      <c r="C163" s="145">
        <v>186480</v>
      </c>
      <c r="D163" s="144">
        <v>339963.49</v>
      </c>
      <c r="E163" s="145">
        <v>138901</v>
      </c>
      <c r="F163" s="129"/>
      <c r="G163" s="129"/>
      <c r="H163" s="193"/>
      <c r="I163" s="70"/>
    </row>
    <row r="164" spans="1:9" x14ac:dyDescent="0.45">
      <c r="A164" s="135" t="s">
        <v>109</v>
      </c>
      <c r="B164" s="144">
        <v>202250</v>
      </c>
      <c r="C164" s="145">
        <v>57000</v>
      </c>
      <c r="D164" s="144">
        <v>554740.89</v>
      </c>
      <c r="E164" s="145">
        <v>137013</v>
      </c>
      <c r="F164" s="129"/>
      <c r="G164" s="129"/>
      <c r="H164" s="193"/>
      <c r="I164" s="70"/>
    </row>
    <row r="165" spans="1:9" x14ac:dyDescent="0.45">
      <c r="A165" s="135" t="s">
        <v>119</v>
      </c>
      <c r="B165" s="144">
        <v>232836.76</v>
      </c>
      <c r="C165" s="145">
        <v>81192</v>
      </c>
      <c r="D165" s="144">
        <v>301834.21999999997</v>
      </c>
      <c r="E165" s="145">
        <v>120215</v>
      </c>
      <c r="F165" s="129"/>
      <c r="G165" s="129"/>
      <c r="H165" s="193"/>
      <c r="I165" s="70"/>
    </row>
    <row r="166" spans="1:9" x14ac:dyDescent="0.45">
      <c r="A166" s="135" t="s">
        <v>127</v>
      </c>
      <c r="B166" s="144">
        <v>0</v>
      </c>
      <c r="C166" s="145">
        <v>0</v>
      </c>
      <c r="D166" s="144">
        <v>266209.15999999997</v>
      </c>
      <c r="E166" s="145">
        <v>106209</v>
      </c>
      <c r="F166" s="129"/>
      <c r="G166" s="129"/>
      <c r="H166" s="193"/>
      <c r="I166" s="70"/>
    </row>
    <row r="167" spans="1:9" x14ac:dyDescent="0.45">
      <c r="A167" s="135" t="s">
        <v>110</v>
      </c>
      <c r="B167" s="144">
        <v>0</v>
      </c>
      <c r="C167" s="145">
        <v>0</v>
      </c>
      <c r="D167" s="144">
        <v>286191.82</v>
      </c>
      <c r="E167" s="145">
        <v>94397</v>
      </c>
      <c r="F167" s="129"/>
      <c r="G167" s="129"/>
      <c r="H167" s="193"/>
      <c r="I167" s="70"/>
    </row>
    <row r="168" spans="1:9" x14ac:dyDescent="0.45">
      <c r="A168" s="135" t="s">
        <v>118</v>
      </c>
      <c r="B168" s="144">
        <v>178337.6</v>
      </c>
      <c r="C168" s="145">
        <v>72172</v>
      </c>
      <c r="D168" s="144">
        <v>201331.28</v>
      </c>
      <c r="E168" s="145">
        <v>79912</v>
      </c>
      <c r="F168" s="129"/>
      <c r="G168" s="129"/>
      <c r="H168" s="193"/>
      <c r="I168" s="70"/>
    </row>
    <row r="169" spans="1:9" x14ac:dyDescent="0.45">
      <c r="A169" s="135" t="s">
        <v>116</v>
      </c>
      <c r="B169" s="144">
        <v>418656.6</v>
      </c>
      <c r="C169" s="145">
        <v>66535</v>
      </c>
      <c r="D169" s="144">
        <v>274753.81</v>
      </c>
      <c r="E169" s="145">
        <v>53578</v>
      </c>
      <c r="F169" s="129">
        <f t="shared" si="2"/>
        <v>6.8348252412332494E-5</v>
      </c>
      <c r="G169" s="129">
        <f t="shared" si="3"/>
        <v>4.8293650561690862E-5</v>
      </c>
      <c r="H169" s="193"/>
      <c r="I169" s="70"/>
    </row>
    <row r="170" spans="1:9" x14ac:dyDescent="0.45">
      <c r="A170" s="135" t="s">
        <v>123</v>
      </c>
      <c r="B170" s="144">
        <v>0</v>
      </c>
      <c r="C170" s="145">
        <v>0</v>
      </c>
      <c r="D170" s="144">
        <v>114960</v>
      </c>
      <c r="E170" s="145">
        <v>52910</v>
      </c>
      <c r="F170" s="129">
        <f t="shared" si="2"/>
        <v>0</v>
      </c>
      <c r="G170" s="129">
        <f t="shared" si="3"/>
        <v>4.7691534794487728E-5</v>
      </c>
      <c r="H170" s="193"/>
      <c r="I170" s="70"/>
    </row>
    <row r="171" spans="1:9" x14ac:dyDescent="0.45">
      <c r="A171" s="135" t="s">
        <v>117</v>
      </c>
      <c r="B171" s="144">
        <v>0</v>
      </c>
      <c r="C171" s="145">
        <v>0</v>
      </c>
      <c r="D171" s="144">
        <v>113053.6</v>
      </c>
      <c r="E171" s="145">
        <v>48730</v>
      </c>
      <c r="F171" s="129">
        <f t="shared" si="0"/>
        <v>0</v>
      </c>
      <c r="G171" s="129">
        <f t="shared" si="1"/>
        <v>4.3923804394923208E-5</v>
      </c>
      <c r="H171" s="193"/>
      <c r="I171" s="70"/>
    </row>
    <row r="172" spans="1:9" x14ac:dyDescent="0.45">
      <c r="A172" s="135" t="s">
        <v>125</v>
      </c>
      <c r="B172" s="144">
        <v>0</v>
      </c>
      <c r="C172" s="145">
        <v>0</v>
      </c>
      <c r="D172" s="144">
        <v>168327.72</v>
      </c>
      <c r="E172" s="145">
        <v>45572</v>
      </c>
      <c r="F172" s="129">
        <f t="shared" si="0"/>
        <v>0</v>
      </c>
      <c r="G172" s="129">
        <f t="shared" si="1"/>
        <v>4.1077275064343122E-5</v>
      </c>
      <c r="H172" s="193"/>
      <c r="I172" s="70"/>
    </row>
    <row r="173" spans="1:9" x14ac:dyDescent="0.45">
      <c r="A173" s="135" t="s">
        <v>52</v>
      </c>
      <c r="B173" s="144">
        <v>482195.20000000001</v>
      </c>
      <c r="C173" s="145">
        <v>204320</v>
      </c>
      <c r="D173" s="144">
        <v>102799.2</v>
      </c>
      <c r="E173" s="145">
        <v>44310</v>
      </c>
      <c r="F173" s="122">
        <f t="shared" si="0"/>
        <v>2.098882532935714E-4</v>
      </c>
      <c r="G173" s="122">
        <f t="shared" si="1"/>
        <v>3.9939744977201874E-5</v>
      </c>
      <c r="H173" s="193"/>
      <c r="I173" s="70"/>
    </row>
    <row r="174" spans="1:9" x14ac:dyDescent="0.45">
      <c r="A174" s="135" t="s">
        <v>126</v>
      </c>
      <c r="B174" s="144">
        <v>139287.6</v>
      </c>
      <c r="C174" s="145">
        <v>57320</v>
      </c>
      <c r="D174" s="144">
        <v>110825</v>
      </c>
      <c r="E174" s="145">
        <v>42625</v>
      </c>
      <c r="F174" s="129">
        <f t="shared" si="0"/>
        <v>5.8882119610353919E-5</v>
      </c>
      <c r="G174" s="129">
        <f t="shared" si="1"/>
        <v>3.8420934995559236E-5</v>
      </c>
      <c r="H174" s="193"/>
      <c r="I174" s="70"/>
    </row>
    <row r="175" spans="1:9" x14ac:dyDescent="0.45">
      <c r="A175" s="135" t="s">
        <v>120</v>
      </c>
      <c r="B175" s="144">
        <v>203431.67999999999</v>
      </c>
      <c r="C175" s="145">
        <v>43175</v>
      </c>
      <c r="D175" s="144">
        <v>83558.16</v>
      </c>
      <c r="E175" s="145">
        <v>35406</v>
      </c>
      <c r="F175" s="129">
        <f t="shared" si="0"/>
        <v>4.4351631440632078E-5</v>
      </c>
      <c r="G175" s="129">
        <f t="shared" si="1"/>
        <v>3.1913938403584057E-5</v>
      </c>
      <c r="H175" s="193"/>
      <c r="I175" s="70"/>
    </row>
    <row r="176" spans="1:9" x14ac:dyDescent="0.45">
      <c r="A176" s="135" t="s">
        <v>63</v>
      </c>
      <c r="B176" s="144">
        <v>116758.39999999999</v>
      </c>
      <c r="C176" s="145">
        <v>41667</v>
      </c>
      <c r="D176" s="144">
        <v>57040.6</v>
      </c>
      <c r="E176" s="145">
        <v>18210</v>
      </c>
      <c r="F176" s="129">
        <f t="shared" si="0"/>
        <v>4.2802534504616485E-5</v>
      </c>
      <c r="G176" s="129">
        <f t="shared" si="1"/>
        <v>1.6413964252648299E-5</v>
      </c>
      <c r="H176" s="193"/>
      <c r="I176" s="70"/>
    </row>
    <row r="177" spans="1:9" x14ac:dyDescent="0.45">
      <c r="A177" s="135" t="s">
        <v>122</v>
      </c>
      <c r="B177" s="144">
        <v>294120</v>
      </c>
      <c r="C177" s="145">
        <v>103931</v>
      </c>
      <c r="D177" s="144">
        <v>0</v>
      </c>
      <c r="E177" s="145">
        <v>0</v>
      </c>
      <c r="F177" s="122">
        <f t="shared" si="0"/>
        <v>1.0676339101925495E-4</v>
      </c>
      <c r="G177" s="122">
        <f t="shared" si="1"/>
        <v>0</v>
      </c>
      <c r="H177" s="193"/>
      <c r="I177" s="70"/>
    </row>
    <row r="178" spans="1:9" ht="16.5" thickBot="1" x14ac:dyDescent="0.5">
      <c r="A178" s="135" t="s">
        <v>124</v>
      </c>
      <c r="B178" s="144">
        <v>138600</v>
      </c>
      <c r="C178" s="145">
        <v>52910</v>
      </c>
      <c r="D178" s="144">
        <v>0</v>
      </c>
      <c r="E178" s="145">
        <v>0</v>
      </c>
      <c r="F178" s="130">
        <f t="shared" si="0"/>
        <v>5.4351935599857396E-5</v>
      </c>
      <c r="G178" s="130">
        <f t="shared" si="1"/>
        <v>0</v>
      </c>
      <c r="H178" s="193"/>
      <c r="I178" s="70"/>
    </row>
    <row r="179" spans="1:9" ht="16.5" thickBot="1" x14ac:dyDescent="0.5">
      <c r="A179" s="152" t="s">
        <v>88</v>
      </c>
      <c r="B179" s="153">
        <v>414189.58</v>
      </c>
      <c r="C179" s="154">
        <v>143750</v>
      </c>
      <c r="D179" s="153">
        <v>0</v>
      </c>
      <c r="E179" s="154">
        <v>0</v>
      </c>
    </row>
  </sheetData>
  <mergeCells count="11">
    <mergeCell ref="H102:H111"/>
    <mergeCell ref="K10:L11"/>
    <mergeCell ref="A1:A3"/>
    <mergeCell ref="A10:A11"/>
    <mergeCell ref="B10:C10"/>
    <mergeCell ref="D10:E10"/>
    <mergeCell ref="A100:A101"/>
    <mergeCell ref="B100:C100"/>
    <mergeCell ref="D100:E100"/>
    <mergeCell ref="F100:F101"/>
    <mergeCell ref="G100:G101"/>
  </mergeCells>
  <conditionalFormatting sqref="F12:G94 F97">
    <cfRule type="cellIs" dxfId="3" priority="2" operator="lessThan">
      <formula>0</formula>
    </cfRule>
  </conditionalFormatting>
  <conditionalFormatting sqref="F100:G100 F116:G65177 H179:H65249">
    <cfRule type="cellIs" dxfId="2" priority="3" stopIfTrue="1" operator="lessThan">
      <formula>0</formula>
    </cfRule>
  </conditionalFormatting>
  <conditionalFormatting sqref="F1:H9">
    <cfRule type="cellIs" dxfId="1" priority="8" stopIfTrue="1" operator="lessThan">
      <formula>0</formula>
    </cfRule>
  </conditionalFormatting>
  <conditionalFormatting sqref="G10:H10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2026-06-01T18:55:30Z</dcterms:modified>
</cp:coreProperties>
</file>